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384aebbf648353/Desktop/"/>
    </mc:Choice>
  </mc:AlternateContent>
  <xr:revisionPtr revIDLastSave="0" documentId="8_{8FA85C27-4F82-4F5E-8A78-1C83F7E08293}" xr6:coauthVersionLast="47" xr6:coauthVersionMax="47" xr10:uidLastSave="{00000000-0000-0000-0000-000000000000}"/>
  <workbookProtection workbookPassword="CF7A" lockStructure="1"/>
  <bookViews>
    <workbookView xWindow="-108" yWindow="-108" windowWidth="23256" windowHeight="12456" tabRatio="916" firstSheet="3" activeTab="5" xr2:uid="{00000000-000D-0000-FFFF-FFFF00000000}"/>
  </bookViews>
  <sheets>
    <sheet name="Master_Data" sheetId="1" r:id="rId1"/>
    <sheet name="1" sheetId="23" r:id="rId2"/>
    <sheet name="2" sheetId="24" r:id="rId3"/>
    <sheet name="3" sheetId="2" r:id="rId4"/>
    <sheet name="4" sheetId="3" r:id="rId5"/>
    <sheet name="5" sheetId="4" r:id="rId6"/>
    <sheet name="6" sheetId="5" r:id="rId7"/>
    <sheet name="7" sheetId="25" r:id="rId8"/>
    <sheet name="8" sheetId="6" r:id="rId9"/>
    <sheet name="9" sheetId="26" r:id="rId10"/>
    <sheet name="10" sheetId="7" r:id="rId11"/>
    <sheet name="11" sheetId="28" r:id="rId12"/>
    <sheet name="12" sheetId="8" r:id="rId13"/>
    <sheet name="13" sheetId="29" r:id="rId14"/>
    <sheet name="14" sheetId="31" r:id="rId15"/>
    <sheet name="15" sheetId="10" r:id="rId16"/>
    <sheet name="16" sheetId="15" r:id="rId17"/>
    <sheet name="17" sheetId="19" r:id="rId18"/>
    <sheet name="18" sheetId="11" r:id="rId19"/>
    <sheet name="19" sheetId="32" r:id="rId20"/>
    <sheet name="20" sheetId="9" r:id="rId21"/>
    <sheet name="21" sheetId="14" r:id="rId22"/>
    <sheet name="22" sheetId="33" r:id="rId23"/>
    <sheet name="23" sheetId="17" r:id="rId24"/>
    <sheet name="24" sheetId="34" r:id="rId25"/>
    <sheet name="25" sheetId="35" r:id="rId26"/>
    <sheet name="26" sheetId="50" r:id="rId27"/>
    <sheet name="27" sheetId="49" r:id="rId28"/>
    <sheet name="28" sheetId="48" r:id="rId29"/>
    <sheet name="29" sheetId="47" r:id="rId30"/>
    <sheet name="30" sheetId="46" r:id="rId31"/>
    <sheet name="31" sheetId="45" r:id="rId32"/>
    <sheet name="32" sheetId="44" r:id="rId33"/>
    <sheet name="33" sheetId="43" r:id="rId34"/>
    <sheet name="34" sheetId="42" r:id="rId35"/>
    <sheet name="35" sheetId="41" r:id="rId36"/>
    <sheet name="36" sheetId="40" r:id="rId37"/>
    <sheet name="37" sheetId="39" r:id="rId38"/>
    <sheet name="38" sheetId="38" r:id="rId39"/>
    <sheet name="39" sheetId="37" r:id="rId40"/>
    <sheet name="40" sheetId="60" r:id="rId41"/>
    <sheet name="41" sheetId="51" r:id="rId42"/>
    <sheet name="42" sheetId="52" r:id="rId43"/>
    <sheet name="43" sheetId="53" r:id="rId44"/>
    <sheet name="44" sheetId="54" r:id="rId45"/>
    <sheet name="45" sheetId="55" r:id="rId46"/>
    <sheet name="46" sheetId="56" r:id="rId47"/>
    <sheet name="47" sheetId="57" r:id="rId48"/>
    <sheet name="48" sheetId="58" r:id="rId49"/>
    <sheet name="49" sheetId="59" r:id="rId50"/>
    <sheet name="50" sheetId="36" r:id="rId51"/>
  </sheets>
  <externalReferences>
    <externalReference r:id="rId52"/>
  </externalReferences>
  <definedNames>
    <definedName name="_xlnm._FilterDatabase" localSheetId="13" hidden="1">'13'!$A$4:$F$443</definedName>
    <definedName name="_xlnm._FilterDatabase" localSheetId="17" hidden="1">'17'!$A$1:$E$16</definedName>
    <definedName name="_xlnm._FilterDatabase" localSheetId="23" hidden="1">'23'!$A$3:$B$30</definedName>
    <definedName name="_xlnm._FilterDatabase" localSheetId="3" hidden="1">'3'!$A$11:$I$11</definedName>
    <definedName name="_xlnm._FilterDatabase" localSheetId="7" hidden="1">'7'!$A$4:$B$27</definedName>
    <definedName name="_xlnm._FilterDatabase" localSheetId="8" hidden="1">'8'!$A$4:$B$27</definedName>
    <definedName name="_xlnm._FilterDatabase" localSheetId="0" hidden="1">Master_Data!$A$1:$L$1361</definedName>
  </definedNames>
  <calcPr calcId="191029"/>
  <pivotCaches>
    <pivotCache cacheId="0" r:id="rId5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55" l="1"/>
  <c r="H10" i="55" s="1"/>
  <c r="C9" i="57"/>
  <c r="C7" i="57"/>
  <c r="C6" i="59"/>
  <c r="E5" i="36"/>
  <c r="D5" i="36"/>
  <c r="B9" i="55"/>
  <c r="I7" i="54"/>
  <c r="I10" i="54" s="1"/>
  <c r="C5" i="38"/>
  <c r="C6" i="38"/>
  <c r="C7" i="38"/>
  <c r="C8" i="38"/>
  <c r="C9" i="38"/>
  <c r="C10" i="38"/>
  <c r="C11" i="38"/>
  <c r="C12" i="38"/>
  <c r="C13" i="38"/>
  <c r="C14" i="38"/>
  <c r="C15" i="38"/>
  <c r="C16" i="38"/>
  <c r="C4" i="38"/>
  <c r="B4" i="38"/>
  <c r="B5" i="38"/>
  <c r="B6" i="38"/>
  <c r="B7" i="38"/>
  <c r="B8" i="38"/>
  <c r="B9" i="38"/>
  <c r="B10" i="38"/>
  <c r="B11" i="38"/>
  <c r="B12" i="38"/>
  <c r="B13" i="38"/>
  <c r="B14" i="38"/>
  <c r="B15" i="38"/>
  <c r="B16" i="38"/>
  <c r="G8" i="44"/>
  <c r="F12" i="45"/>
  <c r="J11" i="46"/>
  <c r="E8" i="6"/>
  <c r="F5" i="7"/>
  <c r="F12" i="7" s="1"/>
  <c r="I12" i="2"/>
  <c r="F6" i="46"/>
  <c r="F9" i="46"/>
  <c r="D8" i="47"/>
  <c r="D7" i="47"/>
  <c r="A5" i="48"/>
  <c r="C5" i="48"/>
  <c r="B6" i="49"/>
  <c r="B7" i="49"/>
  <c r="B8" i="49"/>
  <c r="B9" i="49"/>
  <c r="B10" i="49"/>
  <c r="B11" i="49"/>
  <c r="B5" i="49"/>
  <c r="E6" i="34"/>
  <c r="E7" i="34"/>
  <c r="E5" i="34"/>
  <c r="J4" i="17"/>
  <c r="G4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E3" i="17"/>
  <c r="B5" i="17"/>
  <c r="G22" i="33"/>
  <c r="G23" i="33"/>
  <c r="G24" i="33"/>
  <c r="G25" i="33"/>
  <c r="G26" i="33"/>
  <c r="G27" i="33"/>
  <c r="G28" i="33"/>
  <c r="G29" i="33"/>
  <c r="G30" i="33"/>
  <c r="G31" i="33"/>
  <c r="G32" i="33"/>
  <c r="G21" i="33"/>
  <c r="G4" i="33"/>
  <c r="F22" i="33"/>
  <c r="F23" i="33"/>
  <c r="F24" i="33"/>
  <c r="F25" i="33"/>
  <c r="F26" i="33"/>
  <c r="F27" i="33"/>
  <c r="F28" i="33"/>
  <c r="F29" i="33"/>
  <c r="F30" i="33"/>
  <c r="F31" i="33"/>
  <c r="F32" i="33"/>
  <c r="F21" i="33"/>
  <c r="E22" i="33"/>
  <c r="E23" i="33"/>
  <c r="E24" i="33"/>
  <c r="E25" i="33"/>
  <c r="E26" i="33"/>
  <c r="E27" i="33"/>
  <c r="E28" i="33"/>
  <c r="E29" i="33"/>
  <c r="E30" i="33"/>
  <c r="E31" i="33"/>
  <c r="E32" i="33"/>
  <c r="E21" i="33"/>
  <c r="D22" i="33"/>
  <c r="D23" i="33"/>
  <c r="D24" i="33"/>
  <c r="D25" i="33"/>
  <c r="D26" i="33"/>
  <c r="D27" i="33"/>
  <c r="D28" i="33"/>
  <c r="D29" i="33"/>
  <c r="D30" i="33"/>
  <c r="D31" i="33"/>
  <c r="D32" i="33"/>
  <c r="D21" i="33"/>
  <c r="C22" i="33"/>
  <c r="C23" i="33"/>
  <c r="C24" i="33"/>
  <c r="C25" i="33"/>
  <c r="C26" i="33"/>
  <c r="C27" i="33"/>
  <c r="C28" i="33"/>
  <c r="C29" i="33"/>
  <c r="C30" i="33"/>
  <c r="C31" i="33"/>
  <c r="C32" i="33"/>
  <c r="C21" i="33"/>
  <c r="B22" i="33"/>
  <c r="B23" i="33"/>
  <c r="B24" i="33"/>
  <c r="B25" i="33"/>
  <c r="B26" i="33"/>
  <c r="B27" i="33"/>
  <c r="B28" i="33"/>
  <c r="B29" i="33"/>
  <c r="B30" i="33"/>
  <c r="B31" i="33"/>
  <c r="B32" i="33"/>
  <c r="B21" i="33"/>
  <c r="M7" i="14"/>
  <c r="M9" i="14"/>
  <c r="M10" i="14"/>
  <c r="M11" i="14"/>
  <c r="M12" i="14"/>
  <c r="M13" i="14"/>
  <c r="M14" i="14"/>
  <c r="M15" i="14"/>
  <c r="M16" i="14"/>
  <c r="M17" i="14"/>
  <c r="M18" i="14"/>
  <c r="M8" i="14"/>
  <c r="E7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K8" i="14"/>
  <c r="K9" i="14"/>
  <c r="K10" i="14"/>
  <c r="K11" i="14"/>
  <c r="K12" i="14"/>
  <c r="K13" i="14"/>
  <c r="K14" i="14"/>
  <c r="K15" i="14"/>
  <c r="K16" i="14"/>
  <c r="K17" i="14"/>
  <c r="K18" i="14"/>
  <c r="K7" i="14"/>
  <c r="J8" i="14"/>
  <c r="J9" i="14"/>
  <c r="J10" i="14"/>
  <c r="J11" i="14"/>
  <c r="J12" i="14"/>
  <c r="J13" i="14"/>
  <c r="J14" i="14"/>
  <c r="J15" i="14"/>
  <c r="J16" i="14"/>
  <c r="J17" i="14"/>
  <c r="J18" i="14"/>
  <c r="J7" i="14"/>
  <c r="B7" i="14"/>
  <c r="F7" i="14"/>
  <c r="D3" i="9" a="1"/>
  <c r="D3" i="9" s="1"/>
  <c r="A15" i="9" a="1"/>
  <c r="A15" i="9" s="1"/>
  <c r="B11" i="11"/>
  <c r="B9" i="11"/>
  <c r="E7" i="19"/>
  <c r="E5" i="19"/>
  <c r="E4" i="19"/>
  <c r="E3" i="19"/>
  <c r="F5" i="15"/>
  <c r="F4" i="15"/>
  <c r="F4" i="10"/>
  <c r="J8" i="31"/>
  <c r="B22" i="31"/>
  <c r="H9" i="29"/>
  <c r="E12" i="8"/>
  <c r="E6" i="8"/>
  <c r="E7" i="8"/>
  <c r="E8" i="8"/>
  <c r="E9" i="8"/>
  <c r="E10" i="8"/>
  <c r="E11" i="8"/>
  <c r="E5" i="8"/>
  <c r="B5" i="8"/>
  <c r="H8" i="28"/>
  <c r="G12" i="7"/>
  <c r="G6" i="7"/>
  <c r="G7" i="7"/>
  <c r="G8" i="7"/>
  <c r="G9" i="7"/>
  <c r="G10" i="7"/>
  <c r="G11" i="7"/>
  <c r="G5" i="7"/>
  <c r="C5" i="7"/>
  <c r="F6" i="7"/>
  <c r="F7" i="7"/>
  <c r="F8" i="7"/>
  <c r="F9" i="7"/>
  <c r="F10" i="7"/>
  <c r="F11" i="7"/>
  <c r="G6" i="26"/>
  <c r="G7" i="26"/>
  <c r="G8" i="26"/>
  <c r="G9" i="26"/>
  <c r="G10" i="26"/>
  <c r="G11" i="26"/>
  <c r="G5" i="26"/>
  <c r="E5" i="25"/>
  <c r="G12" i="5"/>
  <c r="G6" i="5"/>
  <c r="G7" i="5"/>
  <c r="G8" i="5"/>
  <c r="G9" i="5"/>
  <c r="G10" i="5"/>
  <c r="G11" i="5"/>
  <c r="G5" i="5"/>
  <c r="F12" i="5"/>
  <c r="F6" i="5"/>
  <c r="F7" i="5"/>
  <c r="F8" i="5"/>
  <c r="F9" i="5"/>
  <c r="F10" i="5"/>
  <c r="F11" i="5"/>
  <c r="F5" i="5"/>
  <c r="B5" i="5"/>
  <c r="I1114" i="3"/>
  <c r="E1114" i="3"/>
  <c r="I1368" i="3"/>
  <c r="I1367" i="3"/>
  <c r="I1366" i="3"/>
  <c r="I1365" i="3"/>
  <c r="I1364" i="3"/>
  <c r="I1363" i="3"/>
  <c r="I1362" i="3"/>
  <c r="I1361" i="3"/>
  <c r="I1360" i="3"/>
  <c r="I1359" i="3"/>
  <c r="I1358" i="3"/>
  <c r="I1357" i="3"/>
  <c r="I1356" i="3"/>
  <c r="I1355" i="3"/>
  <c r="I1354" i="3"/>
  <c r="I1353" i="3"/>
  <c r="I1352" i="3"/>
  <c r="I1351" i="3"/>
  <c r="I1350" i="3"/>
  <c r="I1349" i="3"/>
  <c r="I1348" i="3"/>
  <c r="I1347" i="3"/>
  <c r="I1346" i="3"/>
  <c r="I1345" i="3"/>
  <c r="I1344" i="3"/>
  <c r="I1343" i="3"/>
  <c r="I1342" i="3"/>
  <c r="I1341" i="3"/>
  <c r="I1340" i="3"/>
  <c r="I1339" i="3"/>
  <c r="I1338" i="3"/>
  <c r="I1337" i="3"/>
  <c r="I1336" i="3"/>
  <c r="I1335" i="3"/>
  <c r="I1334" i="3"/>
  <c r="I1333" i="3"/>
  <c r="I1332" i="3"/>
  <c r="I1331" i="3"/>
  <c r="I1330" i="3"/>
  <c r="I1329" i="3"/>
  <c r="I1328" i="3"/>
  <c r="I1327" i="3"/>
  <c r="I1326" i="3"/>
  <c r="I1325" i="3"/>
  <c r="I1324" i="3"/>
  <c r="I1323" i="3"/>
  <c r="I1322" i="3"/>
  <c r="I1321" i="3"/>
  <c r="I1320" i="3"/>
  <c r="I1319" i="3"/>
  <c r="I1318" i="3"/>
  <c r="I1317" i="3"/>
  <c r="I1316" i="3"/>
  <c r="I1315" i="3"/>
  <c r="I1314" i="3"/>
  <c r="I1313" i="3"/>
  <c r="I1312" i="3"/>
  <c r="I1311" i="3"/>
  <c r="I1310" i="3"/>
  <c r="I1309" i="3"/>
  <c r="I1308" i="3"/>
  <c r="I1307" i="3"/>
  <c r="I1306" i="3"/>
  <c r="I1305" i="3"/>
  <c r="I1304" i="3"/>
  <c r="I1303" i="3"/>
  <c r="I1302" i="3"/>
  <c r="I1301" i="3"/>
  <c r="I1300" i="3"/>
  <c r="I1299" i="3"/>
  <c r="I1298" i="3"/>
  <c r="I1297" i="3"/>
  <c r="I1296" i="3"/>
  <c r="I1295" i="3"/>
  <c r="I1294" i="3"/>
  <c r="I1293" i="3"/>
  <c r="I1292" i="3"/>
  <c r="I1291" i="3"/>
  <c r="I1290" i="3"/>
  <c r="I1289" i="3"/>
  <c r="I1288" i="3"/>
  <c r="I1287" i="3"/>
  <c r="I1286" i="3"/>
  <c r="I1285" i="3"/>
  <c r="I1284" i="3"/>
  <c r="I1283" i="3"/>
  <c r="I1282" i="3"/>
  <c r="I1281" i="3"/>
  <c r="I1280" i="3"/>
  <c r="I1279" i="3"/>
  <c r="I1278" i="3"/>
  <c r="I1277" i="3"/>
  <c r="I1276" i="3"/>
  <c r="I1275" i="3"/>
  <c r="I1274" i="3"/>
  <c r="I1273" i="3"/>
  <c r="I1272" i="3"/>
  <c r="I1271" i="3"/>
  <c r="I1270" i="3"/>
  <c r="I1269" i="3"/>
  <c r="I1268" i="3"/>
  <c r="I1267" i="3"/>
  <c r="I1266" i="3"/>
  <c r="I1265" i="3"/>
  <c r="I1264" i="3"/>
  <c r="I1263" i="3"/>
  <c r="I1262" i="3"/>
  <c r="I1261" i="3"/>
  <c r="I1260" i="3"/>
  <c r="I1259" i="3"/>
  <c r="I1258" i="3"/>
  <c r="I1257" i="3"/>
  <c r="I1256" i="3"/>
  <c r="I1255" i="3"/>
  <c r="I1254" i="3"/>
  <c r="I1253" i="3"/>
  <c r="I1252" i="3"/>
  <c r="I1251" i="3"/>
  <c r="I1250" i="3"/>
  <c r="I1249" i="3"/>
  <c r="I1248" i="3"/>
  <c r="I1247" i="3"/>
  <c r="I1246" i="3"/>
  <c r="I1245" i="3"/>
  <c r="I1244" i="3"/>
  <c r="I1243" i="3"/>
  <c r="I1242" i="3"/>
  <c r="I1241" i="3"/>
  <c r="I1240" i="3"/>
  <c r="I1239" i="3"/>
  <c r="I1238" i="3"/>
  <c r="I1237" i="3"/>
  <c r="I1236" i="3"/>
  <c r="I1235" i="3"/>
  <c r="I1234" i="3"/>
  <c r="I1233" i="3"/>
  <c r="I1232" i="3"/>
  <c r="I1231" i="3"/>
  <c r="I1230" i="3"/>
  <c r="I1229" i="3"/>
  <c r="I1228" i="3"/>
  <c r="I1227" i="3"/>
  <c r="I1226" i="3"/>
  <c r="I1225" i="3"/>
  <c r="I1224" i="3"/>
  <c r="I1223" i="3"/>
  <c r="I1222" i="3"/>
  <c r="I1221" i="3"/>
  <c r="I1220" i="3"/>
  <c r="I1219" i="3"/>
  <c r="I1218" i="3"/>
  <c r="I1217" i="3"/>
  <c r="I1216" i="3"/>
  <c r="I1215" i="3"/>
  <c r="I1214" i="3"/>
  <c r="I1213" i="3"/>
  <c r="I1212" i="3"/>
  <c r="I1211" i="3"/>
  <c r="I1210" i="3"/>
  <c r="I1209" i="3"/>
  <c r="I1208" i="3"/>
  <c r="I1207" i="3"/>
  <c r="I1206" i="3"/>
  <c r="I1205" i="3"/>
  <c r="I1204" i="3"/>
  <c r="I1203" i="3"/>
  <c r="I1202" i="3"/>
  <c r="I1201" i="3"/>
  <c r="I1200" i="3"/>
  <c r="I1199" i="3"/>
  <c r="I1198" i="3"/>
  <c r="I1197" i="3"/>
  <c r="I1196" i="3"/>
  <c r="I1195" i="3"/>
  <c r="I1194" i="3"/>
  <c r="I1193" i="3"/>
  <c r="I1192" i="3"/>
  <c r="I1191" i="3"/>
  <c r="I1190" i="3"/>
  <c r="I1189" i="3"/>
  <c r="I1188" i="3"/>
  <c r="I1187" i="3"/>
  <c r="I1186" i="3"/>
  <c r="I1185" i="3"/>
  <c r="I1184" i="3"/>
  <c r="I1183" i="3"/>
  <c r="I1182" i="3"/>
  <c r="I1181" i="3"/>
  <c r="I1180" i="3"/>
  <c r="I1179" i="3"/>
  <c r="I1178" i="3"/>
  <c r="I1177" i="3"/>
  <c r="I1176" i="3"/>
  <c r="I1175" i="3"/>
  <c r="I1174" i="3"/>
  <c r="I1173" i="3"/>
  <c r="I1172" i="3"/>
  <c r="I1171" i="3"/>
  <c r="I1170" i="3"/>
  <c r="I1169" i="3"/>
  <c r="I1168" i="3"/>
  <c r="I1167" i="3"/>
  <c r="I1166" i="3"/>
  <c r="I1165" i="3"/>
  <c r="I1164" i="3"/>
  <c r="I1163" i="3"/>
  <c r="I1162" i="3"/>
  <c r="I1161" i="3"/>
  <c r="I1160" i="3"/>
  <c r="I1159" i="3"/>
  <c r="I1158" i="3"/>
  <c r="I1157" i="3"/>
  <c r="I1156" i="3"/>
  <c r="I1155" i="3"/>
  <c r="I1154" i="3"/>
  <c r="I1153" i="3"/>
  <c r="I1152" i="3"/>
  <c r="I1151" i="3"/>
  <c r="I1150" i="3"/>
  <c r="I1149" i="3"/>
  <c r="I1148" i="3"/>
  <c r="I1147" i="3"/>
  <c r="I1146" i="3"/>
  <c r="I1145" i="3"/>
  <c r="I1144" i="3"/>
  <c r="I1143" i="3"/>
  <c r="I1142" i="3"/>
  <c r="I1141" i="3"/>
  <c r="I1140" i="3"/>
  <c r="I1139" i="3"/>
  <c r="I1138" i="3"/>
  <c r="I1137" i="3"/>
  <c r="I1136" i="3"/>
  <c r="I1135" i="3"/>
  <c r="I1134" i="3"/>
  <c r="I1133" i="3"/>
  <c r="I1132" i="3"/>
  <c r="I1131" i="3"/>
  <c r="I1130" i="3"/>
  <c r="I1129" i="3"/>
  <c r="I1128" i="3"/>
  <c r="I1127" i="3"/>
  <c r="I1126" i="3"/>
  <c r="I1125" i="3"/>
  <c r="I1124" i="3"/>
  <c r="I1123" i="3"/>
  <c r="I1122" i="3"/>
  <c r="I1121" i="3"/>
  <c r="I1120" i="3"/>
  <c r="I1119" i="3"/>
  <c r="I1118" i="3"/>
  <c r="I1117" i="3"/>
  <c r="I1116" i="3"/>
  <c r="I1115" i="3"/>
  <c r="I1113" i="3"/>
  <c r="I1112" i="3"/>
  <c r="I1111" i="3"/>
  <c r="I1110" i="3"/>
  <c r="I1109" i="3"/>
  <c r="I1108" i="3"/>
  <c r="I1107" i="3"/>
  <c r="I1106" i="3"/>
  <c r="I1105" i="3"/>
  <c r="I1104" i="3"/>
  <c r="I1103" i="3"/>
  <c r="I1102" i="3"/>
  <c r="I1101" i="3"/>
  <c r="I1100" i="3"/>
  <c r="I1099" i="3"/>
  <c r="I1098" i="3"/>
  <c r="I1097" i="3"/>
  <c r="I1096" i="3"/>
  <c r="I1095" i="3"/>
  <c r="I1094" i="3"/>
  <c r="I1093" i="3"/>
  <c r="I1092" i="3"/>
  <c r="I1091" i="3"/>
  <c r="I1090" i="3"/>
  <c r="I1089" i="3"/>
  <c r="I1088" i="3"/>
  <c r="I1087" i="3"/>
  <c r="I1086" i="3"/>
  <c r="I1085" i="3"/>
  <c r="I1084" i="3"/>
  <c r="I1083" i="3"/>
  <c r="I1082" i="3"/>
  <c r="I1081" i="3"/>
  <c r="I1080" i="3"/>
  <c r="I1079" i="3"/>
  <c r="I1078" i="3"/>
  <c r="I1077" i="3"/>
  <c r="I1076" i="3"/>
  <c r="I1075" i="3"/>
  <c r="I1074" i="3"/>
  <c r="I1073" i="3"/>
  <c r="I1072" i="3"/>
  <c r="I1071" i="3"/>
  <c r="I1070" i="3"/>
  <c r="I1069" i="3"/>
  <c r="I1068" i="3"/>
  <c r="I1067" i="3"/>
  <c r="I1066" i="3"/>
  <c r="I1065" i="3"/>
  <c r="I1064" i="3"/>
  <c r="I1063" i="3"/>
  <c r="I1062" i="3"/>
  <c r="I1061" i="3"/>
  <c r="I1060" i="3"/>
  <c r="I1059" i="3"/>
  <c r="I1058" i="3"/>
  <c r="I1057" i="3"/>
  <c r="I1056" i="3"/>
  <c r="I1055" i="3"/>
  <c r="I1054" i="3"/>
  <c r="I1053" i="3"/>
  <c r="I1052" i="3"/>
  <c r="I1051" i="3"/>
  <c r="I1050" i="3"/>
  <c r="I1049" i="3"/>
  <c r="I1048" i="3"/>
  <c r="I1047" i="3"/>
  <c r="I1046" i="3"/>
  <c r="I1045" i="3"/>
  <c r="I1044" i="3"/>
  <c r="I1043" i="3"/>
  <c r="I1042" i="3"/>
  <c r="I1041" i="3"/>
  <c r="I1040" i="3"/>
  <c r="I1039" i="3"/>
  <c r="I1038" i="3"/>
  <c r="I1037" i="3"/>
  <c r="I1036" i="3"/>
  <c r="I1035" i="3"/>
  <c r="I1034" i="3"/>
  <c r="I1033" i="3"/>
  <c r="I1032" i="3"/>
  <c r="I1031" i="3"/>
  <c r="I1030" i="3"/>
  <c r="I1029" i="3"/>
  <c r="I1028" i="3"/>
  <c r="I1027" i="3"/>
  <c r="I1026" i="3"/>
  <c r="I1025" i="3"/>
  <c r="I1024" i="3"/>
  <c r="I1023" i="3"/>
  <c r="I1022" i="3"/>
  <c r="I1021" i="3"/>
  <c r="I1020" i="3"/>
  <c r="I1019" i="3"/>
  <c r="I1018" i="3"/>
  <c r="I1017" i="3"/>
  <c r="I1016" i="3"/>
  <c r="I1015" i="3"/>
  <c r="I1014" i="3"/>
  <c r="I1013" i="3"/>
  <c r="I1012" i="3"/>
  <c r="I1011" i="3"/>
  <c r="I1010" i="3"/>
  <c r="I1009" i="3"/>
  <c r="I1008" i="3"/>
  <c r="I1007" i="3"/>
  <c r="I1006" i="3"/>
  <c r="I1005" i="3"/>
  <c r="I1004" i="3"/>
  <c r="I1003" i="3"/>
  <c r="I1002" i="3"/>
  <c r="I1001" i="3"/>
  <c r="I1000" i="3"/>
  <c r="I999" i="3"/>
  <c r="I998" i="3"/>
  <c r="I997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I472" i="3"/>
  <c r="I471" i="3"/>
  <c r="I470" i="3"/>
  <c r="I469" i="3"/>
  <c r="I468" i="3"/>
  <c r="I467" i="3"/>
  <c r="I466" i="3"/>
  <c r="I465" i="3"/>
  <c r="I464" i="3"/>
  <c r="I463" i="3"/>
  <c r="I462" i="3"/>
  <c r="I461" i="3"/>
  <c r="I460" i="3"/>
  <c r="I459" i="3"/>
  <c r="I458" i="3"/>
  <c r="I457" i="3"/>
  <c r="I456" i="3"/>
  <c r="I455" i="3"/>
  <c r="I454" i="3"/>
  <c r="I453" i="3"/>
  <c r="I452" i="3"/>
  <c r="I451" i="3"/>
  <c r="I450" i="3"/>
  <c r="I449" i="3"/>
  <c r="I448" i="3"/>
  <c r="I447" i="3"/>
  <c r="I446" i="3"/>
  <c r="I445" i="3"/>
  <c r="I444" i="3"/>
  <c r="I443" i="3"/>
  <c r="I442" i="3"/>
  <c r="I441" i="3"/>
  <c r="I440" i="3"/>
  <c r="I439" i="3"/>
  <c r="I438" i="3"/>
  <c r="I437" i="3"/>
  <c r="I436" i="3"/>
  <c r="I435" i="3"/>
  <c r="I434" i="3"/>
  <c r="I433" i="3"/>
  <c r="I432" i="3"/>
  <c r="I431" i="3"/>
  <c r="I430" i="3"/>
  <c r="I429" i="3"/>
  <c r="I428" i="3"/>
  <c r="I427" i="3"/>
  <c r="I426" i="3"/>
  <c r="I425" i="3"/>
  <c r="I424" i="3"/>
  <c r="I423" i="3"/>
  <c r="I422" i="3"/>
  <c r="I421" i="3"/>
  <c r="I420" i="3"/>
  <c r="I419" i="3"/>
  <c r="I418" i="3"/>
  <c r="I417" i="3"/>
  <c r="I416" i="3"/>
  <c r="I415" i="3"/>
  <c r="I414" i="3"/>
  <c r="I413" i="3"/>
  <c r="I412" i="3"/>
  <c r="I411" i="3"/>
  <c r="I410" i="3"/>
  <c r="I409" i="3"/>
  <c r="I408" i="3"/>
  <c r="I407" i="3"/>
  <c r="I406" i="3"/>
  <c r="I405" i="3"/>
  <c r="I404" i="3"/>
  <c r="I403" i="3"/>
  <c r="I402" i="3"/>
  <c r="I401" i="3"/>
  <c r="I400" i="3"/>
  <c r="I399" i="3"/>
  <c r="I398" i="3"/>
  <c r="I397" i="3"/>
  <c r="I396" i="3"/>
  <c r="I395" i="3"/>
  <c r="I394" i="3"/>
  <c r="I393" i="3"/>
  <c r="I392" i="3"/>
  <c r="I391" i="3"/>
  <c r="I390" i="3"/>
  <c r="I389" i="3"/>
  <c r="I388" i="3"/>
  <c r="I387" i="3"/>
  <c r="I386" i="3"/>
  <c r="I385" i="3"/>
  <c r="I384" i="3"/>
  <c r="I383" i="3"/>
  <c r="I382" i="3"/>
  <c r="I381" i="3"/>
  <c r="I380" i="3"/>
  <c r="I379" i="3"/>
  <c r="I378" i="3"/>
  <c r="I377" i="3"/>
  <c r="I376" i="3"/>
  <c r="I375" i="3"/>
  <c r="I374" i="3"/>
  <c r="I373" i="3"/>
  <c r="I372" i="3"/>
  <c r="I371" i="3"/>
  <c r="I370" i="3"/>
  <c r="I369" i="3"/>
  <c r="I368" i="3"/>
  <c r="I367" i="3"/>
  <c r="I366" i="3"/>
  <c r="I365" i="3"/>
  <c r="I364" i="3"/>
  <c r="I363" i="3"/>
  <c r="I362" i="3"/>
  <c r="I361" i="3"/>
  <c r="I360" i="3"/>
  <c r="I359" i="3"/>
  <c r="I358" i="3"/>
  <c r="I357" i="3"/>
  <c r="I356" i="3"/>
  <c r="I355" i="3"/>
  <c r="I354" i="3"/>
  <c r="I353" i="3"/>
  <c r="I352" i="3"/>
  <c r="I351" i="3"/>
  <c r="I350" i="3"/>
  <c r="I349" i="3"/>
  <c r="I348" i="3"/>
  <c r="I347" i="3"/>
  <c r="I346" i="3"/>
  <c r="I345" i="3"/>
  <c r="I344" i="3"/>
  <c r="I343" i="3"/>
  <c r="I342" i="3"/>
  <c r="I341" i="3"/>
  <c r="I340" i="3"/>
  <c r="I339" i="3"/>
  <c r="I338" i="3"/>
  <c r="I337" i="3"/>
  <c r="I336" i="3"/>
  <c r="I335" i="3"/>
  <c r="I334" i="3"/>
  <c r="I333" i="3"/>
  <c r="I332" i="3"/>
  <c r="I331" i="3"/>
  <c r="I330" i="3"/>
  <c r="I329" i="3"/>
  <c r="I328" i="3"/>
  <c r="I327" i="3"/>
  <c r="I326" i="3"/>
  <c r="I325" i="3"/>
  <c r="I324" i="3"/>
  <c r="I323" i="3"/>
  <c r="I322" i="3"/>
  <c r="I321" i="3"/>
  <c r="I320" i="3"/>
  <c r="I319" i="3"/>
  <c r="I318" i="3"/>
  <c r="I317" i="3"/>
  <c r="I316" i="3"/>
  <c r="I315" i="3"/>
  <c r="I314" i="3"/>
  <c r="I313" i="3"/>
  <c r="I312" i="3"/>
  <c r="I311" i="3"/>
  <c r="I310" i="3"/>
  <c r="I309" i="3"/>
  <c r="I308" i="3"/>
  <c r="I307" i="3"/>
  <c r="I306" i="3"/>
  <c r="I305" i="3"/>
  <c r="I304" i="3"/>
  <c r="I303" i="3"/>
  <c r="I302" i="3"/>
  <c r="I301" i="3"/>
  <c r="I300" i="3"/>
  <c r="I299" i="3"/>
  <c r="I298" i="3"/>
  <c r="I297" i="3"/>
  <c r="I296" i="3"/>
  <c r="I295" i="3"/>
  <c r="I294" i="3"/>
  <c r="I293" i="3"/>
  <c r="I292" i="3"/>
  <c r="I291" i="3"/>
  <c r="I290" i="3"/>
  <c r="I289" i="3"/>
  <c r="I288" i="3"/>
  <c r="I287" i="3"/>
  <c r="I286" i="3"/>
  <c r="I285" i="3"/>
  <c r="I284" i="3"/>
  <c r="I283" i="3"/>
  <c r="I282" i="3"/>
  <c r="I281" i="3"/>
  <c r="I280" i="3"/>
  <c r="I279" i="3"/>
  <c r="I278" i="3"/>
  <c r="I277" i="3"/>
  <c r="I276" i="3"/>
  <c r="I275" i="3"/>
  <c r="I274" i="3"/>
  <c r="I273" i="3"/>
  <c r="I272" i="3"/>
  <c r="I271" i="3"/>
  <c r="I270" i="3"/>
  <c r="I269" i="3"/>
  <c r="I268" i="3"/>
  <c r="I267" i="3"/>
  <c r="I266" i="3"/>
  <c r="I265" i="3"/>
  <c r="I264" i="3"/>
  <c r="I263" i="3"/>
  <c r="I262" i="3"/>
  <c r="I261" i="3"/>
  <c r="I260" i="3"/>
  <c r="I259" i="3"/>
  <c r="I258" i="3"/>
  <c r="I257" i="3"/>
  <c r="I256" i="3"/>
  <c r="I255" i="3"/>
  <c r="I254" i="3"/>
  <c r="I253" i="3"/>
  <c r="I252" i="3"/>
  <c r="I251" i="3"/>
  <c r="I250" i="3"/>
  <c r="I249" i="3"/>
  <c r="I248" i="3"/>
  <c r="I247" i="3"/>
  <c r="I246" i="3"/>
  <c r="I245" i="3"/>
  <c r="I244" i="3"/>
  <c r="I243" i="3"/>
  <c r="I242" i="3"/>
  <c r="I241" i="3"/>
  <c r="I240" i="3"/>
  <c r="I239" i="3"/>
  <c r="I238" i="3"/>
  <c r="I237" i="3"/>
  <c r="I236" i="3"/>
  <c r="I235" i="3"/>
  <c r="I234" i="3"/>
  <c r="I233" i="3"/>
  <c r="I232" i="3"/>
  <c r="I231" i="3"/>
  <c r="I230" i="3"/>
  <c r="I229" i="3"/>
  <c r="I228" i="3"/>
  <c r="I227" i="3"/>
  <c r="I226" i="3"/>
  <c r="I225" i="3"/>
  <c r="I224" i="3"/>
  <c r="I223" i="3"/>
  <c r="I222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6" i="3"/>
  <c r="I205" i="3"/>
  <c r="I204" i="3"/>
  <c r="I203" i="3"/>
  <c r="I202" i="3"/>
  <c r="I201" i="3"/>
  <c r="I200" i="3"/>
  <c r="I199" i="3"/>
  <c r="I198" i="3"/>
  <c r="I197" i="3"/>
  <c r="I196" i="3"/>
  <c r="I195" i="3"/>
  <c r="I194" i="3"/>
  <c r="I193" i="3"/>
  <c r="I192" i="3"/>
  <c r="I191" i="3"/>
  <c r="I190" i="3"/>
  <c r="I189" i="3"/>
  <c r="I188" i="3"/>
  <c r="I187" i="3"/>
  <c r="I186" i="3"/>
  <c r="I185" i="3"/>
  <c r="I184" i="3"/>
  <c r="I183" i="3"/>
  <c r="I182" i="3"/>
  <c r="I181" i="3"/>
  <c r="I180" i="3"/>
  <c r="I179" i="3"/>
  <c r="I178" i="3"/>
  <c r="I177" i="3"/>
  <c r="I176" i="3"/>
  <c r="I175" i="3"/>
  <c r="I174" i="3"/>
  <c r="I173" i="3"/>
  <c r="I172" i="3"/>
  <c r="I171" i="3"/>
  <c r="I170" i="3"/>
  <c r="I169" i="3"/>
  <c r="I168" i="3"/>
  <c r="I167" i="3"/>
  <c r="I166" i="3"/>
  <c r="I165" i="3"/>
  <c r="I164" i="3"/>
  <c r="I163" i="3"/>
  <c r="I162" i="3"/>
  <c r="I161" i="3"/>
  <c r="I160" i="3"/>
  <c r="I159" i="3"/>
  <c r="I158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I140" i="3"/>
  <c r="I139" i="3"/>
  <c r="I138" i="3"/>
  <c r="I137" i="3"/>
  <c r="I136" i="3"/>
  <c r="I135" i="3"/>
  <c r="I134" i="3"/>
  <c r="I133" i="3"/>
  <c r="I132" i="3"/>
  <c r="I131" i="3"/>
  <c r="I130" i="3"/>
  <c r="I129" i="3"/>
  <c r="I128" i="3"/>
  <c r="I127" i="3"/>
  <c r="I126" i="3"/>
  <c r="I125" i="3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E9" i="3"/>
  <c r="I9" i="3"/>
  <c r="F11" i="3"/>
  <c r="F9" i="3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2" i="2"/>
  <c r="D12" i="2"/>
  <c r="C8" i="24"/>
  <c r="C5" i="24"/>
  <c r="C7" i="24"/>
  <c r="C6" i="24"/>
  <c r="B8" i="24"/>
  <c r="B7" i="24"/>
  <c r="F11" i="55"/>
  <c r="B10" i="55"/>
  <c r="B12" i="54"/>
  <c r="B11" i="54"/>
  <c r="B10" i="54"/>
  <c r="E12" i="54"/>
  <c r="E11" i="54"/>
  <c r="E10" i="54"/>
  <c r="F9" i="45"/>
  <c r="D5" i="47"/>
  <c r="I12" i="54" l="1"/>
  <c r="I11" i="54"/>
  <c r="B9" i="17"/>
  <c r="B8" i="17"/>
  <c r="B7" i="17"/>
  <c r="B6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4" i="17"/>
  <c r="G5" i="33"/>
  <c r="G6" i="33"/>
  <c r="G7" i="33"/>
  <c r="G8" i="33"/>
  <c r="G9" i="33"/>
  <c r="G10" i="33"/>
  <c r="G11" i="33"/>
  <c r="G12" i="33"/>
  <c r="G13" i="33"/>
  <c r="G14" i="33"/>
  <c r="G15" i="33"/>
  <c r="F5" i="33"/>
  <c r="F6" i="33"/>
  <c r="F7" i="33"/>
  <c r="F8" i="33"/>
  <c r="F9" i="33"/>
  <c r="F10" i="33"/>
  <c r="F11" i="33"/>
  <c r="F12" i="33"/>
  <c r="F13" i="33"/>
  <c r="F14" i="33"/>
  <c r="F15" i="33"/>
  <c r="F4" i="33"/>
  <c r="E5" i="33"/>
  <c r="E6" i="33"/>
  <c r="E7" i="33"/>
  <c r="E8" i="33"/>
  <c r="E9" i="33"/>
  <c r="E10" i="33"/>
  <c r="E11" i="33"/>
  <c r="E12" i="33"/>
  <c r="E13" i="33"/>
  <c r="E14" i="33"/>
  <c r="E15" i="33"/>
  <c r="E4" i="33"/>
  <c r="D5" i="33"/>
  <c r="D6" i="33"/>
  <c r="D7" i="33"/>
  <c r="D8" i="33"/>
  <c r="D9" i="33"/>
  <c r="D10" i="33"/>
  <c r="D11" i="33"/>
  <c r="D12" i="33"/>
  <c r="D13" i="33"/>
  <c r="D14" i="33"/>
  <c r="D15" i="33"/>
  <c r="D4" i="33"/>
  <c r="C5" i="33"/>
  <c r="C6" i="33"/>
  <c r="C7" i="33"/>
  <c r="C8" i="33"/>
  <c r="C9" i="33"/>
  <c r="C10" i="33"/>
  <c r="C11" i="33"/>
  <c r="C12" i="33"/>
  <c r="C13" i="33"/>
  <c r="C14" i="33"/>
  <c r="C15" i="33"/>
  <c r="C4" i="33"/>
  <c r="B5" i="33"/>
  <c r="B6" i="33"/>
  <c r="B7" i="33"/>
  <c r="B8" i="33"/>
  <c r="B9" i="33"/>
  <c r="B10" i="33"/>
  <c r="B11" i="33"/>
  <c r="B12" i="33"/>
  <c r="B13" i="33"/>
  <c r="B14" i="33"/>
  <c r="B15" i="33"/>
  <c r="B4" i="33"/>
  <c r="E8" i="14"/>
  <c r="E9" i="14"/>
  <c r="E10" i="14"/>
  <c r="E11" i="14"/>
  <c r="E12" i="14"/>
  <c r="E13" i="14"/>
  <c r="E14" i="14"/>
  <c r="E15" i="14"/>
  <c r="E16" i="14"/>
  <c r="E17" i="14"/>
  <c r="E18" i="14"/>
  <c r="C8" i="14"/>
  <c r="C9" i="14"/>
  <c r="C10" i="14"/>
  <c r="C11" i="14"/>
  <c r="C12" i="14"/>
  <c r="C13" i="14"/>
  <c r="C14" i="14"/>
  <c r="C15" i="14"/>
  <c r="C16" i="14"/>
  <c r="C17" i="14"/>
  <c r="C18" i="14"/>
  <c r="C7" i="14"/>
  <c r="B8" i="14"/>
  <c r="B9" i="14"/>
  <c r="B10" i="14"/>
  <c r="B11" i="14"/>
  <c r="B12" i="14"/>
  <c r="B13" i="14"/>
  <c r="B14" i="14"/>
  <c r="B15" i="14"/>
  <c r="B16" i="14"/>
  <c r="B17" i="14"/>
  <c r="B18" i="14"/>
  <c r="D8" i="14"/>
  <c r="D9" i="14"/>
  <c r="D10" i="14"/>
  <c r="D11" i="14"/>
  <c r="D12" i="14"/>
  <c r="D13" i="14"/>
  <c r="D14" i="14"/>
  <c r="D15" i="14"/>
  <c r="D16" i="14"/>
  <c r="D17" i="14"/>
  <c r="D18" i="14"/>
  <c r="D7" i="14"/>
  <c r="B11" i="19"/>
  <c r="B10" i="19"/>
  <c r="B9" i="19"/>
  <c r="B4" i="19"/>
  <c r="B3" i="19"/>
  <c r="B5" i="19" s="1"/>
  <c r="B7" i="19" s="1"/>
  <c r="B4" i="10"/>
  <c r="B4" i="15"/>
  <c r="B7" i="10"/>
  <c r="B5" i="10"/>
  <c r="B6" i="10" s="1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65" i="29"/>
  <c r="D66" i="29"/>
  <c r="D67" i="29"/>
  <c r="D68" i="29"/>
  <c r="D69" i="29"/>
  <c r="D70" i="29"/>
  <c r="D71" i="29"/>
  <c r="D72" i="29"/>
  <c r="D73" i="29"/>
  <c r="D74" i="29"/>
  <c r="D75" i="29"/>
  <c r="D76" i="29"/>
  <c r="D77" i="29"/>
  <c r="D78" i="29"/>
  <c r="D79" i="29"/>
  <c r="D80" i="29"/>
  <c r="D81" i="29"/>
  <c r="D82" i="29"/>
  <c r="D83" i="29"/>
  <c r="D84" i="29"/>
  <c r="D85" i="29"/>
  <c r="D86" i="29"/>
  <c r="D87" i="29"/>
  <c r="D88" i="29"/>
  <c r="D89" i="29"/>
  <c r="D90" i="29"/>
  <c r="D91" i="29"/>
  <c r="D92" i="29"/>
  <c r="D93" i="29"/>
  <c r="D94" i="29"/>
  <c r="D95" i="29"/>
  <c r="D96" i="29"/>
  <c r="D97" i="29"/>
  <c r="D98" i="29"/>
  <c r="D99" i="29"/>
  <c r="D100" i="29"/>
  <c r="D101" i="29"/>
  <c r="D102" i="29"/>
  <c r="D103" i="29"/>
  <c r="D104" i="29"/>
  <c r="D105" i="29"/>
  <c r="D106" i="29"/>
  <c r="D107" i="29"/>
  <c r="D108" i="29"/>
  <c r="D109" i="29"/>
  <c r="D110" i="29"/>
  <c r="D111" i="29"/>
  <c r="D112" i="29"/>
  <c r="D113" i="29"/>
  <c r="D114" i="29"/>
  <c r="D115" i="29"/>
  <c r="D116" i="29"/>
  <c r="D117" i="29"/>
  <c r="D118" i="29"/>
  <c r="D119" i="29"/>
  <c r="D120" i="29"/>
  <c r="D121" i="29"/>
  <c r="D122" i="29"/>
  <c r="D123" i="29"/>
  <c r="D124" i="29"/>
  <c r="D125" i="29"/>
  <c r="D126" i="29"/>
  <c r="D127" i="29"/>
  <c r="D128" i="29"/>
  <c r="D129" i="29"/>
  <c r="D130" i="29"/>
  <c r="D131" i="29"/>
  <c r="D132" i="29"/>
  <c r="D133" i="29"/>
  <c r="D134" i="29"/>
  <c r="D135" i="29"/>
  <c r="D136" i="29"/>
  <c r="D137" i="29"/>
  <c r="D138" i="29"/>
  <c r="D139" i="29"/>
  <c r="D140" i="29"/>
  <c r="D141" i="29"/>
  <c r="D142" i="29"/>
  <c r="D143" i="29"/>
  <c r="D144" i="29"/>
  <c r="D145" i="29"/>
  <c r="D146" i="29"/>
  <c r="D147" i="29"/>
  <c r="D148" i="29"/>
  <c r="D149" i="29"/>
  <c r="D150" i="29"/>
  <c r="D151" i="29"/>
  <c r="D152" i="29"/>
  <c r="D153" i="29"/>
  <c r="D154" i="29"/>
  <c r="D155" i="29"/>
  <c r="D156" i="29"/>
  <c r="D157" i="29"/>
  <c r="D158" i="29"/>
  <c r="D159" i="29"/>
  <c r="D160" i="29"/>
  <c r="D161" i="29"/>
  <c r="D162" i="29"/>
  <c r="D163" i="29"/>
  <c r="D164" i="29"/>
  <c r="D165" i="29"/>
  <c r="D166" i="29"/>
  <c r="D167" i="29"/>
  <c r="D168" i="29"/>
  <c r="D169" i="29"/>
  <c r="D170" i="29"/>
  <c r="D171" i="29"/>
  <c r="D172" i="29"/>
  <c r="D173" i="29"/>
  <c r="D174" i="29"/>
  <c r="D175" i="29"/>
  <c r="D176" i="29"/>
  <c r="D177" i="29"/>
  <c r="D178" i="29"/>
  <c r="D179" i="29"/>
  <c r="D180" i="29"/>
  <c r="D181" i="29"/>
  <c r="D182" i="29"/>
  <c r="D183" i="29"/>
  <c r="D184" i="29"/>
  <c r="D185" i="29"/>
  <c r="D186" i="29"/>
  <c r="D187" i="29"/>
  <c r="D188" i="29"/>
  <c r="D189" i="29"/>
  <c r="D190" i="29"/>
  <c r="D191" i="29"/>
  <c r="D192" i="29"/>
  <c r="D193" i="29"/>
  <c r="D194" i="29"/>
  <c r="D195" i="29"/>
  <c r="D196" i="29"/>
  <c r="D197" i="29"/>
  <c r="D198" i="29"/>
  <c r="D199" i="29"/>
  <c r="D200" i="29"/>
  <c r="D201" i="29"/>
  <c r="D202" i="29"/>
  <c r="D203" i="29"/>
  <c r="D204" i="29"/>
  <c r="D205" i="29"/>
  <c r="D206" i="29"/>
  <c r="D207" i="29"/>
  <c r="D208" i="29"/>
  <c r="D209" i="29"/>
  <c r="D210" i="29"/>
  <c r="D211" i="29"/>
  <c r="D212" i="29"/>
  <c r="D213" i="29"/>
  <c r="D214" i="29"/>
  <c r="D215" i="29"/>
  <c r="D216" i="29"/>
  <c r="D217" i="29"/>
  <c r="D218" i="29"/>
  <c r="D219" i="29"/>
  <c r="D220" i="29"/>
  <c r="D221" i="29"/>
  <c r="D222" i="29"/>
  <c r="D223" i="29"/>
  <c r="D224" i="29"/>
  <c r="D225" i="29"/>
  <c r="D226" i="29"/>
  <c r="D227" i="29"/>
  <c r="D228" i="29"/>
  <c r="D229" i="29"/>
  <c r="D230" i="29"/>
  <c r="D231" i="29"/>
  <c r="D232" i="29"/>
  <c r="D233" i="29"/>
  <c r="D234" i="29"/>
  <c r="D235" i="29"/>
  <c r="D236" i="29"/>
  <c r="D237" i="29"/>
  <c r="D238" i="29"/>
  <c r="D239" i="29"/>
  <c r="D240" i="29"/>
  <c r="D241" i="29"/>
  <c r="D242" i="29"/>
  <c r="D243" i="29"/>
  <c r="D244" i="29"/>
  <c r="D245" i="29"/>
  <c r="D246" i="29"/>
  <c r="D247" i="29"/>
  <c r="D248" i="29"/>
  <c r="D249" i="29"/>
  <c r="D250" i="29"/>
  <c r="D251" i="29"/>
  <c r="D252" i="29"/>
  <c r="D253" i="29"/>
  <c r="D254" i="29"/>
  <c r="D255" i="29"/>
  <c r="D256" i="29"/>
  <c r="D257" i="29"/>
  <c r="D258" i="29"/>
  <c r="D259" i="29"/>
  <c r="D260" i="29"/>
  <c r="D261" i="29"/>
  <c r="D262" i="29"/>
  <c r="D263" i="29"/>
  <c r="D264" i="29"/>
  <c r="D265" i="29"/>
  <c r="D266" i="29"/>
  <c r="D267" i="29"/>
  <c r="D268" i="29"/>
  <c r="D269" i="29"/>
  <c r="D270" i="29"/>
  <c r="D271" i="29"/>
  <c r="D272" i="29"/>
  <c r="D273" i="29"/>
  <c r="D274" i="29"/>
  <c r="D275" i="29"/>
  <c r="D276" i="29"/>
  <c r="D277" i="29"/>
  <c r="D278" i="29"/>
  <c r="D279" i="29"/>
  <c r="D280" i="29"/>
  <c r="D281" i="29"/>
  <c r="D282" i="29"/>
  <c r="D283" i="29"/>
  <c r="D284" i="29"/>
  <c r="D285" i="29"/>
  <c r="D286" i="29"/>
  <c r="D287" i="29"/>
  <c r="D288" i="29"/>
  <c r="D289" i="29"/>
  <c r="D290" i="29"/>
  <c r="D291" i="29"/>
  <c r="D292" i="29"/>
  <c r="D293" i="29"/>
  <c r="D294" i="29"/>
  <c r="D295" i="29"/>
  <c r="D296" i="29"/>
  <c r="D297" i="29"/>
  <c r="D298" i="29"/>
  <c r="D299" i="29"/>
  <c r="D300" i="29"/>
  <c r="D301" i="29"/>
  <c r="D302" i="29"/>
  <c r="D303" i="29"/>
  <c r="D304" i="29"/>
  <c r="D305" i="29"/>
  <c r="D306" i="29"/>
  <c r="D307" i="29"/>
  <c r="D308" i="29"/>
  <c r="D309" i="29"/>
  <c r="D310" i="29"/>
  <c r="D311" i="29"/>
  <c r="D312" i="29"/>
  <c r="D313" i="29"/>
  <c r="D314" i="29"/>
  <c r="D315" i="29"/>
  <c r="D316" i="29"/>
  <c r="D317" i="29"/>
  <c r="D318" i="29"/>
  <c r="D319" i="29"/>
  <c r="D320" i="29"/>
  <c r="D321" i="29"/>
  <c r="D322" i="29"/>
  <c r="D323" i="29"/>
  <c r="D324" i="29"/>
  <c r="D325" i="29"/>
  <c r="D326" i="29"/>
  <c r="D327" i="29"/>
  <c r="D328" i="29"/>
  <c r="D329" i="29"/>
  <c r="D330" i="29"/>
  <c r="D331" i="29"/>
  <c r="D332" i="29"/>
  <c r="D333" i="29"/>
  <c r="D334" i="29"/>
  <c r="D335" i="29"/>
  <c r="D336" i="29"/>
  <c r="D337" i="29"/>
  <c r="D338" i="29"/>
  <c r="D339" i="29"/>
  <c r="D340" i="29"/>
  <c r="D341" i="29"/>
  <c r="D342" i="29"/>
  <c r="D343" i="29"/>
  <c r="D344" i="29"/>
  <c r="D345" i="29"/>
  <c r="D346" i="29"/>
  <c r="D347" i="29"/>
  <c r="D348" i="29"/>
  <c r="D349" i="29"/>
  <c r="D350" i="29"/>
  <c r="D351" i="29"/>
  <c r="D352" i="29"/>
  <c r="D353" i="29"/>
  <c r="D354" i="29"/>
  <c r="D355" i="29"/>
  <c r="D356" i="29"/>
  <c r="D357" i="29"/>
  <c r="D358" i="29"/>
  <c r="D359" i="29"/>
  <c r="D360" i="29"/>
  <c r="D361" i="29"/>
  <c r="D362" i="29"/>
  <c r="D363" i="29"/>
  <c r="D364" i="29"/>
  <c r="D365" i="29"/>
  <c r="D366" i="29"/>
  <c r="D367" i="29"/>
  <c r="D368" i="29"/>
  <c r="D369" i="29"/>
  <c r="D370" i="29"/>
  <c r="D371" i="29"/>
  <c r="D372" i="29"/>
  <c r="D373" i="29"/>
  <c r="D374" i="29"/>
  <c r="D375" i="29"/>
  <c r="D376" i="29"/>
  <c r="D377" i="29"/>
  <c r="D378" i="29"/>
  <c r="D379" i="29"/>
  <c r="D380" i="29"/>
  <c r="D381" i="29"/>
  <c r="D382" i="29"/>
  <c r="D383" i="29"/>
  <c r="D384" i="29"/>
  <c r="D385" i="29"/>
  <c r="D386" i="29"/>
  <c r="D387" i="29"/>
  <c r="D388" i="29"/>
  <c r="D389" i="29"/>
  <c r="D390" i="29"/>
  <c r="D391" i="29"/>
  <c r="D392" i="29"/>
  <c r="D393" i="29"/>
  <c r="D394" i="29"/>
  <c r="D395" i="29"/>
  <c r="D396" i="29"/>
  <c r="D397" i="29"/>
  <c r="D398" i="29"/>
  <c r="D399" i="29"/>
  <c r="D400" i="29"/>
  <c r="D401" i="29"/>
  <c r="D402" i="29"/>
  <c r="D403" i="29"/>
  <c r="D404" i="29"/>
  <c r="D405" i="29"/>
  <c r="D406" i="29"/>
  <c r="D407" i="29"/>
  <c r="D408" i="29"/>
  <c r="D409" i="29"/>
  <c r="D410" i="29"/>
  <c r="D411" i="29"/>
  <c r="D412" i="29"/>
  <c r="D413" i="29"/>
  <c r="D414" i="29"/>
  <c r="D415" i="29"/>
  <c r="D416" i="29"/>
  <c r="D417" i="29"/>
  <c r="D418" i="29"/>
  <c r="D419" i="29"/>
  <c r="D420" i="29"/>
  <c r="D421" i="29"/>
  <c r="D422" i="29"/>
  <c r="D423" i="29"/>
  <c r="D424" i="29"/>
  <c r="D425" i="29"/>
  <c r="D426" i="29"/>
  <c r="D427" i="29"/>
  <c r="D428" i="29"/>
  <c r="D429" i="29"/>
  <c r="D430" i="29"/>
  <c r="D431" i="29"/>
  <c r="D432" i="29"/>
  <c r="D433" i="29"/>
  <c r="D434" i="29"/>
  <c r="D435" i="29"/>
  <c r="D436" i="29"/>
  <c r="D437" i="29"/>
  <c r="D438" i="29"/>
  <c r="D439" i="29"/>
  <c r="D440" i="29"/>
  <c r="D441" i="29"/>
  <c r="D442" i="29"/>
  <c r="D443" i="29"/>
  <c r="D5" i="29"/>
  <c r="B6" i="8"/>
  <c r="B7" i="8"/>
  <c r="B8" i="8"/>
  <c r="B9" i="8"/>
  <c r="B10" i="8"/>
  <c r="B11" i="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D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08" i="28"/>
  <c r="D209" i="28"/>
  <c r="D210" i="28"/>
  <c r="D211" i="28"/>
  <c r="D212" i="28"/>
  <c r="D213" i="28"/>
  <c r="D214" i="28"/>
  <c r="D215" i="28"/>
  <c r="D216" i="28"/>
  <c r="D217" i="28"/>
  <c r="D218" i="28"/>
  <c r="D219" i="28"/>
  <c r="D220" i="28"/>
  <c r="D221" i="28"/>
  <c r="D222" i="28"/>
  <c r="D223" i="28"/>
  <c r="D224" i="28"/>
  <c r="D225" i="28"/>
  <c r="D226" i="28"/>
  <c r="D227" i="28"/>
  <c r="D228" i="28"/>
  <c r="D229" i="28"/>
  <c r="D230" i="28"/>
  <c r="D231" i="28"/>
  <c r="D232" i="28"/>
  <c r="D233" i="28"/>
  <c r="D234" i="28"/>
  <c r="D235" i="28"/>
  <c r="D236" i="28"/>
  <c r="D237" i="28"/>
  <c r="D238" i="28"/>
  <c r="D239" i="28"/>
  <c r="D240" i="28"/>
  <c r="D241" i="28"/>
  <c r="D242" i="28"/>
  <c r="D243" i="28"/>
  <c r="D244" i="28"/>
  <c r="D245" i="28"/>
  <c r="D246" i="28"/>
  <c r="D247" i="28"/>
  <c r="D248" i="28"/>
  <c r="D249" i="28"/>
  <c r="D250" i="28"/>
  <c r="D251" i="28"/>
  <c r="D252" i="28"/>
  <c r="D253" i="28"/>
  <c r="D254" i="28"/>
  <c r="D255" i="28"/>
  <c r="D256" i="28"/>
  <c r="D257" i="28"/>
  <c r="D258" i="28"/>
  <c r="D259" i="28"/>
  <c r="D260" i="28"/>
  <c r="D261" i="28"/>
  <c r="D262" i="28"/>
  <c r="D263" i="28"/>
  <c r="D264" i="28"/>
  <c r="D265" i="28"/>
  <c r="D266" i="28"/>
  <c r="D267" i="28"/>
  <c r="D268" i="28"/>
  <c r="D269" i="28"/>
  <c r="D270" i="28"/>
  <c r="D271" i="28"/>
  <c r="D272" i="28"/>
  <c r="D273" i="28"/>
  <c r="D274" i="28"/>
  <c r="D275" i="28"/>
  <c r="D276" i="28"/>
  <c r="D277" i="28"/>
  <c r="D278" i="28"/>
  <c r="D279" i="28"/>
  <c r="D280" i="28"/>
  <c r="D281" i="28"/>
  <c r="D282" i="28"/>
  <c r="D283" i="28"/>
  <c r="D284" i="28"/>
  <c r="D285" i="28"/>
  <c r="D286" i="28"/>
  <c r="D287" i="28"/>
  <c r="D288" i="28"/>
  <c r="D289" i="28"/>
  <c r="D290" i="28"/>
  <c r="D291" i="28"/>
  <c r="D292" i="28"/>
  <c r="D293" i="28"/>
  <c r="D294" i="28"/>
  <c r="D295" i="28"/>
  <c r="D296" i="28"/>
  <c r="D297" i="28"/>
  <c r="D298" i="28"/>
  <c r="D299" i="28"/>
  <c r="D300" i="28"/>
  <c r="D301" i="28"/>
  <c r="D302" i="28"/>
  <c r="D303" i="28"/>
  <c r="D304" i="28"/>
  <c r="D305" i="28"/>
  <c r="D306" i="28"/>
  <c r="D307" i="28"/>
  <c r="D308" i="28"/>
  <c r="D309" i="28"/>
  <c r="D310" i="28"/>
  <c r="D311" i="28"/>
  <c r="D312" i="28"/>
  <c r="D313" i="28"/>
  <c r="D314" i="28"/>
  <c r="D315" i="28"/>
  <c r="D316" i="28"/>
  <c r="D317" i="28"/>
  <c r="D318" i="28"/>
  <c r="D319" i="28"/>
  <c r="D320" i="28"/>
  <c r="D321" i="28"/>
  <c r="D322" i="28"/>
  <c r="D323" i="28"/>
  <c r="D324" i="28"/>
  <c r="D325" i="28"/>
  <c r="D326" i="28"/>
  <c r="D327" i="28"/>
  <c r="D328" i="28"/>
  <c r="D329" i="28"/>
  <c r="D330" i="28"/>
  <c r="D331" i="28"/>
  <c r="D332" i="28"/>
  <c r="D333" i="28"/>
  <c r="D334" i="28"/>
  <c r="D335" i="28"/>
  <c r="D336" i="28"/>
  <c r="D337" i="28"/>
  <c r="D338" i="28"/>
  <c r="D339" i="28"/>
  <c r="D340" i="28"/>
  <c r="D341" i="28"/>
  <c r="D342" i="28"/>
  <c r="D343" i="28"/>
  <c r="D344" i="28"/>
  <c r="D345" i="28"/>
  <c r="D346" i="28"/>
  <c r="D347" i="28"/>
  <c r="D348" i="28"/>
  <c r="D349" i="28"/>
  <c r="D350" i="28"/>
  <c r="D351" i="28"/>
  <c r="D352" i="28"/>
  <c r="D353" i="28"/>
  <c r="D354" i="28"/>
  <c r="D355" i="28"/>
  <c r="D356" i="28"/>
  <c r="D357" i="28"/>
  <c r="D358" i="28"/>
  <c r="D359" i="28"/>
  <c r="D360" i="28"/>
  <c r="D361" i="28"/>
  <c r="D362" i="28"/>
  <c r="D363" i="28"/>
  <c r="D364" i="28"/>
  <c r="D365" i="28"/>
  <c r="D366" i="28"/>
  <c r="D367" i="28"/>
  <c r="D368" i="28"/>
  <c r="D369" i="28"/>
  <c r="D370" i="28"/>
  <c r="D371" i="28"/>
  <c r="D372" i="28"/>
  <c r="D373" i="28"/>
  <c r="D374" i="28"/>
  <c r="D375" i="28"/>
  <c r="D376" i="28"/>
  <c r="D377" i="28"/>
  <c r="D378" i="28"/>
  <c r="D379" i="28"/>
  <c r="D380" i="28"/>
  <c r="D381" i="28"/>
  <c r="D382" i="28"/>
  <c r="D383" i="28"/>
  <c r="D384" i="28"/>
  <c r="D385" i="28"/>
  <c r="D386" i="28"/>
  <c r="D387" i="28"/>
  <c r="D388" i="28"/>
  <c r="D389" i="28"/>
  <c r="D390" i="28"/>
  <c r="D391" i="28"/>
  <c r="D392" i="28"/>
  <c r="D393" i="28"/>
  <c r="D394" i="28"/>
  <c r="D395" i="28"/>
  <c r="D396" i="28"/>
  <c r="D397" i="28"/>
  <c r="D398" i="28"/>
  <c r="D399" i="28"/>
  <c r="D400" i="28"/>
  <c r="D401" i="28"/>
  <c r="D402" i="28"/>
  <c r="D403" i="28"/>
  <c r="D404" i="28"/>
  <c r="D405" i="28"/>
  <c r="D406" i="28"/>
  <c r="D407" i="28"/>
  <c r="D408" i="28"/>
  <c r="D409" i="28"/>
  <c r="D410" i="28"/>
  <c r="D411" i="28"/>
  <c r="D412" i="28"/>
  <c r="D413" i="28"/>
  <c r="D414" i="28"/>
  <c r="D415" i="28"/>
  <c r="D416" i="28"/>
  <c r="D417" i="28"/>
  <c r="D418" i="28"/>
  <c r="D419" i="28"/>
  <c r="D420" i="28"/>
  <c r="D421" i="28"/>
  <c r="D422" i="28"/>
  <c r="D423" i="28"/>
  <c r="D424" i="28"/>
  <c r="D425" i="28"/>
  <c r="D426" i="28"/>
  <c r="D427" i="28"/>
  <c r="D428" i="28"/>
  <c r="D429" i="28"/>
  <c r="D430" i="28"/>
  <c r="D431" i="28"/>
  <c r="D432" i="28"/>
  <c r="D433" i="28"/>
  <c r="D434" i="28"/>
  <c r="D435" i="28"/>
  <c r="D436" i="28"/>
  <c r="D437" i="28"/>
  <c r="D438" i="28"/>
  <c r="D439" i="28"/>
  <c r="D440" i="28"/>
  <c r="D441" i="28"/>
  <c r="D442" i="28"/>
  <c r="D443" i="28"/>
  <c r="D5" i="28"/>
  <c r="F4" i="28" s="1"/>
  <c r="C6" i="7"/>
  <c r="C7" i="7"/>
  <c r="C8" i="7"/>
  <c r="C9" i="7"/>
  <c r="C10" i="7"/>
  <c r="C11" i="7"/>
  <c r="B6" i="7"/>
  <c r="B7" i="7"/>
  <c r="B8" i="7"/>
  <c r="B9" i="7"/>
  <c r="B10" i="7"/>
  <c r="B11" i="7"/>
  <c r="B12" i="7"/>
  <c r="B5" i="7"/>
  <c r="B6" i="26"/>
  <c r="B7" i="26"/>
  <c r="B8" i="26"/>
  <c r="B9" i="26"/>
  <c r="B10" i="26"/>
  <c r="B11" i="26"/>
  <c r="B5" i="26"/>
  <c r="E4" i="6"/>
  <c r="E4" i="25"/>
  <c r="C6" i="5"/>
  <c r="C7" i="5"/>
  <c r="C8" i="5"/>
  <c r="C9" i="5"/>
  <c r="C10" i="5"/>
  <c r="C11" i="5"/>
  <c r="C5" i="5"/>
  <c r="B6" i="5"/>
  <c r="B7" i="5"/>
  <c r="B8" i="5"/>
  <c r="B9" i="5"/>
  <c r="B10" i="5"/>
  <c r="B11" i="5"/>
  <c r="B12" i="5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43" i="3"/>
  <c r="F46" i="3"/>
  <c r="F51" i="3"/>
  <c r="F53" i="3"/>
  <c r="F54" i="3"/>
  <c r="F55" i="3"/>
  <c r="F65" i="3"/>
  <c r="F67" i="3"/>
  <c r="F68" i="3"/>
  <c r="F69" i="3"/>
  <c r="F80" i="3"/>
  <c r="F85" i="3"/>
  <c r="F105" i="3"/>
  <c r="F114" i="3"/>
  <c r="F139" i="3"/>
  <c r="F171" i="3"/>
  <c r="F172" i="3"/>
  <c r="F174" i="3"/>
  <c r="F176" i="3"/>
  <c r="F180" i="3"/>
  <c r="F181" i="3"/>
  <c r="F183" i="3"/>
  <c r="F185" i="3"/>
  <c r="F191" i="3"/>
  <c r="F212" i="3"/>
  <c r="F218" i="3"/>
  <c r="F231" i="3"/>
  <c r="F233" i="3"/>
  <c r="F250" i="3"/>
  <c r="F254" i="3"/>
  <c r="F257" i="3"/>
  <c r="F259" i="3"/>
  <c r="F260" i="3"/>
  <c r="F274" i="3"/>
  <c r="F295" i="3"/>
  <c r="F299" i="3"/>
  <c r="F305" i="3"/>
  <c r="F307" i="3"/>
  <c r="F314" i="3"/>
  <c r="F317" i="3"/>
  <c r="F322" i="3"/>
  <c r="F323" i="3"/>
  <c r="F325" i="3"/>
  <c r="F333" i="3"/>
  <c r="F334" i="3"/>
  <c r="F336" i="3"/>
  <c r="F344" i="3"/>
  <c r="F346" i="3"/>
  <c r="F361" i="3"/>
  <c r="F375" i="3"/>
  <c r="F389" i="3"/>
  <c r="F392" i="3"/>
  <c r="F396" i="3"/>
  <c r="F418" i="3"/>
  <c r="F424" i="3"/>
  <c r="F437" i="3"/>
  <c r="F439" i="3"/>
  <c r="F440" i="3"/>
  <c r="F441" i="3"/>
  <c r="F447" i="3"/>
  <c r="F452" i="3"/>
  <c r="F463" i="3"/>
  <c r="F473" i="3"/>
  <c r="F485" i="3"/>
  <c r="F493" i="3"/>
  <c r="F497" i="3"/>
  <c r="F498" i="3"/>
  <c r="F499" i="3"/>
  <c r="F501" i="3"/>
  <c r="F508" i="3"/>
  <c r="F514" i="3"/>
  <c r="F515" i="3"/>
  <c r="F516" i="3"/>
  <c r="F519" i="3"/>
  <c r="F529" i="3"/>
  <c r="F544" i="3"/>
  <c r="F550" i="3"/>
  <c r="F551" i="3"/>
  <c r="F561" i="3"/>
  <c r="F571" i="3"/>
  <c r="F576" i="3"/>
  <c r="F577" i="3"/>
  <c r="F578" i="3"/>
  <c r="F579" i="3"/>
  <c r="F592" i="3"/>
  <c r="F601" i="3"/>
  <c r="F604" i="3"/>
  <c r="F606" i="3"/>
  <c r="F628" i="3"/>
  <c r="F630" i="3"/>
  <c r="F634" i="3"/>
  <c r="F636" i="3"/>
  <c r="F638" i="3"/>
  <c r="F648" i="3"/>
  <c r="F649" i="3"/>
  <c r="F650" i="3"/>
  <c r="F651" i="3"/>
  <c r="F652" i="3"/>
  <c r="F662" i="3"/>
  <c r="F670" i="3"/>
  <c r="F671" i="3"/>
  <c r="F683" i="3"/>
  <c r="F684" i="3"/>
  <c r="F689" i="3"/>
  <c r="F694" i="3"/>
  <c r="F708" i="3"/>
  <c r="F728" i="3"/>
  <c r="F730" i="3"/>
  <c r="F739" i="3"/>
  <c r="F741" i="3"/>
  <c r="F744" i="3"/>
  <c r="F745" i="3"/>
  <c r="F746" i="3"/>
  <c r="F747" i="3"/>
  <c r="F748" i="3"/>
  <c r="F767" i="3"/>
  <c r="F770" i="3"/>
  <c r="F773" i="3"/>
  <c r="F779" i="3"/>
  <c r="F780" i="3"/>
  <c r="F782" i="3"/>
  <c r="F785" i="3"/>
  <c r="F794" i="3"/>
  <c r="F795" i="3"/>
  <c r="F800" i="3"/>
  <c r="F804" i="3"/>
  <c r="F806" i="3"/>
  <c r="F813" i="3"/>
  <c r="F814" i="3"/>
  <c r="F822" i="3"/>
  <c r="F823" i="3"/>
  <c r="F838" i="3"/>
  <c r="F839" i="3"/>
  <c r="F840" i="3"/>
  <c r="F842" i="3"/>
  <c r="F844" i="3"/>
  <c r="F846" i="3"/>
  <c r="F854" i="3"/>
  <c r="F856" i="3"/>
  <c r="F858" i="3"/>
  <c r="F869" i="3"/>
  <c r="F871" i="3"/>
  <c r="F873" i="3"/>
  <c r="F874" i="3"/>
  <c r="F877" i="3"/>
  <c r="F878" i="3"/>
  <c r="F882" i="3"/>
  <c r="F887" i="3"/>
  <c r="F893" i="3"/>
  <c r="F903" i="3"/>
  <c r="F909" i="3"/>
  <c r="F922" i="3"/>
  <c r="F924" i="3"/>
  <c r="F925" i="3"/>
  <c r="F936" i="3"/>
  <c r="F939" i="3"/>
  <c r="F941" i="3"/>
  <c r="F946" i="3"/>
  <c r="F947" i="3"/>
  <c r="F949" i="3"/>
  <c r="F954" i="3"/>
  <c r="F955" i="3"/>
  <c r="F959" i="3"/>
  <c r="F962" i="3"/>
  <c r="F964" i="3"/>
  <c r="F965" i="3"/>
  <c r="F968" i="3"/>
  <c r="F970" i="3"/>
  <c r="F975" i="3"/>
  <c r="F978" i="3"/>
  <c r="F980" i="3"/>
  <c r="F991" i="3"/>
  <c r="F993" i="3"/>
  <c r="F994" i="3"/>
  <c r="F1001" i="3"/>
  <c r="F1003" i="3"/>
  <c r="F1004" i="3"/>
  <c r="F1013" i="3"/>
  <c r="F1014" i="3"/>
  <c r="F1020" i="3"/>
  <c r="F1021" i="3"/>
  <c r="F1024" i="3"/>
  <c r="F1025" i="3"/>
  <c r="F1026" i="3"/>
  <c r="F1027" i="3"/>
  <c r="F1029" i="3"/>
  <c r="F1031" i="3"/>
  <c r="F1033" i="3"/>
  <c r="F1036" i="3"/>
  <c r="F1037" i="3"/>
  <c r="F1040" i="3"/>
  <c r="F1041" i="3"/>
  <c r="F1046" i="3"/>
  <c r="F1048" i="3"/>
  <c r="F1050" i="3"/>
  <c r="F1051" i="3"/>
  <c r="F1059" i="3"/>
  <c r="F1061" i="3"/>
  <c r="F1064" i="3"/>
  <c r="F1065" i="3"/>
  <c r="F1072" i="3"/>
  <c r="F1076" i="3"/>
  <c r="F1081" i="3"/>
  <c r="F1082" i="3"/>
  <c r="F1085" i="3"/>
  <c r="F1086" i="3"/>
  <c r="F1088" i="3"/>
  <c r="F1105" i="3"/>
  <c r="F1109" i="3"/>
  <c r="F1110" i="3"/>
  <c r="F1116" i="3"/>
  <c r="F1120" i="3"/>
  <c r="F1122" i="3"/>
  <c r="F1133" i="3"/>
  <c r="F1138" i="3"/>
  <c r="F1146" i="3"/>
  <c r="F1149" i="3"/>
  <c r="F1151" i="3"/>
  <c r="F1152" i="3"/>
  <c r="F1157" i="3"/>
  <c r="F1158" i="3"/>
  <c r="F1160" i="3"/>
  <c r="F1166" i="3"/>
  <c r="F1173" i="3"/>
  <c r="F1176" i="3"/>
  <c r="F1181" i="3"/>
  <c r="F1183" i="3"/>
  <c r="F1184" i="3"/>
  <c r="F1185" i="3"/>
  <c r="F1191" i="3"/>
  <c r="F1194" i="3"/>
  <c r="F1195" i="3"/>
  <c r="F1197" i="3"/>
  <c r="F1200" i="3"/>
  <c r="F1211" i="3"/>
  <c r="F1213" i="3"/>
  <c r="F1225" i="3"/>
  <c r="F1227" i="3"/>
  <c r="F1230" i="3"/>
  <c r="F1231" i="3"/>
  <c r="F1235" i="3"/>
  <c r="F1236" i="3"/>
  <c r="F1242" i="3"/>
  <c r="F1243" i="3"/>
  <c r="F1244" i="3"/>
  <c r="F1245" i="3"/>
  <c r="F1246" i="3"/>
  <c r="F1247" i="3"/>
  <c r="F1249" i="3"/>
  <c r="F1252" i="3"/>
  <c r="F1253" i="3"/>
  <c r="F1256" i="3"/>
  <c r="F1257" i="3"/>
  <c r="F1258" i="3"/>
  <c r="F1259" i="3"/>
  <c r="F1261" i="3"/>
  <c r="F1263" i="3"/>
  <c r="F1264" i="3"/>
  <c r="F1268" i="3"/>
  <c r="F1269" i="3"/>
  <c r="F1270" i="3"/>
  <c r="F1272" i="3"/>
  <c r="F1275" i="3"/>
  <c r="F1276" i="3"/>
  <c r="F1279" i="3"/>
  <c r="F1280" i="3"/>
  <c r="F1283" i="3"/>
  <c r="F1284" i="3"/>
  <c r="F1286" i="3"/>
  <c r="F1287" i="3"/>
  <c r="F1290" i="3"/>
  <c r="F1291" i="3"/>
  <c r="F1292" i="3"/>
  <c r="F1293" i="3"/>
  <c r="F1294" i="3"/>
  <c r="F1296" i="3"/>
  <c r="F1297" i="3"/>
  <c r="F1298" i="3"/>
  <c r="F1299" i="3"/>
  <c r="F1300" i="3"/>
  <c r="F1301" i="3"/>
  <c r="F1302" i="3"/>
  <c r="F1304" i="3"/>
  <c r="F1305" i="3"/>
  <c r="F1307" i="3"/>
  <c r="F1308" i="3"/>
  <c r="F1309" i="3"/>
  <c r="F1310" i="3"/>
  <c r="F1311" i="3"/>
  <c r="F1312" i="3"/>
  <c r="F1313" i="3"/>
  <c r="F1315" i="3"/>
  <c r="F1317" i="3"/>
  <c r="F1319" i="3"/>
  <c r="F1320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9" i="3"/>
  <c r="F1340" i="3"/>
  <c r="F1341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5" i="4"/>
  <c r="B6" i="24"/>
  <c r="B5" i="24"/>
  <c r="C6" i="57"/>
  <c r="C8" i="57"/>
  <c r="C10" i="57"/>
  <c r="C5" i="57"/>
  <c r="J21" i="53"/>
  <c r="J20" i="53"/>
  <c r="J19" i="53"/>
  <c r="J18" i="53"/>
  <c r="J17" i="53"/>
  <c r="J16" i="53"/>
  <c r="J15" i="53"/>
  <c r="J14" i="53"/>
  <c r="J13" i="53"/>
  <c r="J12" i="53"/>
  <c r="J11" i="53"/>
  <c r="J10" i="53"/>
  <c r="J9" i="53"/>
  <c r="J8" i="53"/>
  <c r="J7" i="53"/>
  <c r="J6" i="53"/>
  <c r="J5" i="53"/>
  <c r="J21" i="52"/>
  <c r="J20" i="52"/>
  <c r="J19" i="52"/>
  <c r="J18" i="52"/>
  <c r="J17" i="52"/>
  <c r="J16" i="52"/>
  <c r="J15" i="52"/>
  <c r="J14" i="52"/>
  <c r="J13" i="52"/>
  <c r="J12" i="52"/>
  <c r="J11" i="52"/>
  <c r="J10" i="52"/>
  <c r="J9" i="52"/>
  <c r="J8" i="52"/>
  <c r="J7" i="52"/>
  <c r="J6" i="52"/>
  <c r="J5" i="52"/>
  <c r="J21" i="51"/>
  <c r="J20" i="51"/>
  <c r="J19" i="51"/>
  <c r="J18" i="51"/>
  <c r="J17" i="51"/>
  <c r="J16" i="51"/>
  <c r="J15" i="51"/>
  <c r="J14" i="51"/>
  <c r="J13" i="51"/>
  <c r="J12" i="51"/>
  <c r="J11" i="51"/>
  <c r="J10" i="51"/>
  <c r="J9" i="51"/>
  <c r="J8" i="51"/>
  <c r="J7" i="51"/>
  <c r="J6" i="51"/>
  <c r="J5" i="51"/>
  <c r="C24" i="37"/>
  <c r="C23" i="37"/>
  <c r="C22" i="37"/>
  <c r="C21" i="37"/>
  <c r="C20" i="37"/>
  <c r="C19" i="37"/>
  <c r="C18" i="37"/>
  <c r="C17" i="37"/>
  <c r="C16" i="37"/>
  <c r="C15" i="37"/>
  <c r="C14" i="37"/>
  <c r="C13" i="37"/>
  <c r="C12" i="37"/>
  <c r="C11" i="37"/>
  <c r="C10" i="37"/>
  <c r="C9" i="37"/>
  <c r="C8" i="37"/>
  <c r="C7" i="37"/>
  <c r="C6" i="37"/>
  <c r="C5" i="37"/>
  <c r="B7" i="40"/>
  <c r="B6" i="40"/>
  <c r="B5" i="40"/>
  <c r="B4" i="40"/>
  <c r="B3" i="40"/>
  <c r="J20" i="42"/>
  <c r="J19" i="42"/>
  <c r="J18" i="42"/>
  <c r="J17" i="42"/>
  <c r="J16" i="42"/>
  <c r="J15" i="42"/>
  <c r="J14" i="42"/>
  <c r="J13" i="42"/>
  <c r="J12" i="42"/>
  <c r="J11" i="42"/>
  <c r="J10" i="42"/>
  <c r="J9" i="42"/>
  <c r="J8" i="42"/>
  <c r="J7" i="42"/>
  <c r="J6" i="42"/>
  <c r="J5" i="42"/>
  <c r="J4" i="42"/>
  <c r="F4" i="29" l="1"/>
  <c r="C12" i="5"/>
  <c r="B8" i="19"/>
  <c r="D1368" i="3"/>
  <c r="E1368" i="3" s="1"/>
  <c r="D1367" i="3"/>
  <c r="E1367" i="3" s="1"/>
  <c r="D1366" i="3"/>
  <c r="E1366" i="3" s="1"/>
  <c r="D1365" i="3"/>
  <c r="E1365" i="3" s="1"/>
  <c r="D1364" i="3"/>
  <c r="E1364" i="3" s="1"/>
  <c r="D1363" i="3"/>
  <c r="E1363" i="3" s="1"/>
  <c r="D1362" i="3"/>
  <c r="E1362" i="3" s="1"/>
  <c r="D1361" i="3"/>
  <c r="E1361" i="3" s="1"/>
  <c r="D1360" i="3"/>
  <c r="E1360" i="3" s="1"/>
  <c r="D1359" i="3"/>
  <c r="E1359" i="3" s="1"/>
  <c r="D1358" i="3"/>
  <c r="E1358" i="3" s="1"/>
  <c r="D1357" i="3"/>
  <c r="E1357" i="3" s="1"/>
  <c r="D1356" i="3"/>
  <c r="E1356" i="3" s="1"/>
  <c r="D1355" i="3"/>
  <c r="E1355" i="3" s="1"/>
  <c r="D1354" i="3"/>
  <c r="E1354" i="3" s="1"/>
  <c r="D1353" i="3"/>
  <c r="E1353" i="3" s="1"/>
  <c r="D1352" i="3"/>
  <c r="E1352" i="3" s="1"/>
  <c r="D1351" i="3"/>
  <c r="E1351" i="3" s="1"/>
  <c r="D1350" i="3"/>
  <c r="E1350" i="3" s="1"/>
  <c r="D1349" i="3"/>
  <c r="E1349" i="3" s="1"/>
  <c r="D1348" i="3"/>
  <c r="E1348" i="3" s="1"/>
  <c r="D1347" i="3"/>
  <c r="E1347" i="3" s="1"/>
  <c r="D1346" i="3"/>
  <c r="E1346" i="3" s="1"/>
  <c r="D1345" i="3"/>
  <c r="E1345" i="3" s="1"/>
  <c r="D1344" i="3"/>
  <c r="E1344" i="3" s="1"/>
  <c r="D1343" i="3"/>
  <c r="E1343" i="3" s="1"/>
  <c r="D1342" i="3"/>
  <c r="D1341" i="3"/>
  <c r="E1341" i="3" s="1"/>
  <c r="D1340" i="3"/>
  <c r="E1340" i="3" s="1"/>
  <c r="D1339" i="3"/>
  <c r="E1339" i="3" s="1"/>
  <c r="D1338" i="3"/>
  <c r="D1337" i="3"/>
  <c r="E1337" i="3" s="1"/>
  <c r="D1336" i="3"/>
  <c r="E1336" i="3" s="1"/>
  <c r="D1335" i="3"/>
  <c r="E1335" i="3" s="1"/>
  <c r="D1334" i="3"/>
  <c r="E1334" i="3" s="1"/>
  <c r="D1333" i="3"/>
  <c r="E1333" i="3" s="1"/>
  <c r="D1332" i="3"/>
  <c r="E1332" i="3" s="1"/>
  <c r="D1331" i="3"/>
  <c r="E1331" i="3" s="1"/>
  <c r="D1330" i="3"/>
  <c r="E1330" i="3" s="1"/>
  <c r="D1329" i="3"/>
  <c r="E1329" i="3" s="1"/>
  <c r="D1328" i="3"/>
  <c r="E1328" i="3" s="1"/>
  <c r="D1327" i="3"/>
  <c r="E1327" i="3" s="1"/>
  <c r="D1326" i="3"/>
  <c r="E1326" i="3" s="1"/>
  <c r="D1325" i="3"/>
  <c r="E1325" i="3" s="1"/>
  <c r="D1324" i="3"/>
  <c r="E1324" i="3" s="1"/>
  <c r="D1323" i="3"/>
  <c r="E1323" i="3" s="1"/>
  <c r="D1322" i="3"/>
  <c r="E1322" i="3" s="1"/>
  <c r="D1321" i="3"/>
  <c r="D1320" i="3"/>
  <c r="E1320" i="3" s="1"/>
  <c r="D1319" i="3"/>
  <c r="E1319" i="3" s="1"/>
  <c r="D1318" i="3"/>
  <c r="D1317" i="3"/>
  <c r="E1317" i="3" s="1"/>
  <c r="D1316" i="3"/>
  <c r="D1315" i="3"/>
  <c r="E1315" i="3" s="1"/>
  <c r="D1314" i="3"/>
  <c r="D1313" i="3"/>
  <c r="E1313" i="3" s="1"/>
  <c r="D1312" i="3"/>
  <c r="E1312" i="3" s="1"/>
  <c r="D1311" i="3"/>
  <c r="E1311" i="3" s="1"/>
  <c r="D1310" i="3"/>
  <c r="E1310" i="3" s="1"/>
  <c r="D1309" i="3"/>
  <c r="E1309" i="3" s="1"/>
  <c r="D1308" i="3"/>
  <c r="E1308" i="3" s="1"/>
  <c r="D1307" i="3"/>
  <c r="E1307" i="3" s="1"/>
  <c r="D1306" i="3"/>
  <c r="D1305" i="3"/>
  <c r="E1305" i="3" s="1"/>
  <c r="D1304" i="3"/>
  <c r="E1304" i="3" s="1"/>
  <c r="D1303" i="3"/>
  <c r="D1302" i="3"/>
  <c r="E1302" i="3" s="1"/>
  <c r="D1301" i="3"/>
  <c r="E1301" i="3" s="1"/>
  <c r="D1300" i="3"/>
  <c r="E1300" i="3" s="1"/>
  <c r="D1299" i="3"/>
  <c r="E1299" i="3" s="1"/>
  <c r="D1298" i="3"/>
  <c r="E1298" i="3" s="1"/>
  <c r="D1297" i="3"/>
  <c r="E1297" i="3" s="1"/>
  <c r="D1296" i="3"/>
  <c r="E1296" i="3" s="1"/>
  <c r="D1295" i="3"/>
  <c r="D1294" i="3"/>
  <c r="E1294" i="3" s="1"/>
  <c r="D1293" i="3"/>
  <c r="E1293" i="3" s="1"/>
  <c r="D1292" i="3"/>
  <c r="E1292" i="3" s="1"/>
  <c r="D1291" i="3"/>
  <c r="E1291" i="3" s="1"/>
  <c r="D1290" i="3"/>
  <c r="E1290" i="3" s="1"/>
  <c r="D1289" i="3"/>
  <c r="D1288" i="3"/>
  <c r="D1287" i="3"/>
  <c r="E1287" i="3" s="1"/>
  <c r="D1286" i="3"/>
  <c r="E1286" i="3" s="1"/>
  <c r="D1285" i="3"/>
  <c r="D1284" i="3"/>
  <c r="E1284" i="3" s="1"/>
  <c r="D1283" i="3"/>
  <c r="E1283" i="3" s="1"/>
  <c r="D1282" i="3"/>
  <c r="D1281" i="3"/>
  <c r="D1280" i="3"/>
  <c r="E1280" i="3" s="1"/>
  <c r="D1279" i="3"/>
  <c r="E1279" i="3" s="1"/>
  <c r="D1278" i="3"/>
  <c r="D1277" i="3"/>
  <c r="D1276" i="3"/>
  <c r="E1276" i="3" s="1"/>
  <c r="D1275" i="3"/>
  <c r="E1275" i="3" s="1"/>
  <c r="D1274" i="3"/>
  <c r="D1273" i="3"/>
  <c r="D1272" i="3"/>
  <c r="E1272" i="3" s="1"/>
  <c r="D1271" i="3"/>
  <c r="D1270" i="3"/>
  <c r="E1270" i="3" s="1"/>
  <c r="D1269" i="3"/>
  <c r="E1269" i="3" s="1"/>
  <c r="D1268" i="3"/>
  <c r="E1268" i="3" s="1"/>
  <c r="D1267" i="3"/>
  <c r="D1266" i="3"/>
  <c r="D1265" i="3"/>
  <c r="D1264" i="3"/>
  <c r="E1264" i="3" s="1"/>
  <c r="D1263" i="3"/>
  <c r="E1263" i="3" s="1"/>
  <c r="D1262" i="3"/>
  <c r="D1261" i="3"/>
  <c r="E1261" i="3" s="1"/>
  <c r="D1260" i="3"/>
  <c r="D1259" i="3"/>
  <c r="E1259" i="3" s="1"/>
  <c r="D1258" i="3"/>
  <c r="E1258" i="3" s="1"/>
  <c r="D1257" i="3"/>
  <c r="E1257" i="3" s="1"/>
  <c r="D1256" i="3"/>
  <c r="E1256" i="3" s="1"/>
  <c r="D1255" i="3"/>
  <c r="D1254" i="3"/>
  <c r="D1253" i="3"/>
  <c r="E1253" i="3" s="1"/>
  <c r="D1252" i="3"/>
  <c r="E1252" i="3" s="1"/>
  <c r="D1251" i="3"/>
  <c r="D1250" i="3"/>
  <c r="D1249" i="3"/>
  <c r="E1249" i="3" s="1"/>
  <c r="D1248" i="3"/>
  <c r="D1247" i="3"/>
  <c r="E1247" i="3" s="1"/>
  <c r="D1246" i="3"/>
  <c r="E1246" i="3" s="1"/>
  <c r="D1245" i="3"/>
  <c r="E1245" i="3" s="1"/>
  <c r="D1244" i="3"/>
  <c r="E1244" i="3" s="1"/>
  <c r="D1243" i="3"/>
  <c r="E1243" i="3" s="1"/>
  <c r="D1242" i="3"/>
  <c r="E1242" i="3" s="1"/>
  <c r="D1241" i="3"/>
  <c r="D1240" i="3"/>
  <c r="D1239" i="3"/>
  <c r="D1238" i="3"/>
  <c r="D1237" i="3"/>
  <c r="D1236" i="3"/>
  <c r="E1236" i="3" s="1"/>
  <c r="D1235" i="3"/>
  <c r="E1235" i="3" s="1"/>
  <c r="D1234" i="3"/>
  <c r="D1233" i="3"/>
  <c r="D1232" i="3"/>
  <c r="D1231" i="3"/>
  <c r="E1231" i="3" s="1"/>
  <c r="D1230" i="3"/>
  <c r="E1230" i="3" s="1"/>
  <c r="D1229" i="3"/>
  <c r="D1228" i="3"/>
  <c r="D1227" i="3"/>
  <c r="E1227" i="3" s="1"/>
  <c r="D1226" i="3"/>
  <c r="D1225" i="3"/>
  <c r="E1225" i="3" s="1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E1213" i="3" s="1"/>
  <c r="D1212" i="3"/>
  <c r="D1211" i="3"/>
  <c r="E1211" i="3" s="1"/>
  <c r="D1210" i="3"/>
  <c r="D1209" i="3"/>
  <c r="D1208" i="3"/>
  <c r="D1207" i="3"/>
  <c r="D1206" i="3"/>
  <c r="D1205" i="3"/>
  <c r="D1204" i="3"/>
  <c r="D1203" i="3"/>
  <c r="D1202" i="3"/>
  <c r="D1201" i="3"/>
  <c r="D1200" i="3"/>
  <c r="E1200" i="3" s="1"/>
  <c r="D1199" i="3"/>
  <c r="D1198" i="3"/>
  <c r="D1197" i="3"/>
  <c r="E1197" i="3" s="1"/>
  <c r="D1196" i="3"/>
  <c r="D1195" i="3"/>
  <c r="E1195" i="3" s="1"/>
  <c r="D1194" i="3"/>
  <c r="E1194" i="3" s="1"/>
  <c r="D1193" i="3"/>
  <c r="D1192" i="3"/>
  <c r="D1191" i="3"/>
  <c r="E1191" i="3" s="1"/>
  <c r="D1190" i="3"/>
  <c r="D1189" i="3"/>
  <c r="D1188" i="3"/>
  <c r="D1187" i="3"/>
  <c r="D1186" i="3"/>
  <c r="D1185" i="3"/>
  <c r="E1185" i="3" s="1"/>
  <c r="D1184" i="3"/>
  <c r="E1184" i="3" s="1"/>
  <c r="D1183" i="3"/>
  <c r="E1183" i="3" s="1"/>
  <c r="D1182" i="3"/>
  <c r="D1181" i="3"/>
  <c r="E1181" i="3" s="1"/>
  <c r="D1180" i="3"/>
  <c r="D1179" i="3"/>
  <c r="D1178" i="3"/>
  <c r="D1177" i="3"/>
  <c r="D1176" i="3"/>
  <c r="E1176" i="3" s="1"/>
  <c r="D1175" i="3"/>
  <c r="D1174" i="3"/>
  <c r="D1173" i="3"/>
  <c r="E1173" i="3" s="1"/>
  <c r="D1172" i="3"/>
  <c r="D1171" i="3"/>
  <c r="D1170" i="3"/>
  <c r="D1169" i="3"/>
  <c r="D1168" i="3"/>
  <c r="D1167" i="3"/>
  <c r="D1166" i="3"/>
  <c r="E1166" i="3" s="1"/>
  <c r="D1165" i="3"/>
  <c r="D1164" i="3"/>
  <c r="D1163" i="3"/>
  <c r="D1162" i="3"/>
  <c r="D1161" i="3"/>
  <c r="D1160" i="3"/>
  <c r="E1160" i="3" s="1"/>
  <c r="D1159" i="3"/>
  <c r="D1158" i="3"/>
  <c r="E1158" i="3" s="1"/>
  <c r="D1157" i="3"/>
  <c r="E1157" i="3" s="1"/>
  <c r="D1156" i="3"/>
  <c r="D1155" i="3"/>
  <c r="D1154" i="3"/>
  <c r="D1153" i="3"/>
  <c r="D1152" i="3"/>
  <c r="E1152" i="3" s="1"/>
  <c r="D1151" i="3"/>
  <c r="E1151" i="3" s="1"/>
  <c r="D1150" i="3"/>
  <c r="D1149" i="3"/>
  <c r="E1149" i="3" s="1"/>
  <c r="D1148" i="3"/>
  <c r="D1147" i="3"/>
  <c r="D1146" i="3"/>
  <c r="E1146" i="3" s="1"/>
  <c r="D1145" i="3"/>
  <c r="D1144" i="3"/>
  <c r="D1143" i="3"/>
  <c r="D1142" i="3"/>
  <c r="D1141" i="3"/>
  <c r="D1140" i="3"/>
  <c r="D1139" i="3"/>
  <c r="D1138" i="3"/>
  <c r="E1138" i="3" s="1"/>
  <c r="D1137" i="3"/>
  <c r="D1136" i="3"/>
  <c r="D1135" i="3"/>
  <c r="D1134" i="3"/>
  <c r="D1133" i="3"/>
  <c r="E1133" i="3" s="1"/>
  <c r="D1132" i="3"/>
  <c r="D1131" i="3"/>
  <c r="D1130" i="3"/>
  <c r="D1129" i="3"/>
  <c r="D1128" i="3"/>
  <c r="D1127" i="3"/>
  <c r="D1126" i="3"/>
  <c r="D1125" i="3"/>
  <c r="D1124" i="3"/>
  <c r="D1123" i="3"/>
  <c r="D1122" i="3"/>
  <c r="E1122" i="3" s="1"/>
  <c r="D1121" i="3"/>
  <c r="D1120" i="3"/>
  <c r="E1120" i="3" s="1"/>
  <c r="D1119" i="3"/>
  <c r="D1118" i="3"/>
  <c r="D1117" i="3"/>
  <c r="D1116" i="3"/>
  <c r="E1116" i="3" s="1"/>
  <c r="D1115" i="3"/>
  <c r="D1114" i="3"/>
  <c r="D1113" i="3"/>
  <c r="D1112" i="3"/>
  <c r="D1111" i="3"/>
  <c r="D1110" i="3"/>
  <c r="E1110" i="3" s="1"/>
  <c r="D1109" i="3"/>
  <c r="E1109" i="3" s="1"/>
  <c r="D1108" i="3"/>
  <c r="D1107" i="3"/>
  <c r="D1106" i="3"/>
  <c r="D1105" i="3"/>
  <c r="E1105" i="3" s="1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E1088" i="3" s="1"/>
  <c r="D1087" i="3"/>
  <c r="D1086" i="3"/>
  <c r="E1086" i="3" s="1"/>
  <c r="D1085" i="3"/>
  <c r="E1085" i="3" s="1"/>
  <c r="D1084" i="3"/>
  <c r="D1083" i="3"/>
  <c r="D1082" i="3"/>
  <c r="E1082" i="3" s="1"/>
  <c r="D1081" i="3"/>
  <c r="E1081" i="3" s="1"/>
  <c r="D1080" i="3"/>
  <c r="D1079" i="3"/>
  <c r="D1078" i="3"/>
  <c r="D1077" i="3"/>
  <c r="D1076" i="3"/>
  <c r="E1076" i="3" s="1"/>
  <c r="D1075" i="3"/>
  <c r="D1074" i="3"/>
  <c r="D1073" i="3"/>
  <c r="D1072" i="3"/>
  <c r="E1072" i="3" s="1"/>
  <c r="D1071" i="3"/>
  <c r="D1070" i="3"/>
  <c r="D1069" i="3"/>
  <c r="D1068" i="3"/>
  <c r="D1067" i="3"/>
  <c r="D1066" i="3"/>
  <c r="D1065" i="3"/>
  <c r="E1065" i="3" s="1"/>
  <c r="D1064" i="3"/>
  <c r="E1064" i="3" s="1"/>
  <c r="D1063" i="3"/>
  <c r="D1062" i="3"/>
  <c r="D1061" i="3"/>
  <c r="E1061" i="3" s="1"/>
  <c r="D1060" i="3"/>
  <c r="D1059" i="3"/>
  <c r="E1059" i="3" s="1"/>
  <c r="D1058" i="3"/>
  <c r="D1057" i="3"/>
  <c r="D1056" i="3"/>
  <c r="D1055" i="3"/>
  <c r="D1054" i="3"/>
  <c r="D1053" i="3"/>
  <c r="D1052" i="3"/>
  <c r="D1051" i="3"/>
  <c r="E1051" i="3" s="1"/>
  <c r="D1050" i="3"/>
  <c r="E1050" i="3" s="1"/>
  <c r="D1049" i="3"/>
  <c r="D1048" i="3"/>
  <c r="E1048" i="3" s="1"/>
  <c r="D1047" i="3"/>
  <c r="D1046" i="3"/>
  <c r="E1046" i="3" s="1"/>
  <c r="D1045" i="3"/>
  <c r="D1044" i="3"/>
  <c r="D1043" i="3"/>
  <c r="D1042" i="3"/>
  <c r="D1041" i="3"/>
  <c r="E1041" i="3" s="1"/>
  <c r="D1040" i="3"/>
  <c r="E1040" i="3" s="1"/>
  <c r="D1039" i="3"/>
  <c r="D1038" i="3"/>
  <c r="D1037" i="3"/>
  <c r="E1037" i="3" s="1"/>
  <c r="D1036" i="3"/>
  <c r="E1036" i="3" s="1"/>
  <c r="D1035" i="3"/>
  <c r="D1034" i="3"/>
  <c r="D1033" i="3"/>
  <c r="E1033" i="3" s="1"/>
  <c r="D1032" i="3"/>
  <c r="D1031" i="3"/>
  <c r="E1031" i="3" s="1"/>
  <c r="D1030" i="3"/>
  <c r="D1029" i="3"/>
  <c r="E1029" i="3" s="1"/>
  <c r="D1028" i="3"/>
  <c r="D1027" i="3"/>
  <c r="E1027" i="3" s="1"/>
  <c r="D1026" i="3"/>
  <c r="E1026" i="3" s="1"/>
  <c r="D1025" i="3"/>
  <c r="E1025" i="3" s="1"/>
  <c r="D1024" i="3"/>
  <c r="E1024" i="3" s="1"/>
  <c r="D1023" i="3"/>
  <c r="D1022" i="3"/>
  <c r="D1021" i="3"/>
  <c r="E1021" i="3" s="1"/>
  <c r="D1020" i="3"/>
  <c r="E1020" i="3" s="1"/>
  <c r="D1019" i="3"/>
  <c r="D1018" i="3"/>
  <c r="D1017" i="3"/>
  <c r="D1016" i="3"/>
  <c r="D1015" i="3"/>
  <c r="D1014" i="3"/>
  <c r="E1014" i="3" s="1"/>
  <c r="D1013" i="3"/>
  <c r="E1013" i="3" s="1"/>
  <c r="D1012" i="3"/>
  <c r="D1011" i="3"/>
  <c r="D1010" i="3"/>
  <c r="D1009" i="3"/>
  <c r="D1008" i="3"/>
  <c r="D1007" i="3"/>
  <c r="D1006" i="3"/>
  <c r="D1005" i="3"/>
  <c r="D1004" i="3"/>
  <c r="E1004" i="3" s="1"/>
  <c r="D1003" i="3"/>
  <c r="E1003" i="3" s="1"/>
  <c r="D1002" i="3"/>
  <c r="D1001" i="3"/>
  <c r="E1001" i="3" s="1"/>
  <c r="D1000" i="3"/>
  <c r="D999" i="3"/>
  <c r="D998" i="3"/>
  <c r="D997" i="3"/>
  <c r="D996" i="3"/>
  <c r="D995" i="3"/>
  <c r="D994" i="3"/>
  <c r="E994" i="3" s="1"/>
  <c r="D993" i="3"/>
  <c r="E993" i="3" s="1"/>
  <c r="D992" i="3"/>
  <c r="D991" i="3"/>
  <c r="E991" i="3" s="1"/>
  <c r="D990" i="3"/>
  <c r="D989" i="3"/>
  <c r="D988" i="3"/>
  <c r="D987" i="3"/>
  <c r="D986" i="3"/>
  <c r="D985" i="3"/>
  <c r="D984" i="3"/>
  <c r="D983" i="3"/>
  <c r="D982" i="3"/>
  <c r="D981" i="3"/>
  <c r="D980" i="3"/>
  <c r="E980" i="3" s="1"/>
  <c r="D979" i="3"/>
  <c r="D978" i="3"/>
  <c r="E978" i="3" s="1"/>
  <c r="D977" i="3"/>
  <c r="D976" i="3"/>
  <c r="D975" i="3"/>
  <c r="E975" i="3" s="1"/>
  <c r="D974" i="3"/>
  <c r="D973" i="3"/>
  <c r="D972" i="3"/>
  <c r="D971" i="3"/>
  <c r="D970" i="3"/>
  <c r="E970" i="3" s="1"/>
  <c r="D969" i="3"/>
  <c r="D968" i="3"/>
  <c r="E968" i="3" s="1"/>
  <c r="D967" i="3"/>
  <c r="D966" i="3"/>
  <c r="D965" i="3"/>
  <c r="E965" i="3" s="1"/>
  <c r="D964" i="3"/>
  <c r="E964" i="3" s="1"/>
  <c r="D963" i="3"/>
  <c r="D962" i="3"/>
  <c r="E962" i="3" s="1"/>
  <c r="D961" i="3"/>
  <c r="D960" i="3"/>
  <c r="D959" i="3"/>
  <c r="E959" i="3" s="1"/>
  <c r="D958" i="3"/>
  <c r="D957" i="3"/>
  <c r="D956" i="3"/>
  <c r="D955" i="3"/>
  <c r="E955" i="3" s="1"/>
  <c r="D954" i="3"/>
  <c r="E954" i="3" s="1"/>
  <c r="D953" i="3"/>
  <c r="D952" i="3"/>
  <c r="D951" i="3"/>
  <c r="D950" i="3"/>
  <c r="D949" i="3"/>
  <c r="E949" i="3" s="1"/>
  <c r="D948" i="3"/>
  <c r="D947" i="3"/>
  <c r="E947" i="3" s="1"/>
  <c r="D946" i="3"/>
  <c r="E946" i="3" s="1"/>
  <c r="D945" i="3"/>
  <c r="D944" i="3"/>
  <c r="D943" i="3"/>
  <c r="D942" i="3"/>
  <c r="D941" i="3"/>
  <c r="E941" i="3" s="1"/>
  <c r="D940" i="3"/>
  <c r="D939" i="3"/>
  <c r="E939" i="3" s="1"/>
  <c r="D938" i="3"/>
  <c r="D937" i="3"/>
  <c r="D936" i="3"/>
  <c r="E936" i="3" s="1"/>
  <c r="D935" i="3"/>
  <c r="D934" i="3"/>
  <c r="D933" i="3"/>
  <c r="D932" i="3"/>
  <c r="D931" i="3"/>
  <c r="D930" i="3"/>
  <c r="D929" i="3"/>
  <c r="D928" i="3"/>
  <c r="D927" i="3"/>
  <c r="D926" i="3"/>
  <c r="D925" i="3"/>
  <c r="E925" i="3" s="1"/>
  <c r="D924" i="3"/>
  <c r="E924" i="3" s="1"/>
  <c r="D923" i="3"/>
  <c r="D922" i="3"/>
  <c r="E922" i="3" s="1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E909" i="3" s="1"/>
  <c r="D908" i="3"/>
  <c r="D907" i="3"/>
  <c r="D906" i="3"/>
  <c r="D905" i="3"/>
  <c r="D904" i="3"/>
  <c r="D903" i="3"/>
  <c r="E903" i="3" s="1"/>
  <c r="D902" i="3"/>
  <c r="D901" i="3"/>
  <c r="D900" i="3"/>
  <c r="D899" i="3"/>
  <c r="D898" i="3"/>
  <c r="D897" i="3"/>
  <c r="D896" i="3"/>
  <c r="D895" i="3"/>
  <c r="D894" i="3"/>
  <c r="D893" i="3"/>
  <c r="E893" i="3" s="1"/>
  <c r="D892" i="3"/>
  <c r="D891" i="3"/>
  <c r="D890" i="3"/>
  <c r="D889" i="3"/>
  <c r="D888" i="3"/>
  <c r="D887" i="3"/>
  <c r="E887" i="3" s="1"/>
  <c r="D886" i="3"/>
  <c r="D885" i="3"/>
  <c r="D884" i="3"/>
  <c r="D883" i="3"/>
  <c r="D882" i="3"/>
  <c r="E882" i="3" s="1"/>
  <c r="D881" i="3"/>
  <c r="D880" i="3"/>
  <c r="D879" i="3"/>
  <c r="D878" i="3"/>
  <c r="E878" i="3" s="1"/>
  <c r="D877" i="3"/>
  <c r="E877" i="3" s="1"/>
  <c r="D876" i="3"/>
  <c r="D875" i="3"/>
  <c r="D874" i="3"/>
  <c r="E874" i="3" s="1"/>
  <c r="D873" i="3"/>
  <c r="E873" i="3" s="1"/>
  <c r="D872" i="3"/>
  <c r="D871" i="3"/>
  <c r="E871" i="3" s="1"/>
  <c r="D870" i="3"/>
  <c r="D869" i="3"/>
  <c r="E869" i="3" s="1"/>
  <c r="D868" i="3"/>
  <c r="D867" i="3"/>
  <c r="D866" i="3"/>
  <c r="D865" i="3"/>
  <c r="D864" i="3"/>
  <c r="D863" i="3"/>
  <c r="D862" i="3"/>
  <c r="D861" i="3"/>
  <c r="D860" i="3"/>
  <c r="D859" i="3"/>
  <c r="D858" i="3"/>
  <c r="E858" i="3" s="1"/>
  <c r="D857" i="3"/>
  <c r="D856" i="3"/>
  <c r="E856" i="3" s="1"/>
  <c r="D855" i="3"/>
  <c r="D854" i="3"/>
  <c r="E854" i="3" s="1"/>
  <c r="D853" i="3"/>
  <c r="D852" i="3"/>
  <c r="D851" i="3"/>
  <c r="D850" i="3"/>
  <c r="D849" i="3"/>
  <c r="D848" i="3"/>
  <c r="D847" i="3"/>
  <c r="D846" i="3"/>
  <c r="E846" i="3" s="1"/>
  <c r="D845" i="3"/>
  <c r="D844" i="3"/>
  <c r="E844" i="3" s="1"/>
  <c r="D843" i="3"/>
  <c r="D842" i="3"/>
  <c r="E842" i="3" s="1"/>
  <c r="D841" i="3"/>
  <c r="D840" i="3"/>
  <c r="E840" i="3" s="1"/>
  <c r="D839" i="3"/>
  <c r="E839" i="3" s="1"/>
  <c r="D838" i="3"/>
  <c r="E838" i="3" s="1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E823" i="3" s="1"/>
  <c r="D822" i="3"/>
  <c r="E822" i="3" s="1"/>
  <c r="D821" i="3"/>
  <c r="D820" i="3"/>
  <c r="D819" i="3"/>
  <c r="D818" i="3"/>
  <c r="D817" i="3"/>
  <c r="D816" i="3"/>
  <c r="D815" i="3"/>
  <c r="D814" i="3"/>
  <c r="E814" i="3" s="1"/>
  <c r="D813" i="3"/>
  <c r="E813" i="3" s="1"/>
  <c r="D812" i="3"/>
  <c r="D811" i="3"/>
  <c r="D810" i="3"/>
  <c r="D809" i="3"/>
  <c r="D808" i="3"/>
  <c r="D807" i="3"/>
  <c r="D806" i="3"/>
  <c r="E806" i="3" s="1"/>
  <c r="D805" i="3"/>
  <c r="D804" i="3"/>
  <c r="E804" i="3" s="1"/>
  <c r="D803" i="3"/>
  <c r="D802" i="3"/>
  <c r="D801" i="3"/>
  <c r="D800" i="3"/>
  <c r="E800" i="3" s="1"/>
  <c r="D799" i="3"/>
  <c r="D798" i="3"/>
  <c r="D797" i="3"/>
  <c r="D796" i="3"/>
  <c r="D795" i="3"/>
  <c r="E795" i="3" s="1"/>
  <c r="D794" i="3"/>
  <c r="E794" i="3" s="1"/>
  <c r="D793" i="3"/>
  <c r="D792" i="3"/>
  <c r="D791" i="3"/>
  <c r="D790" i="3"/>
  <c r="D789" i="3"/>
  <c r="D788" i="3"/>
  <c r="D787" i="3"/>
  <c r="D786" i="3"/>
  <c r="D785" i="3"/>
  <c r="E785" i="3" s="1"/>
  <c r="D784" i="3"/>
  <c r="D783" i="3"/>
  <c r="D782" i="3"/>
  <c r="E782" i="3" s="1"/>
  <c r="D781" i="3"/>
  <c r="D780" i="3"/>
  <c r="E780" i="3" s="1"/>
  <c r="D779" i="3"/>
  <c r="E779" i="3" s="1"/>
  <c r="D778" i="3"/>
  <c r="D777" i="3"/>
  <c r="D776" i="3"/>
  <c r="D775" i="3"/>
  <c r="D774" i="3"/>
  <c r="D773" i="3"/>
  <c r="E773" i="3" s="1"/>
  <c r="D772" i="3"/>
  <c r="D771" i="3"/>
  <c r="D770" i="3"/>
  <c r="E770" i="3" s="1"/>
  <c r="D769" i="3"/>
  <c r="D768" i="3"/>
  <c r="D767" i="3"/>
  <c r="E767" i="3" s="1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E748" i="3" s="1"/>
  <c r="D747" i="3"/>
  <c r="E747" i="3" s="1"/>
  <c r="D746" i="3"/>
  <c r="E746" i="3" s="1"/>
  <c r="D745" i="3"/>
  <c r="E745" i="3" s="1"/>
  <c r="D744" i="3"/>
  <c r="E744" i="3" s="1"/>
  <c r="D743" i="3"/>
  <c r="D742" i="3"/>
  <c r="D741" i="3"/>
  <c r="E741" i="3" s="1"/>
  <c r="D740" i="3"/>
  <c r="D739" i="3"/>
  <c r="E739" i="3" s="1"/>
  <c r="D738" i="3"/>
  <c r="D737" i="3"/>
  <c r="D736" i="3"/>
  <c r="D735" i="3"/>
  <c r="D734" i="3"/>
  <c r="D733" i="3"/>
  <c r="D732" i="3"/>
  <c r="D731" i="3"/>
  <c r="D730" i="3"/>
  <c r="E730" i="3" s="1"/>
  <c r="D729" i="3"/>
  <c r="D728" i="3"/>
  <c r="E728" i="3" s="1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E708" i="3" s="1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E694" i="3" s="1"/>
  <c r="D693" i="3"/>
  <c r="D692" i="3"/>
  <c r="D691" i="3"/>
  <c r="D690" i="3"/>
  <c r="D689" i="3"/>
  <c r="E689" i="3" s="1"/>
  <c r="D688" i="3"/>
  <c r="D687" i="3"/>
  <c r="D686" i="3"/>
  <c r="D685" i="3"/>
  <c r="D684" i="3"/>
  <c r="E684" i="3" s="1"/>
  <c r="D683" i="3"/>
  <c r="E683" i="3" s="1"/>
  <c r="D682" i="3"/>
  <c r="D681" i="3"/>
  <c r="D680" i="3"/>
  <c r="D679" i="3"/>
  <c r="D678" i="3"/>
  <c r="D677" i="3"/>
  <c r="D676" i="3"/>
  <c r="D675" i="3"/>
  <c r="D674" i="3"/>
  <c r="D673" i="3"/>
  <c r="D672" i="3"/>
  <c r="D671" i="3"/>
  <c r="E671" i="3" s="1"/>
  <c r="D670" i="3"/>
  <c r="E670" i="3" s="1"/>
  <c r="D669" i="3"/>
  <c r="D668" i="3"/>
  <c r="D667" i="3"/>
  <c r="D666" i="3"/>
  <c r="D665" i="3"/>
  <c r="D664" i="3"/>
  <c r="D663" i="3"/>
  <c r="D662" i="3"/>
  <c r="E662" i="3" s="1"/>
  <c r="D661" i="3"/>
  <c r="D660" i="3"/>
  <c r="D659" i="3"/>
  <c r="D658" i="3"/>
  <c r="D657" i="3"/>
  <c r="D656" i="3"/>
  <c r="D655" i="3"/>
  <c r="D654" i="3"/>
  <c r="D653" i="3"/>
  <c r="D652" i="3"/>
  <c r="E652" i="3" s="1"/>
  <c r="D651" i="3"/>
  <c r="E651" i="3" s="1"/>
  <c r="D650" i="3"/>
  <c r="E650" i="3" s="1"/>
  <c r="D649" i="3"/>
  <c r="E649" i="3" s="1"/>
  <c r="D648" i="3"/>
  <c r="E648" i="3" s="1"/>
  <c r="D647" i="3"/>
  <c r="D646" i="3"/>
  <c r="D645" i="3"/>
  <c r="D644" i="3"/>
  <c r="D643" i="3"/>
  <c r="D642" i="3"/>
  <c r="D641" i="3"/>
  <c r="D640" i="3"/>
  <c r="D639" i="3"/>
  <c r="D638" i="3"/>
  <c r="E638" i="3" s="1"/>
  <c r="D637" i="3"/>
  <c r="D636" i="3"/>
  <c r="E636" i="3" s="1"/>
  <c r="D635" i="3"/>
  <c r="D634" i="3"/>
  <c r="E634" i="3" s="1"/>
  <c r="D633" i="3"/>
  <c r="D632" i="3"/>
  <c r="D631" i="3"/>
  <c r="D630" i="3"/>
  <c r="E630" i="3" s="1"/>
  <c r="D629" i="3"/>
  <c r="D628" i="3"/>
  <c r="E628" i="3" s="1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E606" i="3" s="1"/>
  <c r="D605" i="3"/>
  <c r="D604" i="3"/>
  <c r="E604" i="3" s="1"/>
  <c r="D603" i="3"/>
  <c r="D602" i="3"/>
  <c r="D601" i="3"/>
  <c r="E601" i="3" s="1"/>
  <c r="D600" i="3"/>
  <c r="D599" i="3"/>
  <c r="D598" i="3"/>
  <c r="D597" i="3"/>
  <c r="D596" i="3"/>
  <c r="D595" i="3"/>
  <c r="D594" i="3"/>
  <c r="D593" i="3"/>
  <c r="D592" i="3"/>
  <c r="E592" i="3" s="1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E579" i="3" s="1"/>
  <c r="D578" i="3"/>
  <c r="E578" i="3" s="1"/>
  <c r="D577" i="3"/>
  <c r="E577" i="3" s="1"/>
  <c r="D576" i="3"/>
  <c r="E576" i="3" s="1"/>
  <c r="D575" i="3"/>
  <c r="D574" i="3"/>
  <c r="D573" i="3"/>
  <c r="D572" i="3"/>
  <c r="D571" i="3"/>
  <c r="E571" i="3" s="1"/>
  <c r="D570" i="3"/>
  <c r="D569" i="3"/>
  <c r="D568" i="3"/>
  <c r="D567" i="3"/>
  <c r="D566" i="3"/>
  <c r="D565" i="3"/>
  <c r="D564" i="3"/>
  <c r="D563" i="3"/>
  <c r="D562" i="3"/>
  <c r="D561" i="3"/>
  <c r="E561" i="3" s="1"/>
  <c r="D560" i="3"/>
  <c r="D559" i="3"/>
  <c r="D558" i="3"/>
  <c r="D557" i="3"/>
  <c r="D556" i="3"/>
  <c r="D555" i="3"/>
  <c r="D554" i="3"/>
  <c r="D553" i="3"/>
  <c r="D552" i="3"/>
  <c r="D551" i="3"/>
  <c r="E551" i="3" s="1"/>
  <c r="D550" i="3"/>
  <c r="E550" i="3" s="1"/>
  <c r="D549" i="3"/>
  <c r="D548" i="3"/>
  <c r="D547" i="3"/>
  <c r="D546" i="3"/>
  <c r="D545" i="3"/>
  <c r="D544" i="3"/>
  <c r="E544" i="3" s="1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E529" i="3" s="1"/>
  <c r="D528" i="3"/>
  <c r="D527" i="3"/>
  <c r="D526" i="3"/>
  <c r="D525" i="3"/>
  <c r="D524" i="3"/>
  <c r="D523" i="3"/>
  <c r="D522" i="3"/>
  <c r="D521" i="3"/>
  <c r="D520" i="3"/>
  <c r="D519" i="3"/>
  <c r="E519" i="3" s="1"/>
  <c r="D518" i="3"/>
  <c r="D517" i="3"/>
  <c r="D516" i="3"/>
  <c r="E516" i="3" s="1"/>
  <c r="D515" i="3"/>
  <c r="E515" i="3" s="1"/>
  <c r="D514" i="3"/>
  <c r="E514" i="3" s="1"/>
  <c r="D513" i="3"/>
  <c r="D512" i="3"/>
  <c r="D511" i="3"/>
  <c r="D510" i="3"/>
  <c r="D509" i="3"/>
  <c r="D508" i="3"/>
  <c r="E508" i="3" s="1"/>
  <c r="D507" i="3"/>
  <c r="D506" i="3"/>
  <c r="D505" i="3"/>
  <c r="D504" i="3"/>
  <c r="D503" i="3"/>
  <c r="D502" i="3"/>
  <c r="D501" i="3"/>
  <c r="E501" i="3" s="1"/>
  <c r="D500" i="3"/>
  <c r="D499" i="3"/>
  <c r="E499" i="3" s="1"/>
  <c r="D498" i="3"/>
  <c r="E498" i="3" s="1"/>
  <c r="D497" i="3"/>
  <c r="E497" i="3" s="1"/>
  <c r="D496" i="3"/>
  <c r="D495" i="3"/>
  <c r="D494" i="3"/>
  <c r="D493" i="3"/>
  <c r="E493" i="3" s="1"/>
  <c r="D492" i="3"/>
  <c r="D491" i="3"/>
  <c r="D490" i="3"/>
  <c r="D489" i="3"/>
  <c r="D488" i="3"/>
  <c r="D487" i="3"/>
  <c r="D486" i="3"/>
  <c r="D485" i="3"/>
  <c r="E485" i="3" s="1"/>
  <c r="D484" i="3"/>
  <c r="D483" i="3"/>
  <c r="D482" i="3"/>
  <c r="D481" i="3"/>
  <c r="D480" i="3"/>
  <c r="D479" i="3"/>
  <c r="D478" i="3"/>
  <c r="D477" i="3"/>
  <c r="D476" i="3"/>
  <c r="D475" i="3"/>
  <c r="D474" i="3"/>
  <c r="D473" i="3"/>
  <c r="E473" i="3" s="1"/>
  <c r="D472" i="3"/>
  <c r="D471" i="3"/>
  <c r="D470" i="3"/>
  <c r="D469" i="3"/>
  <c r="D468" i="3"/>
  <c r="D467" i="3"/>
  <c r="D466" i="3"/>
  <c r="D465" i="3"/>
  <c r="D464" i="3"/>
  <c r="D463" i="3"/>
  <c r="E463" i="3" s="1"/>
  <c r="D462" i="3"/>
  <c r="D461" i="3"/>
  <c r="D460" i="3"/>
  <c r="D459" i="3"/>
  <c r="D458" i="3"/>
  <c r="D457" i="3"/>
  <c r="D456" i="3"/>
  <c r="D455" i="3"/>
  <c r="D454" i="3"/>
  <c r="D453" i="3"/>
  <c r="D452" i="3"/>
  <c r="E452" i="3" s="1"/>
  <c r="D451" i="3"/>
  <c r="D450" i="3"/>
  <c r="D449" i="3"/>
  <c r="D448" i="3"/>
  <c r="D447" i="3"/>
  <c r="E447" i="3" s="1"/>
  <c r="D446" i="3"/>
  <c r="D445" i="3"/>
  <c r="D444" i="3"/>
  <c r="D443" i="3"/>
  <c r="D442" i="3"/>
  <c r="D441" i="3"/>
  <c r="E441" i="3" s="1"/>
  <c r="D440" i="3"/>
  <c r="E440" i="3" s="1"/>
  <c r="D439" i="3"/>
  <c r="E439" i="3" s="1"/>
  <c r="D438" i="3"/>
  <c r="D437" i="3"/>
  <c r="E437" i="3" s="1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E424" i="3" s="1"/>
  <c r="D423" i="3"/>
  <c r="D422" i="3"/>
  <c r="D421" i="3"/>
  <c r="D420" i="3"/>
  <c r="D419" i="3"/>
  <c r="D418" i="3"/>
  <c r="E418" i="3" s="1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E396" i="3" s="1"/>
  <c r="D395" i="3"/>
  <c r="D394" i="3"/>
  <c r="D393" i="3"/>
  <c r="D392" i="3"/>
  <c r="E392" i="3" s="1"/>
  <c r="D391" i="3"/>
  <c r="D390" i="3"/>
  <c r="D389" i="3"/>
  <c r="E389" i="3" s="1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E375" i="3" s="1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E361" i="3" s="1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E346" i="3" s="1"/>
  <c r="D345" i="3"/>
  <c r="D344" i="3"/>
  <c r="E344" i="3" s="1"/>
  <c r="D343" i="3"/>
  <c r="D342" i="3"/>
  <c r="D341" i="3"/>
  <c r="D340" i="3"/>
  <c r="D339" i="3"/>
  <c r="D338" i="3"/>
  <c r="D337" i="3"/>
  <c r="D336" i="3"/>
  <c r="E336" i="3" s="1"/>
  <c r="D335" i="3"/>
  <c r="D334" i="3"/>
  <c r="E334" i="3" s="1"/>
  <c r="D333" i="3"/>
  <c r="E333" i="3" s="1"/>
  <c r="D332" i="3"/>
  <c r="D331" i="3"/>
  <c r="D330" i="3"/>
  <c r="D329" i="3"/>
  <c r="D328" i="3"/>
  <c r="D327" i="3"/>
  <c r="D326" i="3"/>
  <c r="D325" i="3"/>
  <c r="E325" i="3" s="1"/>
  <c r="D324" i="3"/>
  <c r="D323" i="3"/>
  <c r="E323" i="3" s="1"/>
  <c r="D322" i="3"/>
  <c r="E322" i="3" s="1"/>
  <c r="D321" i="3"/>
  <c r="D320" i="3"/>
  <c r="D319" i="3"/>
  <c r="D318" i="3"/>
  <c r="D317" i="3"/>
  <c r="E317" i="3" s="1"/>
  <c r="D316" i="3"/>
  <c r="D315" i="3"/>
  <c r="D314" i="3"/>
  <c r="E314" i="3" s="1"/>
  <c r="D313" i="3"/>
  <c r="D312" i="3"/>
  <c r="D311" i="3"/>
  <c r="D310" i="3"/>
  <c r="D309" i="3"/>
  <c r="D308" i="3"/>
  <c r="D307" i="3"/>
  <c r="E307" i="3" s="1"/>
  <c r="D306" i="3"/>
  <c r="D305" i="3"/>
  <c r="E305" i="3" s="1"/>
  <c r="D304" i="3"/>
  <c r="D303" i="3"/>
  <c r="D302" i="3"/>
  <c r="D301" i="3"/>
  <c r="D300" i="3"/>
  <c r="D299" i="3"/>
  <c r="E299" i="3" s="1"/>
  <c r="D298" i="3"/>
  <c r="D297" i="3"/>
  <c r="D296" i="3"/>
  <c r="D295" i="3"/>
  <c r="E295" i="3" s="1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E274" i="3" s="1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E260" i="3" s="1"/>
  <c r="D259" i="3"/>
  <c r="E259" i="3" s="1"/>
  <c r="D258" i="3"/>
  <c r="D257" i="3"/>
  <c r="E257" i="3" s="1"/>
  <c r="D256" i="3"/>
  <c r="D255" i="3"/>
  <c r="D254" i="3"/>
  <c r="E254" i="3" s="1"/>
  <c r="D253" i="3"/>
  <c r="D252" i="3"/>
  <c r="D251" i="3"/>
  <c r="D250" i="3"/>
  <c r="E250" i="3" s="1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E233" i="3" s="1"/>
  <c r="D232" i="3"/>
  <c r="D231" i="3"/>
  <c r="E231" i="3" s="1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E218" i="3" s="1"/>
  <c r="D217" i="3"/>
  <c r="D216" i="3"/>
  <c r="D215" i="3"/>
  <c r="D214" i="3"/>
  <c r="D213" i="3"/>
  <c r="D212" i="3"/>
  <c r="E212" i="3" s="1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E191" i="3" s="1"/>
  <c r="D190" i="3"/>
  <c r="D189" i="3"/>
  <c r="D188" i="3"/>
  <c r="D187" i="3"/>
  <c r="D186" i="3"/>
  <c r="D185" i="3"/>
  <c r="E185" i="3" s="1"/>
  <c r="D184" i="3"/>
  <c r="D183" i="3"/>
  <c r="E183" i="3" s="1"/>
  <c r="D182" i="3"/>
  <c r="D181" i="3"/>
  <c r="E181" i="3" s="1"/>
  <c r="D180" i="3"/>
  <c r="E180" i="3" s="1"/>
  <c r="D179" i="3"/>
  <c r="D178" i="3"/>
  <c r="D177" i="3"/>
  <c r="D176" i="3"/>
  <c r="E176" i="3" s="1"/>
  <c r="D175" i="3"/>
  <c r="D174" i="3"/>
  <c r="E174" i="3" s="1"/>
  <c r="D173" i="3"/>
  <c r="D172" i="3"/>
  <c r="E172" i="3" s="1"/>
  <c r="D171" i="3"/>
  <c r="E171" i="3" s="1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E139" i="3" s="1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E114" i="3" s="1"/>
  <c r="D113" i="3"/>
  <c r="D112" i="3"/>
  <c r="D111" i="3"/>
  <c r="D110" i="3"/>
  <c r="D109" i="3"/>
  <c r="D108" i="3"/>
  <c r="D107" i="3"/>
  <c r="D106" i="3"/>
  <c r="D105" i="3"/>
  <c r="E105" i="3" s="1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E85" i="3" s="1"/>
  <c r="D84" i="3"/>
  <c r="D83" i="3"/>
  <c r="D82" i="3"/>
  <c r="D81" i="3"/>
  <c r="D80" i="3"/>
  <c r="E80" i="3" s="1"/>
  <c r="D79" i="3"/>
  <c r="D78" i="3"/>
  <c r="D77" i="3"/>
  <c r="D76" i="3"/>
  <c r="D75" i="3"/>
  <c r="D74" i="3"/>
  <c r="D73" i="3"/>
  <c r="D72" i="3"/>
  <c r="D71" i="3"/>
  <c r="D70" i="3"/>
  <c r="D69" i="3"/>
  <c r="E69" i="3" s="1"/>
  <c r="D68" i="3"/>
  <c r="E68" i="3" s="1"/>
  <c r="D67" i="3"/>
  <c r="E67" i="3" s="1"/>
  <c r="D66" i="3"/>
  <c r="D65" i="3"/>
  <c r="E65" i="3" s="1"/>
  <c r="D64" i="3"/>
  <c r="D63" i="3"/>
  <c r="D62" i="3"/>
  <c r="D61" i="3"/>
  <c r="D60" i="3"/>
  <c r="D59" i="3"/>
  <c r="D58" i="3"/>
  <c r="D57" i="3"/>
  <c r="D56" i="3"/>
  <c r="D55" i="3"/>
  <c r="E55" i="3" s="1"/>
  <c r="D54" i="3"/>
  <c r="E54" i="3" s="1"/>
  <c r="D53" i="3"/>
  <c r="E53" i="3" s="1"/>
  <c r="D52" i="3"/>
  <c r="D51" i="3"/>
  <c r="E51" i="3" s="1"/>
  <c r="D50" i="3"/>
  <c r="D49" i="3"/>
  <c r="D48" i="3"/>
  <c r="D47" i="3"/>
  <c r="D46" i="3"/>
  <c r="E46" i="3" s="1"/>
  <c r="D45" i="3"/>
  <c r="D44" i="3"/>
  <c r="D43" i="3"/>
  <c r="E43" i="3" s="1"/>
  <c r="D42" i="3"/>
  <c r="D41" i="3"/>
  <c r="D40" i="3"/>
  <c r="D39" i="3"/>
  <c r="D38" i="3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E30" i="3" s="1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E22" i="3" s="1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D14" i="3"/>
  <c r="D13" i="3"/>
  <c r="D12" i="3"/>
  <c r="D11" i="3"/>
  <c r="D10" i="3"/>
  <c r="D9" i="3"/>
  <c r="F12" i="3" l="1"/>
  <c r="E12" i="3"/>
  <c r="F44" i="3"/>
  <c r="E44" i="3"/>
  <c r="F52" i="3"/>
  <c r="E52" i="3"/>
  <c r="F56" i="3"/>
  <c r="E56" i="3"/>
  <c r="F64" i="3"/>
  <c r="E64" i="3"/>
  <c r="F76" i="3"/>
  <c r="E76" i="3"/>
  <c r="F96" i="3"/>
  <c r="E96" i="3"/>
  <c r="F112" i="3"/>
  <c r="E112" i="3"/>
  <c r="F132" i="3"/>
  <c r="E132" i="3"/>
  <c r="F224" i="3"/>
  <c r="E224" i="3"/>
  <c r="E11" i="3"/>
  <c r="F15" i="3"/>
  <c r="E15" i="3"/>
  <c r="F39" i="3"/>
  <c r="E39" i="3"/>
  <c r="F47" i="3"/>
  <c r="E47" i="3"/>
  <c r="F59" i="3"/>
  <c r="E59" i="3"/>
  <c r="F63" i="3"/>
  <c r="E63" i="3"/>
  <c r="F71" i="3"/>
  <c r="E71" i="3"/>
  <c r="F75" i="3"/>
  <c r="E75" i="3"/>
  <c r="F79" i="3"/>
  <c r="E79" i="3"/>
  <c r="F83" i="3"/>
  <c r="E83" i="3"/>
  <c r="F87" i="3"/>
  <c r="E87" i="3"/>
  <c r="F91" i="3"/>
  <c r="E91" i="3"/>
  <c r="F95" i="3"/>
  <c r="E95" i="3"/>
  <c r="F99" i="3"/>
  <c r="E99" i="3"/>
  <c r="F103" i="3"/>
  <c r="E103" i="3"/>
  <c r="F107" i="3"/>
  <c r="E107" i="3"/>
  <c r="F111" i="3"/>
  <c r="E111" i="3"/>
  <c r="F115" i="3"/>
  <c r="E115" i="3"/>
  <c r="F119" i="3"/>
  <c r="E119" i="3"/>
  <c r="F123" i="3"/>
  <c r="E123" i="3"/>
  <c r="F127" i="3"/>
  <c r="E127" i="3"/>
  <c r="F131" i="3"/>
  <c r="E131" i="3"/>
  <c r="F135" i="3"/>
  <c r="E135" i="3"/>
  <c r="F143" i="3"/>
  <c r="E143" i="3"/>
  <c r="F147" i="3"/>
  <c r="E147" i="3"/>
  <c r="F151" i="3"/>
  <c r="E151" i="3"/>
  <c r="F155" i="3"/>
  <c r="E155" i="3"/>
  <c r="F159" i="3"/>
  <c r="E159" i="3"/>
  <c r="F163" i="3"/>
  <c r="E163" i="3"/>
  <c r="F167" i="3"/>
  <c r="E167" i="3"/>
  <c r="F175" i="3"/>
  <c r="E175" i="3"/>
  <c r="F179" i="3"/>
  <c r="E179" i="3"/>
  <c r="F187" i="3"/>
  <c r="E187" i="3"/>
  <c r="F195" i="3"/>
  <c r="E195" i="3"/>
  <c r="F199" i="3"/>
  <c r="E199" i="3"/>
  <c r="F203" i="3"/>
  <c r="E203" i="3"/>
  <c r="F207" i="3"/>
  <c r="E207" i="3"/>
  <c r="F211" i="3"/>
  <c r="E211" i="3"/>
  <c r="F215" i="3"/>
  <c r="E215" i="3"/>
  <c r="F219" i="3"/>
  <c r="E219" i="3"/>
  <c r="F223" i="3"/>
  <c r="E223" i="3"/>
  <c r="F227" i="3"/>
  <c r="E227" i="3"/>
  <c r="F235" i="3"/>
  <c r="E235" i="3"/>
  <c r="F239" i="3"/>
  <c r="E239" i="3"/>
  <c r="F243" i="3"/>
  <c r="E243" i="3"/>
  <c r="F247" i="3"/>
  <c r="E247" i="3"/>
  <c r="F251" i="3"/>
  <c r="E251" i="3"/>
  <c r="F255" i="3"/>
  <c r="E255" i="3"/>
  <c r="F263" i="3"/>
  <c r="E263" i="3"/>
  <c r="F267" i="3"/>
  <c r="E267" i="3"/>
  <c r="F271" i="3"/>
  <c r="E271" i="3"/>
  <c r="F275" i="3"/>
  <c r="E275" i="3"/>
  <c r="F279" i="3"/>
  <c r="E279" i="3"/>
  <c r="F283" i="3"/>
  <c r="E283" i="3"/>
  <c r="F287" i="3"/>
  <c r="E287" i="3"/>
  <c r="F291" i="3"/>
  <c r="E291" i="3"/>
  <c r="F303" i="3"/>
  <c r="E303" i="3"/>
  <c r="F311" i="3"/>
  <c r="E311" i="3"/>
  <c r="F315" i="3"/>
  <c r="E315" i="3"/>
  <c r="F319" i="3"/>
  <c r="E319" i="3"/>
  <c r="F327" i="3"/>
  <c r="E327" i="3"/>
  <c r="F331" i="3"/>
  <c r="E331" i="3"/>
  <c r="F335" i="3"/>
  <c r="E335" i="3"/>
  <c r="F339" i="3"/>
  <c r="E339" i="3"/>
  <c r="F343" i="3"/>
  <c r="E343" i="3"/>
  <c r="F347" i="3"/>
  <c r="E347" i="3"/>
  <c r="F351" i="3"/>
  <c r="E351" i="3"/>
  <c r="F355" i="3"/>
  <c r="E355" i="3"/>
  <c r="F359" i="3"/>
  <c r="E359" i="3"/>
  <c r="F363" i="3"/>
  <c r="E363" i="3"/>
  <c r="F367" i="3"/>
  <c r="E367" i="3"/>
  <c r="F371" i="3"/>
  <c r="E371" i="3"/>
  <c r="F379" i="3"/>
  <c r="E379" i="3"/>
  <c r="F383" i="3"/>
  <c r="E383" i="3"/>
  <c r="F387" i="3"/>
  <c r="E387" i="3"/>
  <c r="F391" i="3"/>
  <c r="E391" i="3"/>
  <c r="F395" i="3"/>
  <c r="E395" i="3"/>
  <c r="F399" i="3"/>
  <c r="E399" i="3"/>
  <c r="F403" i="3"/>
  <c r="E403" i="3"/>
  <c r="F407" i="3"/>
  <c r="E407" i="3"/>
  <c r="F411" i="3"/>
  <c r="E411" i="3"/>
  <c r="F415" i="3"/>
  <c r="E415" i="3"/>
  <c r="F419" i="3"/>
  <c r="E419" i="3"/>
  <c r="F423" i="3"/>
  <c r="E423" i="3"/>
  <c r="F427" i="3"/>
  <c r="E427" i="3"/>
  <c r="F431" i="3"/>
  <c r="E431" i="3"/>
  <c r="F435" i="3"/>
  <c r="E435" i="3"/>
  <c r="F443" i="3"/>
  <c r="E443" i="3"/>
  <c r="F451" i="3"/>
  <c r="E451" i="3"/>
  <c r="F455" i="3"/>
  <c r="E455" i="3"/>
  <c r="F459" i="3"/>
  <c r="E459" i="3"/>
  <c r="F467" i="3"/>
  <c r="E467" i="3"/>
  <c r="F471" i="3"/>
  <c r="E471" i="3"/>
  <c r="F475" i="3"/>
  <c r="E475" i="3"/>
  <c r="F479" i="3"/>
  <c r="E479" i="3"/>
  <c r="F483" i="3"/>
  <c r="E483" i="3"/>
  <c r="F487" i="3"/>
  <c r="E487" i="3"/>
  <c r="F491" i="3"/>
  <c r="E491" i="3"/>
  <c r="F495" i="3"/>
  <c r="E495" i="3"/>
  <c r="F503" i="3"/>
  <c r="E503" i="3"/>
  <c r="F507" i="3"/>
  <c r="E507" i="3"/>
  <c r="F511" i="3"/>
  <c r="E511" i="3"/>
  <c r="F523" i="3"/>
  <c r="E523" i="3"/>
  <c r="F527" i="3"/>
  <c r="E527" i="3"/>
  <c r="F531" i="3"/>
  <c r="E531" i="3"/>
  <c r="F535" i="3"/>
  <c r="E535" i="3"/>
  <c r="F539" i="3"/>
  <c r="E539" i="3"/>
  <c r="F543" i="3"/>
  <c r="E543" i="3"/>
  <c r="F547" i="3"/>
  <c r="E547" i="3"/>
  <c r="F555" i="3"/>
  <c r="E555" i="3"/>
  <c r="F559" i="3"/>
  <c r="E559" i="3"/>
  <c r="F563" i="3"/>
  <c r="E563" i="3"/>
  <c r="F567" i="3"/>
  <c r="E567" i="3"/>
  <c r="F575" i="3"/>
  <c r="E575" i="3"/>
  <c r="F583" i="3"/>
  <c r="E583" i="3"/>
  <c r="F587" i="3"/>
  <c r="E587" i="3"/>
  <c r="F591" i="3"/>
  <c r="E591" i="3"/>
  <c r="F595" i="3"/>
  <c r="E595" i="3"/>
  <c r="F599" i="3"/>
  <c r="E599" i="3"/>
  <c r="F603" i="3"/>
  <c r="E603" i="3"/>
  <c r="F607" i="3"/>
  <c r="E607" i="3"/>
  <c r="F611" i="3"/>
  <c r="E611" i="3"/>
  <c r="F615" i="3"/>
  <c r="E615" i="3"/>
  <c r="F619" i="3"/>
  <c r="E619" i="3"/>
  <c r="F623" i="3"/>
  <c r="E623" i="3"/>
  <c r="F627" i="3"/>
  <c r="E627" i="3"/>
  <c r="F631" i="3"/>
  <c r="E631" i="3"/>
  <c r="F635" i="3"/>
  <c r="E635" i="3"/>
  <c r="F639" i="3"/>
  <c r="E639" i="3"/>
  <c r="F643" i="3"/>
  <c r="E643" i="3"/>
  <c r="F647" i="3"/>
  <c r="E647" i="3"/>
  <c r="F655" i="3"/>
  <c r="E655" i="3"/>
  <c r="F659" i="3"/>
  <c r="E659" i="3"/>
  <c r="F663" i="3"/>
  <c r="E663" i="3"/>
  <c r="F667" i="3"/>
  <c r="E667" i="3"/>
  <c r="F675" i="3"/>
  <c r="E675" i="3"/>
  <c r="F679" i="3"/>
  <c r="E679" i="3"/>
  <c r="F687" i="3"/>
  <c r="E687" i="3"/>
  <c r="F691" i="3"/>
  <c r="E691" i="3"/>
  <c r="F695" i="3"/>
  <c r="E695" i="3"/>
  <c r="F699" i="3"/>
  <c r="E699" i="3"/>
  <c r="F703" i="3"/>
  <c r="E703" i="3"/>
  <c r="F707" i="3"/>
  <c r="E707" i="3"/>
  <c r="F711" i="3"/>
  <c r="E711" i="3"/>
  <c r="F715" i="3"/>
  <c r="E715" i="3"/>
  <c r="F719" i="3"/>
  <c r="E719" i="3"/>
  <c r="F723" i="3"/>
  <c r="E723" i="3"/>
  <c r="F727" i="3"/>
  <c r="E727" i="3"/>
  <c r="F731" i="3"/>
  <c r="E731" i="3"/>
  <c r="F735" i="3"/>
  <c r="E735" i="3"/>
  <c r="F743" i="3"/>
  <c r="E743" i="3"/>
  <c r="F751" i="3"/>
  <c r="E751" i="3"/>
  <c r="F755" i="3"/>
  <c r="E755" i="3"/>
  <c r="F759" i="3"/>
  <c r="E759" i="3"/>
  <c r="F763" i="3"/>
  <c r="E763" i="3"/>
  <c r="F771" i="3"/>
  <c r="E771" i="3"/>
  <c r="F775" i="3"/>
  <c r="E775" i="3"/>
  <c r="F783" i="3"/>
  <c r="E783" i="3"/>
  <c r="F787" i="3"/>
  <c r="E787" i="3"/>
  <c r="F791" i="3"/>
  <c r="E791" i="3"/>
  <c r="F799" i="3"/>
  <c r="E799" i="3"/>
  <c r="F803" i="3"/>
  <c r="E803" i="3"/>
  <c r="F807" i="3"/>
  <c r="E807" i="3"/>
  <c r="F811" i="3"/>
  <c r="E811" i="3"/>
  <c r="F815" i="3"/>
  <c r="E815" i="3"/>
  <c r="F819" i="3"/>
  <c r="E819" i="3"/>
  <c r="F827" i="3"/>
  <c r="E827" i="3"/>
  <c r="F831" i="3"/>
  <c r="E831" i="3"/>
  <c r="F835" i="3"/>
  <c r="E835" i="3"/>
  <c r="F843" i="3"/>
  <c r="E843" i="3"/>
  <c r="F847" i="3"/>
  <c r="E847" i="3"/>
  <c r="F851" i="3"/>
  <c r="E851" i="3"/>
  <c r="F855" i="3"/>
  <c r="E855" i="3"/>
  <c r="F859" i="3"/>
  <c r="E859" i="3"/>
  <c r="F863" i="3"/>
  <c r="E863" i="3"/>
  <c r="F867" i="3"/>
  <c r="E867" i="3"/>
  <c r="F875" i="3"/>
  <c r="E875" i="3"/>
  <c r="F879" i="3"/>
  <c r="E879" i="3"/>
  <c r="F883" i="3"/>
  <c r="E883" i="3"/>
  <c r="F891" i="3"/>
  <c r="E891" i="3"/>
  <c r="F895" i="3"/>
  <c r="E895" i="3"/>
  <c r="E899" i="3"/>
  <c r="F899" i="3"/>
  <c r="F907" i="3"/>
  <c r="E907" i="3"/>
  <c r="F911" i="3"/>
  <c r="E911" i="3"/>
  <c r="F915" i="3"/>
  <c r="E915" i="3"/>
  <c r="F919" i="3"/>
  <c r="E919" i="3"/>
  <c r="F923" i="3"/>
  <c r="E923" i="3"/>
  <c r="F927" i="3"/>
  <c r="E927" i="3"/>
  <c r="F931" i="3"/>
  <c r="E931" i="3"/>
  <c r="F935" i="3"/>
  <c r="E935" i="3"/>
  <c r="F943" i="3"/>
  <c r="E943" i="3"/>
  <c r="F951" i="3"/>
  <c r="E951" i="3"/>
  <c r="F963" i="3"/>
  <c r="E963" i="3"/>
  <c r="F967" i="3"/>
  <c r="E967" i="3"/>
  <c r="F971" i="3"/>
  <c r="E971" i="3"/>
  <c r="F979" i="3"/>
  <c r="E979" i="3"/>
  <c r="F983" i="3"/>
  <c r="E983" i="3"/>
  <c r="F987" i="3"/>
  <c r="E987" i="3"/>
  <c r="F995" i="3"/>
  <c r="E995" i="3"/>
  <c r="F999" i="3"/>
  <c r="E999" i="3"/>
  <c r="F1007" i="3"/>
  <c r="E1007" i="3"/>
  <c r="F1011" i="3"/>
  <c r="E1011" i="3"/>
  <c r="F1015" i="3"/>
  <c r="E1015" i="3"/>
  <c r="F1019" i="3"/>
  <c r="E1019" i="3"/>
  <c r="F1023" i="3"/>
  <c r="E1023" i="3"/>
  <c r="F1035" i="3"/>
  <c r="E1035" i="3"/>
  <c r="F1039" i="3"/>
  <c r="E1039" i="3"/>
  <c r="F1043" i="3"/>
  <c r="E1043" i="3"/>
  <c r="F1047" i="3"/>
  <c r="E1047" i="3"/>
  <c r="F1055" i="3"/>
  <c r="E1055" i="3"/>
  <c r="F1063" i="3"/>
  <c r="E1063" i="3"/>
  <c r="F1067" i="3"/>
  <c r="E1067" i="3"/>
  <c r="F1071" i="3"/>
  <c r="E1071" i="3"/>
  <c r="F1075" i="3"/>
  <c r="E1075" i="3"/>
  <c r="F1079" i="3"/>
  <c r="E1079" i="3"/>
  <c r="F1083" i="3"/>
  <c r="E1083" i="3"/>
  <c r="F1087" i="3"/>
  <c r="E1087" i="3"/>
  <c r="F1091" i="3"/>
  <c r="E1091" i="3"/>
  <c r="F1095" i="3"/>
  <c r="E1095" i="3"/>
  <c r="F1099" i="3"/>
  <c r="E1099" i="3"/>
  <c r="F1103" i="3"/>
  <c r="E1103" i="3"/>
  <c r="F1107" i="3"/>
  <c r="E1107" i="3"/>
  <c r="F1111" i="3"/>
  <c r="E1111" i="3"/>
  <c r="F1115" i="3"/>
  <c r="E1115" i="3"/>
  <c r="F1119" i="3"/>
  <c r="E1119" i="3"/>
  <c r="F1123" i="3"/>
  <c r="E1123" i="3"/>
  <c r="F1127" i="3"/>
  <c r="E1127" i="3"/>
  <c r="E1131" i="3"/>
  <c r="F1131" i="3"/>
  <c r="F1135" i="3"/>
  <c r="E1135" i="3"/>
  <c r="F1139" i="3"/>
  <c r="E1139" i="3"/>
  <c r="F1143" i="3"/>
  <c r="E1143" i="3"/>
  <c r="F1147" i="3"/>
  <c r="E1147" i="3"/>
  <c r="E1155" i="3"/>
  <c r="F1155" i="3"/>
  <c r="E1159" i="3"/>
  <c r="F1159" i="3"/>
  <c r="F1163" i="3"/>
  <c r="E1163" i="3"/>
  <c r="F1167" i="3"/>
  <c r="E1167" i="3"/>
  <c r="F1171" i="3"/>
  <c r="E1171" i="3"/>
  <c r="F1175" i="3"/>
  <c r="E1175" i="3"/>
  <c r="F1179" i="3"/>
  <c r="E1179" i="3"/>
  <c r="F1187" i="3"/>
  <c r="E1187" i="3"/>
  <c r="F1199" i="3"/>
  <c r="E1199" i="3"/>
  <c r="E1203" i="3"/>
  <c r="F1203" i="3"/>
  <c r="F1207" i="3"/>
  <c r="E1207" i="3"/>
  <c r="F1215" i="3"/>
  <c r="E1215" i="3"/>
  <c r="F1219" i="3"/>
  <c r="E1219" i="3"/>
  <c r="F1223" i="3"/>
  <c r="E1223" i="3"/>
  <c r="F1239" i="3"/>
  <c r="E1239" i="3"/>
  <c r="F1251" i="3"/>
  <c r="E1251" i="3"/>
  <c r="F1255" i="3"/>
  <c r="E1255" i="3"/>
  <c r="F1267" i="3"/>
  <c r="E1267" i="3"/>
  <c r="F1271" i="3"/>
  <c r="E1271" i="3"/>
  <c r="F1295" i="3"/>
  <c r="E1295" i="3"/>
  <c r="F1303" i="3"/>
  <c r="E1303" i="3"/>
  <c r="F40" i="3"/>
  <c r="E40" i="3"/>
  <c r="F48" i="3"/>
  <c r="E48" i="3"/>
  <c r="F60" i="3"/>
  <c r="E60" i="3"/>
  <c r="F72" i="3"/>
  <c r="E72" i="3"/>
  <c r="F88" i="3"/>
  <c r="E88" i="3"/>
  <c r="F108" i="3"/>
  <c r="E108" i="3"/>
  <c r="F124" i="3"/>
  <c r="E124" i="3"/>
  <c r="F136" i="3"/>
  <c r="E136" i="3"/>
  <c r="F144" i="3"/>
  <c r="E144" i="3"/>
  <c r="F148" i="3"/>
  <c r="E148" i="3"/>
  <c r="F156" i="3"/>
  <c r="E156" i="3"/>
  <c r="F160" i="3"/>
  <c r="E160" i="3"/>
  <c r="F164" i="3"/>
  <c r="E164" i="3"/>
  <c r="F168" i="3"/>
  <c r="E168" i="3"/>
  <c r="F188" i="3"/>
  <c r="E188" i="3"/>
  <c r="F196" i="3"/>
  <c r="E196" i="3"/>
  <c r="F200" i="3"/>
  <c r="E200" i="3"/>
  <c r="F208" i="3"/>
  <c r="E208" i="3"/>
  <c r="F216" i="3"/>
  <c r="E216" i="3"/>
  <c r="F232" i="3"/>
  <c r="E232" i="3"/>
  <c r="F240" i="3"/>
  <c r="E240" i="3"/>
  <c r="F248" i="3"/>
  <c r="E248" i="3"/>
  <c r="F264" i="3"/>
  <c r="E264" i="3"/>
  <c r="F280" i="3"/>
  <c r="E280" i="3"/>
  <c r="F292" i="3"/>
  <c r="E292" i="3"/>
  <c r="F300" i="3"/>
  <c r="E300" i="3"/>
  <c r="F312" i="3"/>
  <c r="E312" i="3"/>
  <c r="F320" i="3"/>
  <c r="E320" i="3"/>
  <c r="F328" i="3"/>
  <c r="E328" i="3"/>
  <c r="F340" i="3"/>
  <c r="E340" i="3"/>
  <c r="F348" i="3"/>
  <c r="E348" i="3"/>
  <c r="F352" i="3"/>
  <c r="E352" i="3"/>
  <c r="F356" i="3"/>
  <c r="E356" i="3"/>
  <c r="F368" i="3"/>
  <c r="E368" i="3"/>
  <c r="F372" i="3"/>
  <c r="E372" i="3"/>
  <c r="F376" i="3"/>
  <c r="E376" i="3"/>
  <c r="F380" i="3"/>
  <c r="E380" i="3"/>
  <c r="F384" i="3"/>
  <c r="E384" i="3"/>
  <c r="F388" i="3"/>
  <c r="E388" i="3"/>
  <c r="F400" i="3"/>
  <c r="E400" i="3"/>
  <c r="F404" i="3"/>
  <c r="E404" i="3"/>
  <c r="F408" i="3"/>
  <c r="E408" i="3"/>
  <c r="F412" i="3"/>
  <c r="E412" i="3"/>
  <c r="F416" i="3"/>
  <c r="E416" i="3"/>
  <c r="F420" i="3"/>
  <c r="E420" i="3"/>
  <c r="F428" i="3"/>
  <c r="E428" i="3"/>
  <c r="F432" i="3"/>
  <c r="E432" i="3"/>
  <c r="F436" i="3"/>
  <c r="E436" i="3"/>
  <c r="E444" i="3"/>
  <c r="F444" i="3"/>
  <c r="F448" i="3"/>
  <c r="E448" i="3"/>
  <c r="F456" i="3"/>
  <c r="E456" i="3"/>
  <c r="F460" i="3"/>
  <c r="E460" i="3"/>
  <c r="E464" i="3"/>
  <c r="F464" i="3"/>
  <c r="F468" i="3"/>
  <c r="E468" i="3"/>
  <c r="F472" i="3"/>
  <c r="E472" i="3"/>
  <c r="F476" i="3"/>
  <c r="E476" i="3"/>
  <c r="E480" i="3"/>
  <c r="F480" i="3"/>
  <c r="F484" i="3"/>
  <c r="E484" i="3"/>
  <c r="F488" i="3"/>
  <c r="E488" i="3"/>
  <c r="F492" i="3"/>
  <c r="E492" i="3"/>
  <c r="F496" i="3"/>
  <c r="E496" i="3"/>
  <c r="F500" i="3"/>
  <c r="E500" i="3"/>
  <c r="F504" i="3"/>
  <c r="E504" i="3"/>
  <c r="F512" i="3"/>
  <c r="E512" i="3"/>
  <c r="F520" i="3"/>
  <c r="E520" i="3"/>
  <c r="F524" i="3"/>
  <c r="E524" i="3"/>
  <c r="F528" i="3"/>
  <c r="E528" i="3"/>
  <c r="F532" i="3"/>
  <c r="E532" i="3"/>
  <c r="F536" i="3"/>
  <c r="E536" i="3"/>
  <c r="F540" i="3"/>
  <c r="E540" i="3"/>
  <c r="F548" i="3"/>
  <c r="E548" i="3"/>
  <c r="F552" i="3"/>
  <c r="E552" i="3"/>
  <c r="F556" i="3"/>
  <c r="E556" i="3"/>
  <c r="F560" i="3"/>
  <c r="E560" i="3"/>
  <c r="E564" i="3"/>
  <c r="F564" i="3"/>
  <c r="F568" i="3"/>
  <c r="E568" i="3"/>
  <c r="F572" i="3"/>
  <c r="E572" i="3"/>
  <c r="F580" i="3"/>
  <c r="E580" i="3"/>
  <c r="F584" i="3"/>
  <c r="E584" i="3"/>
  <c r="F588" i="3"/>
  <c r="E588" i="3"/>
  <c r="F596" i="3"/>
  <c r="E596" i="3"/>
  <c r="F600" i="3"/>
  <c r="E600" i="3"/>
  <c r="F608" i="3"/>
  <c r="E608" i="3"/>
  <c r="F612" i="3"/>
  <c r="E612" i="3"/>
  <c r="F616" i="3"/>
  <c r="E616" i="3"/>
  <c r="F620" i="3"/>
  <c r="E620" i="3"/>
  <c r="F624" i="3"/>
  <c r="E624" i="3"/>
  <c r="F632" i="3"/>
  <c r="E632" i="3"/>
  <c r="E640" i="3"/>
  <c r="F640" i="3"/>
  <c r="F644" i="3"/>
  <c r="E644" i="3"/>
  <c r="F656" i="3"/>
  <c r="E656" i="3"/>
  <c r="E660" i="3"/>
  <c r="F660" i="3"/>
  <c r="F664" i="3"/>
  <c r="E664" i="3"/>
  <c r="F668" i="3"/>
  <c r="E668" i="3"/>
  <c r="E672" i="3"/>
  <c r="F672" i="3"/>
  <c r="F676" i="3"/>
  <c r="E676" i="3"/>
  <c r="E680" i="3"/>
  <c r="F680" i="3"/>
  <c r="E688" i="3"/>
  <c r="F688" i="3"/>
  <c r="F692" i="3"/>
  <c r="E692" i="3"/>
  <c r="F696" i="3"/>
  <c r="E696" i="3"/>
  <c r="E700" i="3"/>
  <c r="F700" i="3"/>
  <c r="F704" i="3"/>
  <c r="E704" i="3"/>
  <c r="F712" i="3"/>
  <c r="E712" i="3"/>
  <c r="E716" i="3"/>
  <c r="F716" i="3"/>
  <c r="F720" i="3"/>
  <c r="E720" i="3"/>
  <c r="F724" i="3"/>
  <c r="E724" i="3"/>
  <c r="F732" i="3"/>
  <c r="E732" i="3"/>
  <c r="F736" i="3"/>
  <c r="E736" i="3"/>
  <c r="F740" i="3"/>
  <c r="E740" i="3"/>
  <c r="F752" i="3"/>
  <c r="E752" i="3"/>
  <c r="E756" i="3"/>
  <c r="F756" i="3"/>
  <c r="F760" i="3"/>
  <c r="E760" i="3"/>
  <c r="F764" i="3"/>
  <c r="E764" i="3"/>
  <c r="F768" i="3"/>
  <c r="E768" i="3"/>
  <c r="F772" i="3"/>
  <c r="E772" i="3"/>
  <c r="E776" i="3"/>
  <c r="F776" i="3"/>
  <c r="F784" i="3"/>
  <c r="E784" i="3"/>
  <c r="E788" i="3"/>
  <c r="F788" i="3"/>
  <c r="F792" i="3"/>
  <c r="E792" i="3"/>
  <c r="F796" i="3"/>
  <c r="E796" i="3"/>
  <c r="E808" i="3"/>
  <c r="F808" i="3"/>
  <c r="F812" i="3"/>
  <c r="E812" i="3"/>
  <c r="F816" i="3"/>
  <c r="E816" i="3"/>
  <c r="E820" i="3"/>
  <c r="F820" i="3"/>
  <c r="F824" i="3"/>
  <c r="E824" i="3"/>
  <c r="F828" i="3"/>
  <c r="E828" i="3"/>
  <c r="F832" i="3"/>
  <c r="E832" i="3"/>
  <c r="F836" i="3"/>
  <c r="E836" i="3"/>
  <c r="F848" i="3"/>
  <c r="E848" i="3"/>
  <c r="F852" i="3"/>
  <c r="E852" i="3"/>
  <c r="F860" i="3"/>
  <c r="E860" i="3"/>
  <c r="F864" i="3"/>
  <c r="E864" i="3"/>
  <c r="F868" i="3"/>
  <c r="E868" i="3"/>
  <c r="F872" i="3"/>
  <c r="E872" i="3"/>
  <c r="F876" i="3"/>
  <c r="E876" i="3"/>
  <c r="F880" i="3"/>
  <c r="E880" i="3"/>
  <c r="E884" i="3"/>
  <c r="F884" i="3"/>
  <c r="F888" i="3"/>
  <c r="E888" i="3"/>
  <c r="F892" i="3"/>
  <c r="E892" i="3"/>
  <c r="F896" i="3"/>
  <c r="E896" i="3"/>
  <c r="F900" i="3"/>
  <c r="E900" i="3"/>
  <c r="F904" i="3"/>
  <c r="E904" i="3"/>
  <c r="F908" i="3"/>
  <c r="E908" i="3"/>
  <c r="E912" i="3"/>
  <c r="F912" i="3"/>
  <c r="F916" i="3"/>
  <c r="E916" i="3"/>
  <c r="E920" i="3"/>
  <c r="F920" i="3"/>
  <c r="F928" i="3"/>
  <c r="E928" i="3"/>
  <c r="E932" i="3"/>
  <c r="F932" i="3"/>
  <c r="E940" i="3"/>
  <c r="F940" i="3"/>
  <c r="F944" i="3"/>
  <c r="E944" i="3"/>
  <c r="F948" i="3"/>
  <c r="E948" i="3"/>
  <c r="F952" i="3"/>
  <c r="E952" i="3"/>
  <c r="E956" i="3"/>
  <c r="F956" i="3"/>
  <c r="F960" i="3"/>
  <c r="E960" i="3"/>
  <c r="F972" i="3"/>
  <c r="E972" i="3"/>
  <c r="F976" i="3"/>
  <c r="E976" i="3"/>
  <c r="F984" i="3"/>
  <c r="E984" i="3"/>
  <c r="E988" i="3"/>
  <c r="F988" i="3"/>
  <c r="F992" i="3"/>
  <c r="E992" i="3"/>
  <c r="F996" i="3"/>
  <c r="E996" i="3"/>
  <c r="E1000" i="3"/>
  <c r="F1000" i="3"/>
  <c r="F1008" i="3"/>
  <c r="E1008" i="3"/>
  <c r="F1012" i="3"/>
  <c r="E1012" i="3"/>
  <c r="F1016" i="3"/>
  <c r="E1016" i="3"/>
  <c r="E1028" i="3"/>
  <c r="F1028" i="3"/>
  <c r="F1032" i="3"/>
  <c r="E1032" i="3"/>
  <c r="F1044" i="3"/>
  <c r="E1044" i="3"/>
  <c r="F1052" i="3"/>
  <c r="E1052" i="3"/>
  <c r="E1056" i="3"/>
  <c r="F1056" i="3"/>
  <c r="F1060" i="3"/>
  <c r="E1060" i="3"/>
  <c r="E1068" i="3"/>
  <c r="F1068" i="3"/>
  <c r="F1080" i="3"/>
  <c r="E1080" i="3"/>
  <c r="F1084" i="3"/>
  <c r="E1084" i="3"/>
  <c r="F1092" i="3"/>
  <c r="E1092" i="3"/>
  <c r="F1096" i="3"/>
  <c r="E1096" i="3"/>
  <c r="E1100" i="3"/>
  <c r="F1100" i="3"/>
  <c r="F1104" i="3"/>
  <c r="E1104" i="3"/>
  <c r="F1108" i="3"/>
  <c r="E1108" i="3"/>
  <c r="F1112" i="3"/>
  <c r="E1112" i="3"/>
  <c r="E1124" i="3"/>
  <c r="F1124" i="3"/>
  <c r="F1128" i="3"/>
  <c r="E1128" i="3"/>
  <c r="E1132" i="3"/>
  <c r="F1132" i="3"/>
  <c r="E1136" i="3"/>
  <c r="F1136" i="3"/>
  <c r="F1140" i="3"/>
  <c r="E1140" i="3"/>
  <c r="F1144" i="3"/>
  <c r="E1144" i="3"/>
  <c r="E1148" i="3"/>
  <c r="F1148" i="3"/>
  <c r="E1156" i="3"/>
  <c r="F1156" i="3"/>
  <c r="F1164" i="3"/>
  <c r="E1164" i="3"/>
  <c r="F1168" i="3"/>
  <c r="E1168" i="3"/>
  <c r="E1172" i="3"/>
  <c r="F1172" i="3"/>
  <c r="E1180" i="3"/>
  <c r="F1180" i="3"/>
  <c r="F1188" i="3"/>
  <c r="E1188" i="3"/>
  <c r="F1192" i="3"/>
  <c r="E1192" i="3"/>
  <c r="E1196" i="3"/>
  <c r="F1196" i="3"/>
  <c r="E1204" i="3"/>
  <c r="F1204" i="3"/>
  <c r="F1208" i="3"/>
  <c r="E1208" i="3"/>
  <c r="E1212" i="3"/>
  <c r="F1212" i="3"/>
  <c r="E1216" i="3"/>
  <c r="F1216" i="3"/>
  <c r="F1220" i="3"/>
  <c r="E1220" i="3"/>
  <c r="E1224" i="3"/>
  <c r="F1224" i="3"/>
  <c r="F1228" i="3"/>
  <c r="E1228" i="3"/>
  <c r="F1232" i="3"/>
  <c r="E1232" i="3"/>
  <c r="F1240" i="3"/>
  <c r="E1240" i="3"/>
  <c r="E1248" i="3"/>
  <c r="F1248" i="3"/>
  <c r="E1260" i="3"/>
  <c r="F1260" i="3"/>
  <c r="F1288" i="3"/>
  <c r="E1288" i="3"/>
  <c r="F1316" i="3"/>
  <c r="E1316" i="3"/>
  <c r="F84" i="3"/>
  <c r="E84" i="3"/>
  <c r="F100" i="3"/>
  <c r="E100" i="3"/>
  <c r="F116" i="3"/>
  <c r="E116" i="3"/>
  <c r="F128" i="3"/>
  <c r="E128" i="3"/>
  <c r="F184" i="3"/>
  <c r="E184" i="3"/>
  <c r="F192" i="3"/>
  <c r="E192" i="3"/>
  <c r="F204" i="3"/>
  <c r="E204" i="3"/>
  <c r="F220" i="3"/>
  <c r="E220" i="3"/>
  <c r="F276" i="3"/>
  <c r="E276" i="3"/>
  <c r="F284" i="3"/>
  <c r="E284" i="3"/>
  <c r="F296" i="3"/>
  <c r="E296" i="3"/>
  <c r="F308" i="3"/>
  <c r="E308" i="3"/>
  <c r="F316" i="3"/>
  <c r="E316" i="3"/>
  <c r="F324" i="3"/>
  <c r="E324" i="3"/>
  <c r="F332" i="3"/>
  <c r="E332" i="3"/>
  <c r="F360" i="3"/>
  <c r="E360" i="3"/>
  <c r="F13" i="3"/>
  <c r="E13" i="3"/>
  <c r="F89" i="3"/>
  <c r="E89" i="3"/>
  <c r="F93" i="3"/>
  <c r="E93" i="3"/>
  <c r="F97" i="3"/>
  <c r="E97" i="3"/>
  <c r="F101" i="3"/>
  <c r="E101" i="3"/>
  <c r="F109" i="3"/>
  <c r="E109" i="3"/>
  <c r="F117" i="3"/>
  <c r="E117" i="3"/>
  <c r="F125" i="3"/>
  <c r="E125" i="3"/>
  <c r="F133" i="3"/>
  <c r="E133" i="3"/>
  <c r="F137" i="3"/>
  <c r="E137" i="3"/>
  <c r="F145" i="3"/>
  <c r="E145" i="3"/>
  <c r="F149" i="3"/>
  <c r="E149" i="3"/>
  <c r="F153" i="3"/>
  <c r="E153" i="3"/>
  <c r="F157" i="3"/>
  <c r="E157" i="3"/>
  <c r="F161" i="3"/>
  <c r="E161" i="3"/>
  <c r="F165" i="3"/>
  <c r="E165" i="3"/>
  <c r="F169" i="3"/>
  <c r="E169" i="3"/>
  <c r="F173" i="3"/>
  <c r="E173" i="3"/>
  <c r="F177" i="3"/>
  <c r="E177" i="3"/>
  <c r="F189" i="3"/>
  <c r="E189" i="3"/>
  <c r="F193" i="3"/>
  <c r="E193" i="3"/>
  <c r="F197" i="3"/>
  <c r="E197" i="3"/>
  <c r="F201" i="3"/>
  <c r="E201" i="3"/>
  <c r="F205" i="3"/>
  <c r="E205" i="3"/>
  <c r="F209" i="3"/>
  <c r="E209" i="3"/>
  <c r="F213" i="3"/>
  <c r="E213" i="3"/>
  <c r="F217" i="3"/>
  <c r="E217" i="3"/>
  <c r="F221" i="3"/>
  <c r="E221" i="3"/>
  <c r="F225" i="3"/>
  <c r="E225" i="3"/>
  <c r="F229" i="3"/>
  <c r="E229" i="3"/>
  <c r="F237" i="3"/>
  <c r="E237" i="3"/>
  <c r="F241" i="3"/>
  <c r="E241" i="3"/>
  <c r="F245" i="3"/>
  <c r="E245" i="3"/>
  <c r="F249" i="3"/>
  <c r="E249" i="3"/>
  <c r="F253" i="3"/>
  <c r="E253" i="3"/>
  <c r="F261" i="3"/>
  <c r="E261" i="3"/>
  <c r="F265" i="3"/>
  <c r="E265" i="3"/>
  <c r="F269" i="3"/>
  <c r="E269" i="3"/>
  <c r="F273" i="3"/>
  <c r="E273" i="3"/>
  <c r="F277" i="3"/>
  <c r="E277" i="3"/>
  <c r="F281" i="3"/>
  <c r="E281" i="3"/>
  <c r="F285" i="3"/>
  <c r="E285" i="3"/>
  <c r="F289" i="3"/>
  <c r="E289" i="3"/>
  <c r="F293" i="3"/>
  <c r="E293" i="3"/>
  <c r="F297" i="3"/>
  <c r="E297" i="3"/>
  <c r="F301" i="3"/>
  <c r="E301" i="3"/>
  <c r="F309" i="3"/>
  <c r="E309" i="3"/>
  <c r="F313" i="3"/>
  <c r="E313" i="3"/>
  <c r="F321" i="3"/>
  <c r="E321" i="3"/>
  <c r="F329" i="3"/>
  <c r="E329" i="3"/>
  <c r="F337" i="3"/>
  <c r="E337" i="3"/>
  <c r="F341" i="3"/>
  <c r="E341" i="3"/>
  <c r="F345" i="3"/>
  <c r="E345" i="3"/>
  <c r="F349" i="3"/>
  <c r="E349" i="3"/>
  <c r="F353" i="3"/>
  <c r="E353" i="3"/>
  <c r="F357" i="3"/>
  <c r="E357" i="3"/>
  <c r="F365" i="3"/>
  <c r="E365" i="3"/>
  <c r="F369" i="3"/>
  <c r="E369" i="3"/>
  <c r="F373" i="3"/>
  <c r="E373" i="3"/>
  <c r="F377" i="3"/>
  <c r="E377" i="3"/>
  <c r="F381" i="3"/>
  <c r="E381" i="3"/>
  <c r="F385" i="3"/>
  <c r="E385" i="3"/>
  <c r="F393" i="3"/>
  <c r="E393" i="3"/>
  <c r="F397" i="3"/>
  <c r="E397" i="3"/>
  <c r="F401" i="3"/>
  <c r="E401" i="3"/>
  <c r="F405" i="3"/>
  <c r="E405" i="3"/>
  <c r="F409" i="3"/>
  <c r="E409" i="3"/>
  <c r="F413" i="3"/>
  <c r="E413" i="3"/>
  <c r="F417" i="3"/>
  <c r="E417" i="3"/>
  <c r="F421" i="3"/>
  <c r="E421" i="3"/>
  <c r="F425" i="3"/>
  <c r="E425" i="3"/>
  <c r="F429" i="3"/>
  <c r="E429" i="3"/>
  <c r="F433" i="3"/>
  <c r="E433" i="3"/>
  <c r="F445" i="3"/>
  <c r="E445" i="3"/>
  <c r="F449" i="3"/>
  <c r="E449" i="3"/>
  <c r="F453" i="3"/>
  <c r="E453" i="3"/>
  <c r="F457" i="3"/>
  <c r="E457" i="3"/>
  <c r="F461" i="3"/>
  <c r="E461" i="3"/>
  <c r="F465" i="3"/>
  <c r="E465" i="3"/>
  <c r="F469" i="3"/>
  <c r="E469" i="3"/>
  <c r="F477" i="3"/>
  <c r="E477" i="3"/>
  <c r="F481" i="3"/>
  <c r="E481" i="3"/>
  <c r="F489" i="3"/>
  <c r="E489" i="3"/>
  <c r="F505" i="3"/>
  <c r="E505" i="3"/>
  <c r="F509" i="3"/>
  <c r="E509" i="3"/>
  <c r="F513" i="3"/>
  <c r="E513" i="3"/>
  <c r="F517" i="3"/>
  <c r="E517" i="3"/>
  <c r="F521" i="3"/>
  <c r="E521" i="3"/>
  <c r="F525" i="3"/>
  <c r="E525" i="3"/>
  <c r="F533" i="3"/>
  <c r="E533" i="3"/>
  <c r="F537" i="3"/>
  <c r="E537" i="3"/>
  <c r="F541" i="3"/>
  <c r="E541" i="3"/>
  <c r="F545" i="3"/>
  <c r="E545" i="3"/>
  <c r="F549" i="3"/>
  <c r="E549" i="3"/>
  <c r="F553" i="3"/>
  <c r="E553" i="3"/>
  <c r="F557" i="3"/>
  <c r="E557" i="3"/>
  <c r="F565" i="3"/>
  <c r="E565" i="3"/>
  <c r="F569" i="3"/>
  <c r="E569" i="3"/>
  <c r="F573" i="3"/>
  <c r="E573" i="3"/>
  <c r="F581" i="3"/>
  <c r="E581" i="3"/>
  <c r="F585" i="3"/>
  <c r="E585" i="3"/>
  <c r="F589" i="3"/>
  <c r="E589" i="3"/>
  <c r="F593" i="3"/>
  <c r="E593" i="3"/>
  <c r="F597" i="3"/>
  <c r="E597" i="3"/>
  <c r="F605" i="3"/>
  <c r="E605" i="3"/>
  <c r="F609" i="3"/>
  <c r="E609" i="3"/>
  <c r="F613" i="3"/>
  <c r="E613" i="3"/>
  <c r="F617" i="3"/>
  <c r="E617" i="3"/>
  <c r="F621" i="3"/>
  <c r="E621" i="3"/>
  <c r="F625" i="3"/>
  <c r="E625" i="3"/>
  <c r="F629" i="3"/>
  <c r="E629" i="3"/>
  <c r="F633" i="3"/>
  <c r="E633" i="3"/>
  <c r="F637" i="3"/>
  <c r="E637" i="3"/>
  <c r="F641" i="3"/>
  <c r="E641" i="3"/>
  <c r="F645" i="3"/>
  <c r="E645" i="3"/>
  <c r="F653" i="3"/>
  <c r="E653" i="3"/>
  <c r="F657" i="3"/>
  <c r="E657" i="3"/>
  <c r="F661" i="3"/>
  <c r="E661" i="3"/>
  <c r="F665" i="3"/>
  <c r="E665" i="3"/>
  <c r="F669" i="3"/>
  <c r="E669" i="3"/>
  <c r="F673" i="3"/>
  <c r="E673" i="3"/>
  <c r="F677" i="3"/>
  <c r="E677" i="3"/>
  <c r="F681" i="3"/>
  <c r="E681" i="3"/>
  <c r="F685" i="3"/>
  <c r="E685" i="3"/>
  <c r="F693" i="3"/>
  <c r="E693" i="3"/>
  <c r="F697" i="3"/>
  <c r="E697" i="3"/>
  <c r="F701" i="3"/>
  <c r="E701" i="3"/>
  <c r="F705" i="3"/>
  <c r="E705" i="3"/>
  <c r="F709" i="3"/>
  <c r="E709" i="3"/>
  <c r="F713" i="3"/>
  <c r="E713" i="3"/>
  <c r="F717" i="3"/>
  <c r="E717" i="3"/>
  <c r="F721" i="3"/>
  <c r="E721" i="3"/>
  <c r="F725" i="3"/>
  <c r="E725" i="3"/>
  <c r="F729" i="3"/>
  <c r="E729" i="3"/>
  <c r="F733" i="3"/>
  <c r="E733" i="3"/>
  <c r="F737" i="3"/>
  <c r="E737" i="3"/>
  <c r="F749" i="3"/>
  <c r="E749" i="3"/>
  <c r="F753" i="3"/>
  <c r="E753" i="3"/>
  <c r="F757" i="3"/>
  <c r="E757" i="3"/>
  <c r="F761" i="3"/>
  <c r="E761" i="3"/>
  <c r="F765" i="3"/>
  <c r="E765" i="3"/>
  <c r="F769" i="3"/>
  <c r="E769" i="3"/>
  <c r="F777" i="3"/>
  <c r="E777" i="3"/>
  <c r="F781" i="3"/>
  <c r="E781" i="3"/>
  <c r="F789" i="3"/>
  <c r="E789" i="3"/>
  <c r="F793" i="3"/>
  <c r="E793" i="3"/>
  <c r="F797" i="3"/>
  <c r="E797" i="3"/>
  <c r="F801" i="3"/>
  <c r="E801" i="3"/>
  <c r="F805" i="3"/>
  <c r="E805" i="3"/>
  <c r="F809" i="3"/>
  <c r="E809" i="3"/>
  <c r="F817" i="3"/>
  <c r="E817" i="3"/>
  <c r="F821" i="3"/>
  <c r="E821" i="3"/>
  <c r="F825" i="3"/>
  <c r="E825" i="3"/>
  <c r="F829" i="3"/>
  <c r="E829" i="3"/>
  <c r="F833" i="3"/>
  <c r="E833" i="3"/>
  <c r="F837" i="3"/>
  <c r="E837" i="3"/>
  <c r="F841" i="3"/>
  <c r="E841" i="3"/>
  <c r="F845" i="3"/>
  <c r="E845" i="3"/>
  <c r="F849" i="3"/>
  <c r="E849" i="3"/>
  <c r="F853" i="3"/>
  <c r="E853" i="3"/>
  <c r="F857" i="3"/>
  <c r="E857" i="3"/>
  <c r="F861" i="3"/>
  <c r="E861" i="3"/>
  <c r="F865" i="3"/>
  <c r="E865" i="3"/>
  <c r="F881" i="3"/>
  <c r="E881" i="3"/>
  <c r="F885" i="3"/>
  <c r="E885" i="3"/>
  <c r="F889" i="3"/>
  <c r="E889" i="3"/>
  <c r="F897" i="3"/>
  <c r="E897" i="3"/>
  <c r="F901" i="3"/>
  <c r="E901" i="3"/>
  <c r="F905" i="3"/>
  <c r="E905" i="3"/>
  <c r="F913" i="3"/>
  <c r="E913" i="3"/>
  <c r="F917" i="3"/>
  <c r="E917" i="3"/>
  <c r="F921" i="3"/>
  <c r="E921" i="3"/>
  <c r="F929" i="3"/>
  <c r="E929" i="3"/>
  <c r="F933" i="3"/>
  <c r="E933" i="3"/>
  <c r="F937" i="3"/>
  <c r="E937" i="3"/>
  <c r="F945" i="3"/>
  <c r="E945" i="3"/>
  <c r="F953" i="3"/>
  <c r="E953" i="3"/>
  <c r="F957" i="3"/>
  <c r="E957" i="3"/>
  <c r="F961" i="3"/>
  <c r="E961" i="3"/>
  <c r="F969" i="3"/>
  <c r="E969" i="3"/>
  <c r="F973" i="3"/>
  <c r="E973" i="3"/>
  <c r="F977" i="3"/>
  <c r="E977" i="3"/>
  <c r="F981" i="3"/>
  <c r="E981" i="3"/>
  <c r="F985" i="3"/>
  <c r="E985" i="3"/>
  <c r="F989" i="3"/>
  <c r="E989" i="3"/>
  <c r="F997" i="3"/>
  <c r="E997" i="3"/>
  <c r="F1005" i="3"/>
  <c r="E1005" i="3"/>
  <c r="F1009" i="3"/>
  <c r="E1009" i="3"/>
  <c r="F1017" i="3"/>
  <c r="E1017" i="3"/>
  <c r="F1045" i="3"/>
  <c r="E1045" i="3"/>
  <c r="F1049" i="3"/>
  <c r="E1049" i="3"/>
  <c r="F1053" i="3"/>
  <c r="E1053" i="3"/>
  <c r="F1057" i="3"/>
  <c r="E1057" i="3"/>
  <c r="F1069" i="3"/>
  <c r="E1069" i="3"/>
  <c r="F1073" i="3"/>
  <c r="E1073" i="3"/>
  <c r="F1077" i="3"/>
  <c r="E1077" i="3"/>
  <c r="F1089" i="3"/>
  <c r="E1089" i="3"/>
  <c r="F1093" i="3"/>
  <c r="E1093" i="3"/>
  <c r="F1097" i="3"/>
  <c r="E1097" i="3"/>
  <c r="F1101" i="3"/>
  <c r="E1101" i="3"/>
  <c r="F1113" i="3"/>
  <c r="E1113" i="3"/>
  <c r="F1117" i="3"/>
  <c r="E1117" i="3"/>
  <c r="F1121" i="3"/>
  <c r="E1121" i="3"/>
  <c r="F1125" i="3"/>
  <c r="E1125" i="3"/>
  <c r="F1129" i="3"/>
  <c r="E1129" i="3"/>
  <c r="F1137" i="3"/>
  <c r="E1137" i="3"/>
  <c r="F1141" i="3"/>
  <c r="E1141" i="3"/>
  <c r="F1145" i="3"/>
  <c r="E1145" i="3"/>
  <c r="F1153" i="3"/>
  <c r="E1153" i="3"/>
  <c r="F1161" i="3"/>
  <c r="E1161" i="3"/>
  <c r="F1165" i="3"/>
  <c r="E1165" i="3"/>
  <c r="F1169" i="3"/>
  <c r="E1169" i="3"/>
  <c r="F1177" i="3"/>
  <c r="E1177" i="3"/>
  <c r="F1189" i="3"/>
  <c r="E1189" i="3"/>
  <c r="F1193" i="3"/>
  <c r="E1193" i="3"/>
  <c r="F1201" i="3"/>
  <c r="E1201" i="3"/>
  <c r="F1205" i="3"/>
  <c r="E1205" i="3"/>
  <c r="F1209" i="3"/>
  <c r="E1209" i="3"/>
  <c r="F1217" i="3"/>
  <c r="E1217" i="3"/>
  <c r="F1221" i="3"/>
  <c r="E1221" i="3"/>
  <c r="F1229" i="3"/>
  <c r="E1229" i="3"/>
  <c r="F1233" i="3"/>
  <c r="E1233" i="3"/>
  <c r="F1237" i="3"/>
  <c r="E1237" i="3"/>
  <c r="F1241" i="3"/>
  <c r="E1241" i="3"/>
  <c r="F1265" i="3"/>
  <c r="E1265" i="3"/>
  <c r="F1273" i="3"/>
  <c r="E1273" i="3"/>
  <c r="F1277" i="3"/>
  <c r="E1277" i="3"/>
  <c r="F1281" i="3"/>
  <c r="E1281" i="3"/>
  <c r="F1285" i="3"/>
  <c r="E1285" i="3"/>
  <c r="F1289" i="3"/>
  <c r="E1289" i="3"/>
  <c r="E1321" i="3"/>
  <c r="F1321" i="3"/>
  <c r="F92" i="3"/>
  <c r="E92" i="3"/>
  <c r="F104" i="3"/>
  <c r="E104" i="3"/>
  <c r="F120" i="3"/>
  <c r="E120" i="3"/>
  <c r="F140" i="3"/>
  <c r="E140" i="3"/>
  <c r="F152" i="3"/>
  <c r="E152" i="3"/>
  <c r="F228" i="3"/>
  <c r="E228" i="3"/>
  <c r="F236" i="3"/>
  <c r="E236" i="3"/>
  <c r="F244" i="3"/>
  <c r="E244" i="3"/>
  <c r="F252" i="3"/>
  <c r="E252" i="3"/>
  <c r="F256" i="3"/>
  <c r="E256" i="3"/>
  <c r="F268" i="3"/>
  <c r="E268" i="3"/>
  <c r="F272" i="3"/>
  <c r="E272" i="3"/>
  <c r="F288" i="3"/>
  <c r="E288" i="3"/>
  <c r="F304" i="3"/>
  <c r="E304" i="3"/>
  <c r="F364" i="3"/>
  <c r="E364" i="3"/>
  <c r="F41" i="3"/>
  <c r="E41" i="3"/>
  <c r="F45" i="3"/>
  <c r="E45" i="3"/>
  <c r="F49" i="3"/>
  <c r="E49" i="3"/>
  <c r="F57" i="3"/>
  <c r="E57" i="3"/>
  <c r="F61" i="3"/>
  <c r="E61" i="3"/>
  <c r="F73" i="3"/>
  <c r="E73" i="3"/>
  <c r="F77" i="3"/>
  <c r="E77" i="3"/>
  <c r="F81" i="3"/>
  <c r="E81" i="3"/>
  <c r="F113" i="3"/>
  <c r="E113" i="3"/>
  <c r="F121" i="3"/>
  <c r="E121" i="3"/>
  <c r="F129" i="3"/>
  <c r="E129" i="3"/>
  <c r="F141" i="3"/>
  <c r="E141" i="3"/>
  <c r="F10" i="3"/>
  <c r="E10" i="3"/>
  <c r="F14" i="3"/>
  <c r="E14" i="3"/>
  <c r="F38" i="3"/>
  <c r="E38" i="3"/>
  <c r="F42" i="3"/>
  <c r="E42" i="3"/>
  <c r="F50" i="3"/>
  <c r="E50" i="3"/>
  <c r="F58" i="3"/>
  <c r="E58" i="3"/>
  <c r="F62" i="3"/>
  <c r="E62" i="3"/>
  <c r="F66" i="3"/>
  <c r="E66" i="3"/>
  <c r="E70" i="3"/>
  <c r="F70" i="3"/>
  <c r="F74" i="3"/>
  <c r="E74" i="3"/>
  <c r="F78" i="3"/>
  <c r="E78" i="3"/>
  <c r="F82" i="3"/>
  <c r="E82" i="3"/>
  <c r="F86" i="3"/>
  <c r="E86" i="3"/>
  <c r="F90" i="3"/>
  <c r="E90" i="3"/>
  <c r="F94" i="3"/>
  <c r="E94" i="3"/>
  <c r="F98" i="3"/>
  <c r="E98" i="3"/>
  <c r="F102" i="3"/>
  <c r="E102" i="3"/>
  <c r="F106" i="3"/>
  <c r="E106" i="3"/>
  <c r="F110" i="3"/>
  <c r="E110" i="3"/>
  <c r="F118" i="3"/>
  <c r="E118" i="3"/>
  <c r="F122" i="3"/>
  <c r="E122" i="3"/>
  <c r="F126" i="3"/>
  <c r="E126" i="3"/>
  <c r="F130" i="3"/>
  <c r="E130" i="3"/>
  <c r="F134" i="3"/>
  <c r="E134" i="3"/>
  <c r="F138" i="3"/>
  <c r="E138" i="3"/>
  <c r="F142" i="3"/>
  <c r="E142" i="3"/>
  <c r="F146" i="3"/>
  <c r="E146" i="3"/>
  <c r="F150" i="3"/>
  <c r="E150" i="3"/>
  <c r="F154" i="3"/>
  <c r="E154" i="3"/>
  <c r="F158" i="3"/>
  <c r="E158" i="3"/>
  <c r="F162" i="3"/>
  <c r="E162" i="3"/>
  <c r="F166" i="3"/>
  <c r="E166" i="3"/>
  <c r="F170" i="3"/>
  <c r="E170" i="3"/>
  <c r="F178" i="3"/>
  <c r="E178" i="3"/>
  <c r="F182" i="3"/>
  <c r="E182" i="3"/>
  <c r="F186" i="3"/>
  <c r="E186" i="3"/>
  <c r="E190" i="3"/>
  <c r="F190" i="3"/>
  <c r="F194" i="3"/>
  <c r="E194" i="3"/>
  <c r="F198" i="3"/>
  <c r="E198" i="3"/>
  <c r="F202" i="3"/>
  <c r="E202" i="3"/>
  <c r="F206" i="3"/>
  <c r="E206" i="3"/>
  <c r="F210" i="3"/>
  <c r="E210" i="3"/>
  <c r="F214" i="3"/>
  <c r="E214" i="3"/>
  <c r="F222" i="3"/>
  <c r="E222" i="3"/>
  <c r="F226" i="3"/>
  <c r="E226" i="3"/>
  <c r="E230" i="3"/>
  <c r="F230" i="3"/>
  <c r="F234" i="3"/>
  <c r="E234" i="3"/>
  <c r="F238" i="3"/>
  <c r="E238" i="3"/>
  <c r="F242" i="3"/>
  <c r="E242" i="3"/>
  <c r="F246" i="3"/>
  <c r="E246" i="3"/>
  <c r="F258" i="3"/>
  <c r="E258" i="3"/>
  <c r="F262" i="3"/>
  <c r="E262" i="3"/>
  <c r="F266" i="3"/>
  <c r="E266" i="3"/>
  <c r="F270" i="3"/>
  <c r="E270" i="3"/>
  <c r="F278" i="3"/>
  <c r="E278" i="3"/>
  <c r="F282" i="3"/>
  <c r="E282" i="3"/>
  <c r="F286" i="3"/>
  <c r="E286" i="3"/>
  <c r="F290" i="3"/>
  <c r="E290" i="3"/>
  <c r="F294" i="3"/>
  <c r="E294" i="3"/>
  <c r="F298" i="3"/>
  <c r="E298" i="3"/>
  <c r="F302" i="3"/>
  <c r="E302" i="3"/>
  <c r="F306" i="3"/>
  <c r="E306" i="3"/>
  <c r="F310" i="3"/>
  <c r="E310" i="3"/>
  <c r="F318" i="3"/>
  <c r="E318" i="3"/>
  <c r="F326" i="3"/>
  <c r="E326" i="3"/>
  <c r="F330" i="3"/>
  <c r="E330" i="3"/>
  <c r="F338" i="3"/>
  <c r="E338" i="3"/>
  <c r="F342" i="3"/>
  <c r="E342" i="3"/>
  <c r="F350" i="3"/>
  <c r="E350" i="3"/>
  <c r="F354" i="3"/>
  <c r="E354" i="3"/>
  <c r="F358" i="3"/>
  <c r="E358" i="3"/>
  <c r="F362" i="3"/>
  <c r="E362" i="3"/>
  <c r="F366" i="3"/>
  <c r="E366" i="3"/>
  <c r="F370" i="3"/>
  <c r="E370" i="3"/>
  <c r="F374" i="3"/>
  <c r="E374" i="3"/>
  <c r="F378" i="3"/>
  <c r="E378" i="3"/>
  <c r="F382" i="3"/>
  <c r="E382" i="3"/>
  <c r="F386" i="3"/>
  <c r="E386" i="3"/>
  <c r="F390" i="3"/>
  <c r="E390" i="3"/>
  <c r="F394" i="3"/>
  <c r="E394" i="3"/>
  <c r="F398" i="3"/>
  <c r="E398" i="3"/>
  <c r="F402" i="3"/>
  <c r="E402" i="3"/>
  <c r="F406" i="3"/>
  <c r="E406" i="3"/>
  <c r="F410" i="3"/>
  <c r="E410" i="3"/>
  <c r="F414" i="3"/>
  <c r="E414" i="3"/>
  <c r="F422" i="3"/>
  <c r="E422" i="3"/>
  <c r="F426" i="3"/>
  <c r="E426" i="3"/>
  <c r="F430" i="3"/>
  <c r="E430" i="3"/>
  <c r="F434" i="3"/>
  <c r="E434" i="3"/>
  <c r="F438" i="3"/>
  <c r="E438" i="3"/>
  <c r="F442" i="3"/>
  <c r="E442" i="3"/>
  <c r="F446" i="3"/>
  <c r="E446" i="3"/>
  <c r="F450" i="3"/>
  <c r="E450" i="3"/>
  <c r="F454" i="3"/>
  <c r="E454" i="3"/>
  <c r="F458" i="3"/>
  <c r="E458" i="3"/>
  <c r="F462" i="3"/>
  <c r="E462" i="3"/>
  <c r="F466" i="3"/>
  <c r="E466" i="3"/>
  <c r="F470" i="3"/>
  <c r="E470" i="3"/>
  <c r="F474" i="3"/>
  <c r="E474" i="3"/>
  <c r="F478" i="3"/>
  <c r="E478" i="3"/>
  <c r="F482" i="3"/>
  <c r="E482" i="3"/>
  <c r="F486" i="3"/>
  <c r="E486" i="3"/>
  <c r="F490" i="3"/>
  <c r="E490" i="3"/>
  <c r="F494" i="3"/>
  <c r="E494" i="3"/>
  <c r="F502" i="3"/>
  <c r="E502" i="3"/>
  <c r="F506" i="3"/>
  <c r="E506" i="3"/>
  <c r="F510" i="3"/>
  <c r="E510" i="3"/>
  <c r="F518" i="3"/>
  <c r="E518" i="3"/>
  <c r="F522" i="3"/>
  <c r="E522" i="3"/>
  <c r="F526" i="3"/>
  <c r="E526" i="3"/>
  <c r="F530" i="3"/>
  <c r="E530" i="3"/>
  <c r="F534" i="3"/>
  <c r="E534" i="3"/>
  <c r="F538" i="3"/>
  <c r="E538" i="3"/>
  <c r="F542" i="3"/>
  <c r="E542" i="3"/>
  <c r="F546" i="3"/>
  <c r="E546" i="3"/>
  <c r="F554" i="3"/>
  <c r="E554" i="3"/>
  <c r="F558" i="3"/>
  <c r="E558" i="3"/>
  <c r="F562" i="3"/>
  <c r="E562" i="3"/>
  <c r="F566" i="3"/>
  <c r="E566" i="3"/>
  <c r="F570" i="3"/>
  <c r="E570" i="3"/>
  <c r="F574" i="3"/>
  <c r="E574" i="3"/>
  <c r="F582" i="3"/>
  <c r="E582" i="3"/>
  <c r="F586" i="3"/>
  <c r="E586" i="3"/>
  <c r="F590" i="3"/>
  <c r="E590" i="3"/>
  <c r="F594" i="3"/>
  <c r="E594" i="3"/>
  <c r="F598" i="3"/>
  <c r="E598" i="3"/>
  <c r="F602" i="3"/>
  <c r="E602" i="3"/>
  <c r="F610" i="3"/>
  <c r="E610" i="3"/>
  <c r="F614" i="3"/>
  <c r="E614" i="3"/>
  <c r="F618" i="3"/>
  <c r="E618" i="3"/>
  <c r="F622" i="3"/>
  <c r="E622" i="3"/>
  <c r="F626" i="3"/>
  <c r="E626" i="3"/>
  <c r="F642" i="3"/>
  <c r="E642" i="3"/>
  <c r="F646" i="3"/>
  <c r="E646" i="3"/>
  <c r="F654" i="3"/>
  <c r="E654" i="3"/>
  <c r="F658" i="3"/>
  <c r="E658" i="3"/>
  <c r="F666" i="3"/>
  <c r="E666" i="3"/>
  <c r="F674" i="3"/>
  <c r="E674" i="3"/>
  <c r="F678" i="3"/>
  <c r="E678" i="3"/>
  <c r="F682" i="3"/>
  <c r="E682" i="3"/>
  <c r="F686" i="3"/>
  <c r="E686" i="3"/>
  <c r="F690" i="3"/>
  <c r="E690" i="3"/>
  <c r="F698" i="3"/>
  <c r="E698" i="3"/>
  <c r="F702" i="3"/>
  <c r="E702" i="3"/>
  <c r="F706" i="3"/>
  <c r="E706" i="3"/>
  <c r="F710" i="3"/>
  <c r="E710" i="3"/>
  <c r="F714" i="3"/>
  <c r="E714" i="3"/>
  <c r="F718" i="3"/>
  <c r="E718" i="3"/>
  <c r="F722" i="3"/>
  <c r="E722" i="3"/>
  <c r="F726" i="3"/>
  <c r="E726" i="3"/>
  <c r="F734" i="3"/>
  <c r="E734" i="3"/>
  <c r="F738" i="3"/>
  <c r="E738" i="3"/>
  <c r="F742" i="3"/>
  <c r="E742" i="3"/>
  <c r="F750" i="3"/>
  <c r="E750" i="3"/>
  <c r="F754" i="3"/>
  <c r="E754" i="3"/>
  <c r="F758" i="3"/>
  <c r="E758" i="3"/>
  <c r="F762" i="3"/>
  <c r="E762" i="3"/>
  <c r="F766" i="3"/>
  <c r="E766" i="3"/>
  <c r="F774" i="3"/>
  <c r="E774" i="3"/>
  <c r="F778" i="3"/>
  <c r="E778" i="3"/>
  <c r="F786" i="3"/>
  <c r="E786" i="3"/>
  <c r="F790" i="3"/>
  <c r="E790" i="3"/>
  <c r="F798" i="3"/>
  <c r="E798" i="3"/>
  <c r="F802" i="3"/>
  <c r="E802" i="3"/>
  <c r="F810" i="3"/>
  <c r="E810" i="3"/>
  <c r="F818" i="3"/>
  <c r="E818" i="3"/>
  <c r="F826" i="3"/>
  <c r="E826" i="3"/>
  <c r="F830" i="3"/>
  <c r="E830" i="3"/>
  <c r="F834" i="3"/>
  <c r="E834" i="3"/>
  <c r="F850" i="3"/>
  <c r="E850" i="3"/>
  <c r="F862" i="3"/>
  <c r="E862" i="3"/>
  <c r="F866" i="3"/>
  <c r="E866" i="3"/>
  <c r="F870" i="3"/>
  <c r="E870" i="3"/>
  <c r="F886" i="3"/>
  <c r="E886" i="3"/>
  <c r="F890" i="3"/>
  <c r="E890" i="3"/>
  <c r="F894" i="3"/>
  <c r="E894" i="3"/>
  <c r="F898" i="3"/>
  <c r="E898" i="3"/>
  <c r="F902" i="3"/>
  <c r="E902" i="3"/>
  <c r="F906" i="3"/>
  <c r="E906" i="3"/>
  <c r="F910" i="3"/>
  <c r="E910" i="3"/>
  <c r="F914" i="3"/>
  <c r="E914" i="3"/>
  <c r="F918" i="3"/>
  <c r="E918" i="3"/>
  <c r="F926" i="3"/>
  <c r="E926" i="3"/>
  <c r="F930" i="3"/>
  <c r="E930" i="3"/>
  <c r="F934" i="3"/>
  <c r="E934" i="3"/>
  <c r="F938" i="3"/>
  <c r="E938" i="3"/>
  <c r="F942" i="3"/>
  <c r="E942" i="3"/>
  <c r="F950" i="3"/>
  <c r="E950" i="3"/>
  <c r="F958" i="3"/>
  <c r="E958" i="3"/>
  <c r="F966" i="3"/>
  <c r="E966" i="3"/>
  <c r="F974" i="3"/>
  <c r="E974" i="3"/>
  <c r="F982" i="3"/>
  <c r="E982" i="3"/>
  <c r="F986" i="3"/>
  <c r="E986" i="3"/>
  <c r="F990" i="3"/>
  <c r="E990" i="3"/>
  <c r="F998" i="3"/>
  <c r="E998" i="3"/>
  <c r="F1002" i="3"/>
  <c r="E1002" i="3"/>
  <c r="F1006" i="3"/>
  <c r="E1006" i="3"/>
  <c r="F1010" i="3"/>
  <c r="E1010" i="3"/>
  <c r="F1018" i="3"/>
  <c r="E1018" i="3"/>
  <c r="F1022" i="3"/>
  <c r="E1022" i="3"/>
  <c r="F1030" i="3"/>
  <c r="E1030" i="3"/>
  <c r="F1034" i="3"/>
  <c r="E1034" i="3"/>
  <c r="F1038" i="3"/>
  <c r="E1038" i="3"/>
  <c r="F1042" i="3"/>
  <c r="E1042" i="3"/>
  <c r="F1054" i="3"/>
  <c r="E1054" i="3"/>
  <c r="F1058" i="3"/>
  <c r="E1058" i="3"/>
  <c r="F1062" i="3"/>
  <c r="E1062" i="3"/>
  <c r="F1066" i="3"/>
  <c r="E1066" i="3"/>
  <c r="F1070" i="3"/>
  <c r="E1070" i="3"/>
  <c r="F1074" i="3"/>
  <c r="E1074" i="3"/>
  <c r="F1078" i="3"/>
  <c r="E1078" i="3"/>
  <c r="F1090" i="3"/>
  <c r="E1090" i="3"/>
  <c r="F1094" i="3"/>
  <c r="E1094" i="3"/>
  <c r="F1098" i="3"/>
  <c r="E1098" i="3"/>
  <c r="F1102" i="3"/>
  <c r="E1102" i="3"/>
  <c r="F1106" i="3"/>
  <c r="E1106" i="3"/>
  <c r="F1114" i="3"/>
  <c r="F1118" i="3"/>
  <c r="E1118" i="3"/>
  <c r="F1126" i="3"/>
  <c r="E1126" i="3"/>
  <c r="F1130" i="3"/>
  <c r="E1130" i="3"/>
  <c r="F1134" i="3"/>
  <c r="E1134" i="3"/>
  <c r="F1142" i="3"/>
  <c r="E1142" i="3"/>
  <c r="F1150" i="3"/>
  <c r="E1150" i="3"/>
  <c r="F1154" i="3"/>
  <c r="E1154" i="3"/>
  <c r="F1162" i="3"/>
  <c r="E1162" i="3"/>
  <c r="F1170" i="3"/>
  <c r="E1170" i="3"/>
  <c r="F1174" i="3"/>
  <c r="E1174" i="3"/>
  <c r="F1178" i="3"/>
  <c r="E1178" i="3"/>
  <c r="F1182" i="3"/>
  <c r="E1182" i="3"/>
  <c r="F1186" i="3"/>
  <c r="E1186" i="3"/>
  <c r="F1190" i="3"/>
  <c r="E1190" i="3"/>
  <c r="F1198" i="3"/>
  <c r="E1198" i="3"/>
  <c r="F1202" i="3"/>
  <c r="E1202" i="3"/>
  <c r="F1206" i="3"/>
  <c r="E1206" i="3"/>
  <c r="F1210" i="3"/>
  <c r="E1210" i="3"/>
  <c r="F1214" i="3"/>
  <c r="E1214" i="3"/>
  <c r="F1218" i="3"/>
  <c r="E1218" i="3"/>
  <c r="F1222" i="3"/>
  <c r="E1222" i="3"/>
  <c r="F1226" i="3"/>
  <c r="E1226" i="3"/>
  <c r="F1234" i="3"/>
  <c r="E1234" i="3"/>
  <c r="F1238" i="3"/>
  <c r="E1238" i="3"/>
  <c r="F1250" i="3"/>
  <c r="E1250" i="3"/>
  <c r="F1254" i="3"/>
  <c r="E1254" i="3"/>
  <c r="F1262" i="3"/>
  <c r="E1262" i="3"/>
  <c r="F1266" i="3"/>
  <c r="E1266" i="3"/>
  <c r="F1274" i="3"/>
  <c r="E1274" i="3"/>
  <c r="F1278" i="3"/>
  <c r="E1278" i="3"/>
  <c r="F1282" i="3"/>
  <c r="E1282" i="3"/>
  <c r="F1306" i="3"/>
  <c r="E1306" i="3"/>
  <c r="F1314" i="3"/>
  <c r="E1314" i="3"/>
  <c r="F1318" i="3"/>
  <c r="E1318" i="3"/>
  <c r="F1338" i="3"/>
  <c r="E1338" i="3"/>
  <c r="F1342" i="3"/>
  <c r="E1342" i="3"/>
  <c r="C1371" i="2"/>
  <c r="C1370" i="2"/>
  <c r="C1369" i="2"/>
  <c r="C1368" i="2"/>
  <c r="C1367" i="2"/>
  <c r="C1366" i="2"/>
  <c r="C1365" i="2"/>
  <c r="C1364" i="2"/>
  <c r="C1363" i="2"/>
  <c r="C1362" i="2"/>
  <c r="C1361" i="2"/>
  <c r="C1360" i="2"/>
  <c r="C1359" i="2"/>
  <c r="C1358" i="2"/>
  <c r="C1357" i="2"/>
  <c r="C1356" i="2"/>
  <c r="C1355" i="2"/>
  <c r="C1354" i="2"/>
  <c r="C1353" i="2"/>
  <c r="C1352" i="2"/>
  <c r="C1351" i="2"/>
  <c r="C1350" i="2"/>
  <c r="C1349" i="2"/>
  <c r="C1348" i="2"/>
  <c r="C1347" i="2"/>
  <c r="C1346" i="2"/>
  <c r="C1345" i="2"/>
  <c r="C1344" i="2"/>
  <c r="C1343" i="2"/>
  <c r="C1342" i="2"/>
  <c r="C1341" i="2"/>
  <c r="C1340" i="2"/>
  <c r="C1339" i="2"/>
  <c r="C1338" i="2"/>
  <c r="C1337" i="2"/>
  <c r="C1336" i="2"/>
  <c r="C1335" i="2"/>
  <c r="C1334" i="2"/>
  <c r="C1333" i="2"/>
  <c r="C1332" i="2"/>
  <c r="C1331" i="2"/>
  <c r="C1330" i="2"/>
  <c r="C1329" i="2"/>
  <c r="C1328" i="2"/>
  <c r="C1327" i="2"/>
  <c r="C1326" i="2"/>
  <c r="C1325" i="2"/>
  <c r="C1324" i="2"/>
  <c r="C1323" i="2"/>
  <c r="C1322" i="2"/>
  <c r="C1321" i="2"/>
  <c r="C1320" i="2"/>
  <c r="C1319" i="2"/>
  <c r="C1318" i="2"/>
  <c r="C1317" i="2"/>
  <c r="C1316" i="2"/>
  <c r="C1315" i="2"/>
  <c r="C1314" i="2"/>
  <c r="C1313" i="2"/>
  <c r="C1312" i="2"/>
  <c r="C1311" i="2"/>
  <c r="C1310" i="2"/>
  <c r="C1309" i="2"/>
  <c r="C1308" i="2"/>
  <c r="C1307" i="2"/>
  <c r="C1306" i="2"/>
  <c r="C1305" i="2"/>
  <c r="C1304" i="2"/>
  <c r="C1303" i="2"/>
  <c r="C1302" i="2"/>
  <c r="C1301" i="2"/>
  <c r="C1300" i="2"/>
  <c r="C1299" i="2"/>
  <c r="C1298" i="2"/>
  <c r="C1297" i="2"/>
  <c r="C1296" i="2"/>
  <c r="C1295" i="2"/>
  <c r="C1294" i="2"/>
  <c r="C1293" i="2"/>
  <c r="C1292" i="2"/>
  <c r="C1291" i="2"/>
  <c r="C1290" i="2"/>
  <c r="C1289" i="2"/>
  <c r="C1288" i="2"/>
  <c r="C1287" i="2"/>
  <c r="C1286" i="2"/>
  <c r="C1285" i="2"/>
  <c r="C1284" i="2"/>
  <c r="C1283" i="2"/>
  <c r="C1282" i="2"/>
  <c r="C1281" i="2"/>
  <c r="C1280" i="2"/>
  <c r="C1279" i="2"/>
  <c r="C1278" i="2"/>
  <c r="C1277" i="2"/>
  <c r="C1276" i="2"/>
  <c r="C1275" i="2"/>
  <c r="C1274" i="2"/>
  <c r="C1273" i="2"/>
  <c r="C1272" i="2"/>
  <c r="C1271" i="2"/>
  <c r="C1270" i="2"/>
  <c r="C1269" i="2"/>
  <c r="C1268" i="2"/>
  <c r="C1267" i="2"/>
  <c r="C1266" i="2"/>
  <c r="C1265" i="2"/>
  <c r="C1264" i="2"/>
  <c r="C1263" i="2"/>
  <c r="C1262" i="2"/>
  <c r="C1261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2" i="1"/>
  <c r="E15" i="2" l="1"/>
  <c r="D15" i="2"/>
  <c r="E19" i="2"/>
  <c r="D19" i="2"/>
  <c r="E23" i="2"/>
  <c r="D23" i="2"/>
  <c r="E27" i="2"/>
  <c r="D27" i="2"/>
  <c r="E31" i="2"/>
  <c r="D31" i="2"/>
  <c r="E35" i="2"/>
  <c r="D35" i="2"/>
  <c r="E39" i="2"/>
  <c r="D39" i="2"/>
  <c r="E43" i="2"/>
  <c r="D43" i="2"/>
  <c r="E47" i="2"/>
  <c r="D47" i="2"/>
  <c r="E51" i="2"/>
  <c r="D51" i="2"/>
  <c r="E55" i="2"/>
  <c r="D55" i="2"/>
  <c r="E59" i="2"/>
  <c r="D59" i="2"/>
  <c r="E63" i="2"/>
  <c r="D63" i="2"/>
  <c r="E67" i="2"/>
  <c r="D67" i="2"/>
  <c r="E71" i="2"/>
  <c r="D71" i="2"/>
  <c r="E75" i="2"/>
  <c r="D75" i="2"/>
  <c r="E79" i="2"/>
  <c r="D79" i="2"/>
  <c r="E83" i="2"/>
  <c r="D83" i="2"/>
  <c r="E87" i="2"/>
  <c r="D87" i="2"/>
  <c r="E91" i="2"/>
  <c r="D91" i="2"/>
  <c r="E95" i="2"/>
  <c r="D95" i="2"/>
  <c r="E99" i="2"/>
  <c r="D99" i="2"/>
  <c r="E103" i="2"/>
  <c r="D103" i="2"/>
  <c r="E107" i="2"/>
  <c r="D107" i="2"/>
  <c r="E111" i="2"/>
  <c r="D111" i="2"/>
  <c r="E115" i="2"/>
  <c r="D115" i="2"/>
  <c r="E119" i="2"/>
  <c r="D119" i="2"/>
  <c r="E123" i="2"/>
  <c r="D123" i="2"/>
  <c r="E127" i="2"/>
  <c r="D127" i="2"/>
  <c r="E131" i="2"/>
  <c r="D131" i="2"/>
  <c r="E135" i="2"/>
  <c r="D135" i="2"/>
  <c r="E139" i="2"/>
  <c r="D139" i="2"/>
  <c r="E143" i="2"/>
  <c r="D143" i="2"/>
  <c r="E147" i="2"/>
  <c r="D147" i="2"/>
  <c r="E151" i="2"/>
  <c r="D151" i="2"/>
  <c r="E155" i="2"/>
  <c r="D155" i="2"/>
  <c r="E159" i="2"/>
  <c r="D159" i="2"/>
  <c r="E163" i="2"/>
  <c r="D163" i="2"/>
  <c r="E167" i="2"/>
  <c r="D167" i="2"/>
  <c r="E171" i="2"/>
  <c r="D171" i="2"/>
  <c r="E175" i="2"/>
  <c r="D175" i="2"/>
  <c r="E179" i="2"/>
  <c r="D179" i="2"/>
  <c r="E183" i="2"/>
  <c r="D183" i="2"/>
  <c r="E187" i="2"/>
  <c r="D187" i="2"/>
  <c r="E191" i="2"/>
  <c r="D191" i="2"/>
  <c r="E195" i="2"/>
  <c r="D195" i="2"/>
  <c r="E199" i="2"/>
  <c r="D199" i="2"/>
  <c r="E203" i="2"/>
  <c r="D203" i="2"/>
  <c r="E207" i="2"/>
  <c r="D207" i="2"/>
  <c r="E211" i="2"/>
  <c r="D211" i="2"/>
  <c r="E215" i="2"/>
  <c r="D215" i="2"/>
  <c r="E219" i="2"/>
  <c r="D219" i="2"/>
  <c r="E223" i="2"/>
  <c r="D223" i="2"/>
  <c r="E227" i="2"/>
  <c r="D227" i="2"/>
  <c r="E231" i="2"/>
  <c r="D231" i="2"/>
  <c r="E235" i="2"/>
  <c r="D235" i="2"/>
  <c r="E239" i="2"/>
  <c r="D239" i="2"/>
  <c r="E243" i="2"/>
  <c r="D243" i="2"/>
  <c r="E247" i="2"/>
  <c r="D247" i="2"/>
  <c r="E251" i="2"/>
  <c r="D251" i="2"/>
  <c r="E255" i="2"/>
  <c r="D255" i="2"/>
  <c r="E259" i="2"/>
  <c r="D259" i="2"/>
  <c r="E263" i="2"/>
  <c r="D263" i="2"/>
  <c r="E267" i="2"/>
  <c r="D267" i="2"/>
  <c r="E271" i="2"/>
  <c r="D271" i="2"/>
  <c r="E275" i="2"/>
  <c r="D275" i="2"/>
  <c r="E279" i="2"/>
  <c r="D279" i="2"/>
  <c r="E283" i="2"/>
  <c r="D283" i="2"/>
  <c r="E287" i="2"/>
  <c r="D287" i="2"/>
  <c r="E291" i="2"/>
  <c r="D291" i="2"/>
  <c r="E295" i="2"/>
  <c r="D295" i="2"/>
  <c r="E299" i="2"/>
  <c r="D299" i="2"/>
  <c r="E303" i="2"/>
  <c r="D303" i="2"/>
  <c r="E307" i="2"/>
  <c r="D307" i="2"/>
  <c r="E311" i="2"/>
  <c r="D311" i="2"/>
  <c r="E315" i="2"/>
  <c r="D315" i="2"/>
  <c r="E319" i="2"/>
  <c r="D319" i="2"/>
  <c r="E323" i="2"/>
  <c r="D323" i="2"/>
  <c r="E327" i="2"/>
  <c r="D327" i="2"/>
  <c r="E331" i="2"/>
  <c r="D331" i="2"/>
  <c r="E335" i="2"/>
  <c r="D335" i="2"/>
  <c r="E339" i="2"/>
  <c r="D339" i="2"/>
  <c r="E343" i="2"/>
  <c r="D343" i="2"/>
  <c r="E347" i="2"/>
  <c r="D347" i="2"/>
  <c r="E351" i="2"/>
  <c r="D351" i="2"/>
  <c r="E355" i="2"/>
  <c r="D355" i="2"/>
  <c r="E359" i="2"/>
  <c r="D359" i="2"/>
  <c r="E363" i="2"/>
  <c r="D363" i="2"/>
  <c r="E367" i="2"/>
  <c r="D367" i="2"/>
  <c r="E371" i="2"/>
  <c r="D371" i="2"/>
  <c r="E375" i="2"/>
  <c r="D375" i="2"/>
  <c r="E379" i="2"/>
  <c r="D379" i="2"/>
  <c r="E383" i="2"/>
  <c r="D383" i="2"/>
  <c r="E387" i="2"/>
  <c r="D387" i="2"/>
  <c r="E391" i="2"/>
  <c r="D391" i="2"/>
  <c r="E395" i="2"/>
  <c r="D395" i="2"/>
  <c r="E399" i="2"/>
  <c r="D399" i="2"/>
  <c r="E403" i="2"/>
  <c r="D403" i="2"/>
  <c r="E407" i="2"/>
  <c r="D407" i="2"/>
  <c r="E411" i="2"/>
  <c r="D411" i="2"/>
  <c r="E415" i="2"/>
  <c r="D415" i="2"/>
  <c r="E419" i="2"/>
  <c r="D419" i="2"/>
  <c r="E423" i="2"/>
  <c r="D423" i="2"/>
  <c r="E427" i="2"/>
  <c r="D427" i="2"/>
  <c r="E431" i="2"/>
  <c r="D431" i="2"/>
  <c r="E435" i="2"/>
  <c r="D435" i="2"/>
  <c r="E439" i="2"/>
  <c r="D439" i="2"/>
  <c r="E443" i="2"/>
  <c r="D443" i="2"/>
  <c r="E447" i="2"/>
  <c r="D447" i="2"/>
  <c r="E451" i="2"/>
  <c r="D451" i="2"/>
  <c r="E455" i="2"/>
  <c r="D455" i="2"/>
  <c r="E459" i="2"/>
  <c r="D459" i="2"/>
  <c r="E463" i="2"/>
  <c r="D463" i="2"/>
  <c r="E467" i="2"/>
  <c r="D467" i="2"/>
  <c r="E471" i="2"/>
  <c r="D471" i="2"/>
  <c r="E475" i="2"/>
  <c r="D475" i="2"/>
  <c r="E479" i="2"/>
  <c r="D479" i="2"/>
  <c r="E483" i="2"/>
  <c r="D483" i="2"/>
  <c r="E487" i="2"/>
  <c r="D487" i="2"/>
  <c r="E491" i="2"/>
  <c r="D491" i="2"/>
  <c r="E495" i="2"/>
  <c r="D495" i="2"/>
  <c r="E499" i="2"/>
  <c r="D499" i="2"/>
  <c r="E503" i="2"/>
  <c r="D503" i="2"/>
  <c r="E507" i="2"/>
  <c r="D507" i="2"/>
  <c r="E511" i="2"/>
  <c r="D511" i="2"/>
  <c r="E515" i="2"/>
  <c r="D515" i="2"/>
  <c r="E519" i="2"/>
  <c r="D519" i="2"/>
  <c r="E523" i="2"/>
  <c r="D523" i="2"/>
  <c r="E527" i="2"/>
  <c r="D527" i="2"/>
  <c r="E531" i="2"/>
  <c r="D531" i="2"/>
  <c r="E535" i="2"/>
  <c r="D535" i="2"/>
  <c r="E539" i="2"/>
  <c r="D539" i="2"/>
  <c r="E543" i="2"/>
  <c r="D543" i="2"/>
  <c r="E547" i="2"/>
  <c r="D547" i="2"/>
  <c r="E551" i="2"/>
  <c r="D551" i="2"/>
  <c r="E555" i="2"/>
  <c r="D555" i="2"/>
  <c r="E559" i="2"/>
  <c r="D559" i="2"/>
  <c r="E563" i="2"/>
  <c r="D563" i="2"/>
  <c r="E567" i="2"/>
  <c r="D567" i="2"/>
  <c r="E571" i="2"/>
  <c r="D571" i="2"/>
  <c r="E575" i="2"/>
  <c r="D575" i="2"/>
  <c r="E579" i="2"/>
  <c r="D579" i="2"/>
  <c r="E583" i="2"/>
  <c r="D583" i="2"/>
  <c r="E587" i="2"/>
  <c r="D587" i="2"/>
  <c r="E591" i="2"/>
  <c r="D591" i="2"/>
  <c r="E595" i="2"/>
  <c r="D595" i="2"/>
  <c r="E599" i="2"/>
  <c r="D599" i="2"/>
  <c r="E603" i="2"/>
  <c r="D603" i="2"/>
  <c r="E607" i="2"/>
  <c r="D607" i="2"/>
  <c r="E611" i="2"/>
  <c r="D611" i="2"/>
  <c r="E615" i="2"/>
  <c r="D615" i="2"/>
  <c r="E619" i="2"/>
  <c r="D619" i="2"/>
  <c r="E623" i="2"/>
  <c r="D623" i="2"/>
  <c r="E627" i="2"/>
  <c r="D627" i="2"/>
  <c r="E631" i="2"/>
  <c r="D631" i="2"/>
  <c r="E635" i="2"/>
  <c r="D635" i="2"/>
  <c r="E639" i="2"/>
  <c r="D639" i="2"/>
  <c r="E643" i="2"/>
  <c r="D643" i="2"/>
  <c r="E647" i="2"/>
  <c r="D647" i="2"/>
  <c r="E651" i="2"/>
  <c r="D651" i="2"/>
  <c r="E655" i="2"/>
  <c r="D655" i="2"/>
  <c r="E659" i="2"/>
  <c r="D659" i="2"/>
  <c r="E663" i="2"/>
  <c r="D663" i="2"/>
  <c r="E667" i="2"/>
  <c r="D667" i="2"/>
  <c r="E671" i="2"/>
  <c r="D671" i="2"/>
  <c r="E675" i="2"/>
  <c r="D675" i="2"/>
  <c r="E679" i="2"/>
  <c r="D679" i="2"/>
  <c r="E683" i="2"/>
  <c r="D683" i="2"/>
  <c r="E687" i="2"/>
  <c r="D687" i="2"/>
  <c r="E691" i="2"/>
  <c r="D691" i="2"/>
  <c r="E695" i="2"/>
  <c r="D695" i="2"/>
  <c r="E699" i="2"/>
  <c r="D699" i="2"/>
  <c r="E703" i="2"/>
  <c r="D703" i="2"/>
  <c r="E707" i="2"/>
  <c r="D707" i="2"/>
  <c r="E711" i="2"/>
  <c r="D711" i="2"/>
  <c r="E715" i="2"/>
  <c r="D715" i="2"/>
  <c r="D719" i="2"/>
  <c r="E719" i="2"/>
  <c r="E723" i="2"/>
  <c r="D723" i="2"/>
  <c r="E727" i="2"/>
  <c r="D727" i="2"/>
  <c r="E731" i="2"/>
  <c r="D731" i="2"/>
  <c r="E735" i="2"/>
  <c r="D735" i="2"/>
  <c r="E739" i="2"/>
  <c r="D739" i="2"/>
  <c r="E743" i="2"/>
  <c r="D743" i="2"/>
  <c r="E747" i="2"/>
  <c r="D747" i="2"/>
  <c r="E751" i="2"/>
  <c r="D751" i="2"/>
  <c r="E755" i="2"/>
  <c r="D755" i="2"/>
  <c r="E759" i="2"/>
  <c r="D759" i="2"/>
  <c r="E763" i="2"/>
  <c r="D763" i="2"/>
  <c r="E767" i="2"/>
  <c r="D767" i="2"/>
  <c r="E771" i="2"/>
  <c r="D771" i="2"/>
  <c r="E775" i="2"/>
  <c r="D775" i="2"/>
  <c r="E779" i="2"/>
  <c r="D779" i="2"/>
  <c r="E783" i="2"/>
  <c r="D783" i="2"/>
  <c r="E787" i="2"/>
  <c r="D787" i="2"/>
  <c r="E791" i="2"/>
  <c r="D791" i="2"/>
  <c r="E795" i="2"/>
  <c r="D795" i="2"/>
  <c r="E799" i="2"/>
  <c r="D799" i="2"/>
  <c r="E803" i="2"/>
  <c r="D803" i="2"/>
  <c r="E807" i="2"/>
  <c r="D807" i="2"/>
  <c r="E811" i="2"/>
  <c r="D811" i="2"/>
  <c r="E815" i="2"/>
  <c r="D815" i="2"/>
  <c r="E819" i="2"/>
  <c r="D819" i="2"/>
  <c r="E823" i="2"/>
  <c r="D823" i="2"/>
  <c r="E827" i="2"/>
  <c r="D827" i="2"/>
  <c r="E831" i="2"/>
  <c r="D831" i="2"/>
  <c r="E835" i="2"/>
  <c r="D835" i="2"/>
  <c r="E839" i="2"/>
  <c r="D839" i="2"/>
  <c r="E843" i="2"/>
  <c r="D843" i="2"/>
  <c r="E847" i="2"/>
  <c r="D847" i="2"/>
  <c r="E851" i="2"/>
  <c r="D851" i="2"/>
  <c r="E855" i="2"/>
  <c r="D855" i="2"/>
  <c r="E859" i="2"/>
  <c r="D859" i="2"/>
  <c r="E863" i="2"/>
  <c r="D863" i="2"/>
  <c r="E867" i="2"/>
  <c r="D867" i="2"/>
  <c r="E871" i="2"/>
  <c r="D871" i="2"/>
  <c r="E875" i="2"/>
  <c r="D875" i="2"/>
  <c r="E879" i="2"/>
  <c r="D879" i="2"/>
  <c r="E883" i="2"/>
  <c r="D883" i="2"/>
  <c r="E887" i="2"/>
  <c r="D887" i="2"/>
  <c r="E891" i="2"/>
  <c r="D891" i="2"/>
  <c r="E895" i="2"/>
  <c r="D895" i="2"/>
  <c r="E899" i="2"/>
  <c r="D899" i="2"/>
  <c r="E903" i="2"/>
  <c r="D903" i="2"/>
  <c r="E907" i="2"/>
  <c r="D907" i="2"/>
  <c r="E911" i="2"/>
  <c r="D911" i="2"/>
  <c r="D915" i="2"/>
  <c r="E915" i="2"/>
  <c r="E919" i="2"/>
  <c r="D919" i="2"/>
  <c r="E923" i="2"/>
  <c r="D923" i="2"/>
  <c r="E927" i="2"/>
  <c r="D927" i="2"/>
  <c r="E931" i="2"/>
  <c r="D931" i="2"/>
  <c r="E935" i="2"/>
  <c r="D935" i="2"/>
  <c r="E939" i="2"/>
  <c r="D939" i="2"/>
  <c r="E943" i="2"/>
  <c r="D943" i="2"/>
  <c r="E947" i="2"/>
  <c r="D947" i="2"/>
  <c r="E951" i="2"/>
  <c r="D951" i="2"/>
  <c r="E955" i="2"/>
  <c r="D955" i="2"/>
  <c r="E959" i="2"/>
  <c r="D959" i="2"/>
  <c r="E963" i="2"/>
  <c r="D963" i="2"/>
  <c r="E967" i="2"/>
  <c r="D967" i="2"/>
  <c r="E971" i="2"/>
  <c r="D971" i="2"/>
  <c r="E975" i="2"/>
  <c r="D975" i="2"/>
  <c r="E979" i="2"/>
  <c r="D979" i="2"/>
  <c r="E983" i="2"/>
  <c r="D983" i="2"/>
  <c r="E987" i="2"/>
  <c r="D987" i="2"/>
  <c r="E991" i="2"/>
  <c r="D991" i="2"/>
  <c r="E995" i="2"/>
  <c r="D995" i="2"/>
  <c r="E999" i="2"/>
  <c r="D999" i="2"/>
  <c r="E1003" i="2"/>
  <c r="D1003" i="2"/>
  <c r="E1007" i="2"/>
  <c r="D1007" i="2"/>
  <c r="E1011" i="2"/>
  <c r="D1011" i="2"/>
  <c r="E1015" i="2"/>
  <c r="D1015" i="2"/>
  <c r="E1019" i="2"/>
  <c r="D1019" i="2"/>
  <c r="E1023" i="2"/>
  <c r="D1023" i="2"/>
  <c r="E1027" i="2"/>
  <c r="D1027" i="2"/>
  <c r="E1031" i="2"/>
  <c r="D1031" i="2"/>
  <c r="E1035" i="2"/>
  <c r="D1035" i="2"/>
  <c r="E1039" i="2"/>
  <c r="D1039" i="2"/>
  <c r="D1043" i="2"/>
  <c r="E1043" i="2"/>
  <c r="E1047" i="2"/>
  <c r="D1047" i="2"/>
  <c r="E1051" i="2"/>
  <c r="D1051" i="2"/>
  <c r="E1055" i="2"/>
  <c r="D1055" i="2"/>
  <c r="E1059" i="2"/>
  <c r="D1059" i="2"/>
  <c r="E1063" i="2"/>
  <c r="D1063" i="2"/>
  <c r="E1067" i="2"/>
  <c r="D1067" i="2"/>
  <c r="E1071" i="2"/>
  <c r="D1071" i="2"/>
  <c r="E1075" i="2"/>
  <c r="D1075" i="2"/>
  <c r="E1079" i="2"/>
  <c r="D1079" i="2"/>
  <c r="E1083" i="2"/>
  <c r="D1083" i="2"/>
  <c r="E1087" i="2"/>
  <c r="D1087" i="2"/>
  <c r="E1091" i="2"/>
  <c r="D1091" i="2"/>
  <c r="E1095" i="2"/>
  <c r="D1095" i="2"/>
  <c r="E1099" i="2"/>
  <c r="D1099" i="2"/>
  <c r="E1103" i="2"/>
  <c r="D1103" i="2"/>
  <c r="D1107" i="2"/>
  <c r="E1107" i="2"/>
  <c r="E1111" i="2"/>
  <c r="D1111" i="2"/>
  <c r="E1115" i="2"/>
  <c r="D1115" i="2"/>
  <c r="E1119" i="2"/>
  <c r="D1119" i="2"/>
  <c r="E1123" i="2"/>
  <c r="D1123" i="2"/>
  <c r="E1127" i="2"/>
  <c r="D1127" i="2"/>
  <c r="E1131" i="2"/>
  <c r="D1131" i="2"/>
  <c r="E1135" i="2"/>
  <c r="D1135" i="2"/>
  <c r="E1139" i="2"/>
  <c r="D1139" i="2"/>
  <c r="E1143" i="2"/>
  <c r="D1143" i="2"/>
  <c r="E1147" i="2"/>
  <c r="D1147" i="2"/>
  <c r="E1151" i="2"/>
  <c r="D1151" i="2"/>
  <c r="E1155" i="2"/>
  <c r="D1155" i="2"/>
  <c r="E1159" i="2"/>
  <c r="D1159" i="2"/>
  <c r="E1163" i="2"/>
  <c r="D1163" i="2"/>
  <c r="E1167" i="2"/>
  <c r="D1167" i="2"/>
  <c r="D1171" i="2"/>
  <c r="E1171" i="2"/>
  <c r="E1175" i="2"/>
  <c r="D1175" i="2"/>
  <c r="E1179" i="2"/>
  <c r="D1179" i="2"/>
  <c r="E1183" i="2"/>
  <c r="D1183" i="2"/>
  <c r="E1187" i="2"/>
  <c r="D1187" i="2"/>
  <c r="E1191" i="2"/>
  <c r="D1191" i="2"/>
  <c r="E1195" i="2"/>
  <c r="D1195" i="2"/>
  <c r="E1199" i="2"/>
  <c r="D1199" i="2"/>
  <c r="E1203" i="2"/>
  <c r="D1203" i="2"/>
  <c r="E1207" i="2"/>
  <c r="D1207" i="2"/>
  <c r="E1211" i="2"/>
  <c r="D1211" i="2"/>
  <c r="E1215" i="2"/>
  <c r="D1215" i="2"/>
  <c r="E1219" i="2"/>
  <c r="D1219" i="2"/>
  <c r="E1223" i="2"/>
  <c r="D1223" i="2"/>
  <c r="E1227" i="2"/>
  <c r="D1227" i="2"/>
  <c r="E1231" i="2"/>
  <c r="D1231" i="2"/>
  <c r="E1235" i="2"/>
  <c r="D1235" i="2"/>
  <c r="E1239" i="2"/>
  <c r="D1239" i="2"/>
  <c r="E1243" i="2"/>
  <c r="D1243" i="2"/>
  <c r="E1247" i="2"/>
  <c r="D1247" i="2"/>
  <c r="E1251" i="2"/>
  <c r="D1251" i="2"/>
  <c r="E1255" i="2"/>
  <c r="D1255" i="2"/>
  <c r="E1259" i="2"/>
  <c r="D1259" i="2"/>
  <c r="E1263" i="2"/>
  <c r="D1263" i="2"/>
  <c r="E1267" i="2"/>
  <c r="D1267" i="2"/>
  <c r="E1271" i="2"/>
  <c r="D1271" i="2"/>
  <c r="E1275" i="2"/>
  <c r="D1275" i="2"/>
  <c r="D1279" i="2"/>
  <c r="E1279" i="2"/>
  <c r="D1283" i="2"/>
  <c r="E1283" i="2"/>
  <c r="D1287" i="2"/>
  <c r="E1287" i="2"/>
  <c r="E1291" i="2"/>
  <c r="D1291" i="2"/>
  <c r="D1295" i="2"/>
  <c r="E1295" i="2"/>
  <c r="D1299" i="2"/>
  <c r="E1299" i="2"/>
  <c r="D1303" i="2"/>
  <c r="E1303" i="2"/>
  <c r="E1307" i="2"/>
  <c r="D1307" i="2"/>
  <c r="D1311" i="2"/>
  <c r="E1311" i="2"/>
  <c r="D1315" i="2"/>
  <c r="E1315" i="2"/>
  <c r="D1319" i="2"/>
  <c r="E1319" i="2"/>
  <c r="D1323" i="2"/>
  <c r="E1323" i="2"/>
  <c r="D1327" i="2"/>
  <c r="E1327" i="2"/>
  <c r="D1331" i="2"/>
  <c r="E1331" i="2"/>
  <c r="D1335" i="2"/>
  <c r="E1335" i="2"/>
  <c r="D1339" i="2"/>
  <c r="E1339" i="2"/>
  <c r="D1343" i="2"/>
  <c r="E1343" i="2"/>
  <c r="D1347" i="2"/>
  <c r="E1347" i="2"/>
  <c r="D1351" i="2"/>
  <c r="E1351" i="2"/>
  <c r="D1355" i="2"/>
  <c r="E1355" i="2"/>
  <c r="D1359" i="2"/>
  <c r="E1359" i="2"/>
  <c r="D1363" i="2"/>
  <c r="E1363" i="2"/>
  <c r="D1367" i="2"/>
  <c r="E1367" i="2"/>
  <c r="D1371" i="2"/>
  <c r="E1371" i="2"/>
  <c r="E12" i="2"/>
  <c r="E16" i="2"/>
  <c r="D16" i="2"/>
  <c r="E20" i="2"/>
  <c r="D20" i="2"/>
  <c r="E24" i="2"/>
  <c r="D24" i="2"/>
  <c r="E28" i="2"/>
  <c r="D28" i="2"/>
  <c r="E32" i="2"/>
  <c r="D32" i="2"/>
  <c r="E36" i="2"/>
  <c r="D36" i="2"/>
  <c r="E40" i="2"/>
  <c r="D40" i="2"/>
  <c r="E44" i="2"/>
  <c r="D44" i="2"/>
  <c r="E48" i="2"/>
  <c r="D48" i="2"/>
  <c r="E52" i="2"/>
  <c r="D52" i="2"/>
  <c r="E56" i="2"/>
  <c r="D56" i="2"/>
  <c r="E60" i="2"/>
  <c r="D60" i="2"/>
  <c r="E64" i="2"/>
  <c r="D64" i="2"/>
  <c r="E68" i="2"/>
  <c r="D68" i="2"/>
  <c r="E72" i="2"/>
  <c r="D72" i="2"/>
  <c r="E76" i="2"/>
  <c r="D76" i="2"/>
  <c r="E80" i="2"/>
  <c r="D80" i="2"/>
  <c r="E84" i="2"/>
  <c r="D84" i="2"/>
  <c r="E88" i="2"/>
  <c r="D88" i="2"/>
  <c r="E92" i="2"/>
  <c r="D92" i="2"/>
  <c r="E96" i="2"/>
  <c r="D96" i="2"/>
  <c r="E100" i="2"/>
  <c r="D100" i="2"/>
  <c r="E104" i="2"/>
  <c r="D104" i="2"/>
  <c r="E108" i="2"/>
  <c r="D108" i="2"/>
  <c r="D112" i="2"/>
  <c r="E112" i="2"/>
  <c r="E116" i="2"/>
  <c r="D116" i="2"/>
  <c r="E120" i="2"/>
  <c r="D120" i="2"/>
  <c r="E124" i="2"/>
  <c r="D124" i="2"/>
  <c r="E128" i="2"/>
  <c r="D128" i="2"/>
  <c r="E132" i="2"/>
  <c r="D132" i="2"/>
  <c r="E136" i="2"/>
  <c r="D136" i="2"/>
  <c r="E140" i="2"/>
  <c r="D140" i="2"/>
  <c r="E144" i="2"/>
  <c r="D144" i="2"/>
  <c r="E148" i="2"/>
  <c r="D148" i="2"/>
  <c r="E152" i="2"/>
  <c r="D152" i="2"/>
  <c r="E156" i="2"/>
  <c r="D156" i="2"/>
  <c r="E160" i="2"/>
  <c r="D160" i="2"/>
  <c r="E164" i="2"/>
  <c r="D164" i="2"/>
  <c r="E168" i="2"/>
  <c r="D168" i="2"/>
  <c r="E172" i="2"/>
  <c r="D172" i="2"/>
  <c r="E176" i="2"/>
  <c r="D176" i="2"/>
  <c r="E180" i="2"/>
  <c r="D180" i="2"/>
  <c r="E184" i="2"/>
  <c r="D184" i="2"/>
  <c r="E188" i="2"/>
  <c r="D188" i="2"/>
  <c r="E192" i="2"/>
  <c r="D192" i="2"/>
  <c r="E196" i="2"/>
  <c r="D196" i="2"/>
  <c r="E200" i="2"/>
  <c r="D200" i="2"/>
  <c r="E204" i="2"/>
  <c r="D204" i="2"/>
  <c r="E208" i="2"/>
  <c r="D208" i="2"/>
  <c r="E212" i="2"/>
  <c r="D212" i="2"/>
  <c r="E216" i="2"/>
  <c r="D216" i="2"/>
  <c r="E220" i="2"/>
  <c r="D220" i="2"/>
  <c r="E224" i="2"/>
  <c r="D224" i="2"/>
  <c r="E228" i="2"/>
  <c r="D228" i="2"/>
  <c r="E232" i="2"/>
  <c r="D232" i="2"/>
  <c r="E236" i="2"/>
  <c r="D236" i="2"/>
  <c r="D240" i="2"/>
  <c r="E240" i="2"/>
  <c r="E244" i="2"/>
  <c r="D244" i="2"/>
  <c r="E248" i="2"/>
  <c r="D248" i="2"/>
  <c r="E252" i="2"/>
  <c r="D252" i="2"/>
  <c r="E256" i="2"/>
  <c r="D256" i="2"/>
  <c r="E260" i="2"/>
  <c r="D260" i="2"/>
  <c r="E264" i="2"/>
  <c r="D264" i="2"/>
  <c r="E268" i="2"/>
  <c r="D268" i="2"/>
  <c r="D272" i="2"/>
  <c r="E272" i="2"/>
  <c r="E276" i="2"/>
  <c r="D276" i="2"/>
  <c r="E280" i="2"/>
  <c r="D280" i="2"/>
  <c r="E284" i="2"/>
  <c r="D284" i="2"/>
  <c r="E288" i="2"/>
  <c r="D288" i="2"/>
  <c r="E292" i="2"/>
  <c r="D292" i="2"/>
  <c r="E296" i="2"/>
  <c r="D296" i="2"/>
  <c r="E300" i="2"/>
  <c r="D300" i="2"/>
  <c r="E304" i="2"/>
  <c r="D304" i="2"/>
  <c r="E308" i="2"/>
  <c r="D308" i="2"/>
  <c r="E312" i="2"/>
  <c r="D312" i="2"/>
  <c r="E316" i="2"/>
  <c r="D316" i="2"/>
  <c r="D320" i="2"/>
  <c r="E320" i="2"/>
  <c r="E324" i="2"/>
  <c r="D324" i="2"/>
  <c r="E328" i="2"/>
  <c r="D328" i="2"/>
  <c r="E332" i="2"/>
  <c r="D332" i="2"/>
  <c r="E336" i="2"/>
  <c r="D336" i="2"/>
  <c r="E340" i="2"/>
  <c r="D340" i="2"/>
  <c r="E344" i="2"/>
  <c r="D344" i="2"/>
  <c r="D348" i="2"/>
  <c r="E348" i="2"/>
  <c r="E352" i="2"/>
  <c r="D352" i="2"/>
  <c r="E356" i="2"/>
  <c r="D356" i="2"/>
  <c r="E360" i="2"/>
  <c r="D360" i="2"/>
  <c r="E364" i="2"/>
  <c r="D364" i="2"/>
  <c r="E368" i="2"/>
  <c r="D368" i="2"/>
  <c r="E372" i="2"/>
  <c r="D372" i="2"/>
  <c r="E376" i="2"/>
  <c r="D376" i="2"/>
  <c r="E380" i="2"/>
  <c r="D380" i="2"/>
  <c r="E384" i="2"/>
  <c r="D384" i="2"/>
  <c r="E388" i="2"/>
  <c r="D388" i="2"/>
  <c r="E392" i="2"/>
  <c r="D392" i="2"/>
  <c r="E396" i="2"/>
  <c r="D396" i="2"/>
  <c r="E400" i="2"/>
  <c r="D400" i="2"/>
  <c r="E404" i="2"/>
  <c r="D404" i="2"/>
  <c r="E408" i="2"/>
  <c r="D408" i="2"/>
  <c r="E412" i="2"/>
  <c r="D412" i="2"/>
  <c r="E416" i="2"/>
  <c r="D416" i="2"/>
  <c r="E420" i="2"/>
  <c r="D420" i="2"/>
  <c r="E424" i="2"/>
  <c r="D424" i="2"/>
  <c r="E428" i="2"/>
  <c r="D428" i="2"/>
  <c r="E432" i="2"/>
  <c r="D432" i="2"/>
  <c r="E436" i="2"/>
  <c r="D436" i="2"/>
  <c r="E440" i="2"/>
  <c r="D440" i="2"/>
  <c r="E444" i="2"/>
  <c r="D444" i="2"/>
  <c r="E448" i="2"/>
  <c r="D448" i="2"/>
  <c r="E452" i="2"/>
  <c r="D452" i="2"/>
  <c r="E456" i="2"/>
  <c r="D456" i="2"/>
  <c r="E460" i="2"/>
  <c r="D460" i="2"/>
  <c r="E464" i="2"/>
  <c r="D464" i="2"/>
  <c r="E468" i="2"/>
  <c r="D468" i="2"/>
  <c r="E472" i="2"/>
  <c r="D472" i="2"/>
  <c r="E476" i="2"/>
  <c r="D476" i="2"/>
  <c r="E480" i="2"/>
  <c r="D480" i="2"/>
  <c r="E484" i="2"/>
  <c r="D484" i="2"/>
  <c r="E488" i="2"/>
  <c r="D488" i="2"/>
  <c r="E492" i="2"/>
  <c r="D492" i="2"/>
  <c r="E496" i="2"/>
  <c r="D496" i="2"/>
  <c r="D500" i="2"/>
  <c r="E500" i="2"/>
  <c r="E504" i="2"/>
  <c r="D504" i="2"/>
  <c r="D508" i="2"/>
  <c r="E508" i="2"/>
  <c r="E512" i="2"/>
  <c r="D512" i="2"/>
  <c r="E516" i="2"/>
  <c r="D516" i="2"/>
  <c r="E520" i="2"/>
  <c r="D520" i="2"/>
  <c r="E524" i="2"/>
  <c r="D524" i="2"/>
  <c r="E528" i="2"/>
  <c r="D528" i="2"/>
  <c r="E532" i="2"/>
  <c r="D532" i="2"/>
  <c r="E536" i="2"/>
  <c r="D536" i="2"/>
  <c r="E540" i="2"/>
  <c r="D540" i="2"/>
  <c r="E544" i="2"/>
  <c r="D544" i="2"/>
  <c r="D548" i="2"/>
  <c r="E548" i="2"/>
  <c r="E552" i="2"/>
  <c r="D552" i="2"/>
  <c r="E556" i="2"/>
  <c r="D556" i="2"/>
  <c r="E560" i="2"/>
  <c r="D560" i="2"/>
  <c r="E564" i="2"/>
  <c r="D564" i="2"/>
  <c r="E568" i="2"/>
  <c r="D568" i="2"/>
  <c r="E572" i="2"/>
  <c r="D572" i="2"/>
  <c r="D576" i="2"/>
  <c r="E576" i="2"/>
  <c r="E580" i="2"/>
  <c r="D580" i="2"/>
  <c r="E584" i="2"/>
  <c r="D584" i="2"/>
  <c r="E588" i="2"/>
  <c r="D588" i="2"/>
  <c r="E592" i="2"/>
  <c r="D592" i="2"/>
  <c r="E596" i="2"/>
  <c r="D596" i="2"/>
  <c r="E600" i="2"/>
  <c r="D600" i="2"/>
  <c r="E604" i="2"/>
  <c r="D604" i="2"/>
  <c r="E608" i="2"/>
  <c r="D608" i="2"/>
  <c r="E612" i="2"/>
  <c r="D612" i="2"/>
  <c r="E616" i="2"/>
  <c r="D616" i="2"/>
  <c r="E620" i="2"/>
  <c r="D620" i="2"/>
  <c r="E624" i="2"/>
  <c r="D624" i="2"/>
  <c r="E628" i="2"/>
  <c r="D628" i="2"/>
  <c r="E632" i="2"/>
  <c r="D632" i="2"/>
  <c r="E636" i="2"/>
  <c r="D636" i="2"/>
  <c r="E640" i="2"/>
  <c r="D640" i="2"/>
  <c r="E644" i="2"/>
  <c r="D644" i="2"/>
  <c r="E648" i="2"/>
  <c r="D648" i="2"/>
  <c r="E652" i="2"/>
  <c r="D652" i="2"/>
  <c r="E656" i="2"/>
  <c r="D656" i="2"/>
  <c r="E660" i="2"/>
  <c r="D660" i="2"/>
  <c r="E664" i="2"/>
  <c r="D664" i="2"/>
  <c r="E668" i="2"/>
  <c r="D668" i="2"/>
  <c r="E672" i="2"/>
  <c r="D672" i="2"/>
  <c r="E676" i="2"/>
  <c r="D676" i="2"/>
  <c r="E680" i="2"/>
  <c r="D680" i="2"/>
  <c r="E684" i="2"/>
  <c r="D684" i="2"/>
  <c r="E688" i="2"/>
  <c r="D688" i="2"/>
  <c r="E692" i="2"/>
  <c r="D692" i="2"/>
  <c r="E696" i="2"/>
  <c r="D696" i="2"/>
  <c r="E700" i="2"/>
  <c r="D700" i="2"/>
  <c r="E704" i="2"/>
  <c r="D704" i="2"/>
  <c r="E708" i="2"/>
  <c r="D708" i="2"/>
  <c r="E712" i="2"/>
  <c r="D712" i="2"/>
  <c r="E716" i="2"/>
  <c r="D716" i="2"/>
  <c r="E720" i="2"/>
  <c r="D720" i="2"/>
  <c r="E724" i="2"/>
  <c r="D724" i="2"/>
  <c r="E728" i="2"/>
  <c r="D728" i="2"/>
  <c r="E732" i="2"/>
  <c r="D732" i="2"/>
  <c r="E736" i="2"/>
  <c r="D736" i="2"/>
  <c r="E740" i="2"/>
  <c r="D740" i="2"/>
  <c r="E744" i="2"/>
  <c r="D744" i="2"/>
  <c r="E748" i="2"/>
  <c r="D748" i="2"/>
  <c r="E752" i="2"/>
  <c r="D752" i="2"/>
  <c r="D756" i="2"/>
  <c r="E756" i="2"/>
  <c r="E760" i="2"/>
  <c r="D760" i="2"/>
  <c r="E764" i="2"/>
  <c r="D764" i="2"/>
  <c r="E768" i="2"/>
  <c r="D768" i="2"/>
  <c r="E772" i="2"/>
  <c r="D772" i="2"/>
  <c r="E776" i="2"/>
  <c r="D776" i="2"/>
  <c r="E780" i="2"/>
  <c r="D780" i="2"/>
  <c r="E784" i="2"/>
  <c r="D784" i="2"/>
  <c r="E788" i="2"/>
  <c r="D788" i="2"/>
  <c r="E792" i="2"/>
  <c r="D792" i="2"/>
  <c r="E796" i="2"/>
  <c r="D796" i="2"/>
  <c r="E800" i="2"/>
  <c r="D800" i="2"/>
  <c r="D804" i="2"/>
  <c r="E804" i="2"/>
  <c r="E808" i="2"/>
  <c r="D808" i="2"/>
  <c r="E812" i="2"/>
  <c r="D812" i="2"/>
  <c r="E816" i="2"/>
  <c r="D816" i="2"/>
  <c r="E820" i="2"/>
  <c r="D820" i="2"/>
  <c r="E824" i="2"/>
  <c r="D824" i="2"/>
  <c r="E828" i="2"/>
  <c r="D828" i="2"/>
  <c r="E832" i="2"/>
  <c r="D832" i="2"/>
  <c r="E836" i="2"/>
  <c r="D836" i="2"/>
  <c r="E840" i="2"/>
  <c r="D840" i="2"/>
  <c r="E844" i="2"/>
  <c r="D844" i="2"/>
  <c r="E848" i="2"/>
  <c r="D848" i="2"/>
  <c r="E852" i="2"/>
  <c r="D852" i="2"/>
  <c r="E856" i="2"/>
  <c r="D856" i="2"/>
  <c r="E860" i="2"/>
  <c r="D860" i="2"/>
  <c r="E864" i="2"/>
  <c r="D864" i="2"/>
  <c r="E868" i="2"/>
  <c r="D868" i="2"/>
  <c r="E872" i="2"/>
  <c r="D872" i="2"/>
  <c r="E876" i="2"/>
  <c r="D876" i="2"/>
  <c r="E880" i="2"/>
  <c r="D880" i="2"/>
  <c r="E884" i="2"/>
  <c r="D884" i="2"/>
  <c r="E888" i="2"/>
  <c r="D888" i="2"/>
  <c r="E892" i="2"/>
  <c r="D892" i="2"/>
  <c r="E896" i="2"/>
  <c r="D896" i="2"/>
  <c r="E900" i="2"/>
  <c r="D900" i="2"/>
  <c r="E904" i="2"/>
  <c r="D904" i="2"/>
  <c r="E908" i="2"/>
  <c r="D908" i="2"/>
  <c r="E912" i="2"/>
  <c r="D912" i="2"/>
  <c r="E916" i="2"/>
  <c r="D916" i="2"/>
  <c r="E920" i="2"/>
  <c r="D920" i="2"/>
  <c r="E924" i="2"/>
  <c r="D924" i="2"/>
  <c r="E928" i="2"/>
  <c r="D928" i="2"/>
  <c r="E932" i="2"/>
  <c r="D932" i="2"/>
  <c r="D936" i="2"/>
  <c r="E936" i="2"/>
  <c r="E940" i="2"/>
  <c r="D940" i="2"/>
  <c r="E944" i="2"/>
  <c r="D944" i="2"/>
  <c r="E948" i="2"/>
  <c r="D948" i="2"/>
  <c r="E952" i="2"/>
  <c r="D952" i="2"/>
  <c r="E956" i="2"/>
  <c r="D956" i="2"/>
  <c r="E960" i="2"/>
  <c r="D960" i="2"/>
  <c r="E964" i="2"/>
  <c r="D964" i="2"/>
  <c r="E968" i="2"/>
  <c r="D968" i="2"/>
  <c r="E972" i="2"/>
  <c r="D972" i="2"/>
  <c r="E976" i="2"/>
  <c r="D976" i="2"/>
  <c r="E980" i="2"/>
  <c r="D980" i="2"/>
  <c r="E984" i="2"/>
  <c r="D984" i="2"/>
  <c r="E988" i="2"/>
  <c r="D988" i="2"/>
  <c r="E992" i="2"/>
  <c r="D992" i="2"/>
  <c r="E996" i="2"/>
  <c r="D996" i="2"/>
  <c r="D1000" i="2"/>
  <c r="E1000" i="2"/>
  <c r="E1004" i="2"/>
  <c r="D1004" i="2"/>
  <c r="E1008" i="2"/>
  <c r="D1008" i="2"/>
  <c r="E1012" i="2"/>
  <c r="D1012" i="2"/>
  <c r="E1016" i="2"/>
  <c r="D1016" i="2"/>
  <c r="E1020" i="2"/>
  <c r="D1020" i="2"/>
  <c r="E1024" i="2"/>
  <c r="D1024" i="2"/>
  <c r="E1028" i="2"/>
  <c r="D1028" i="2"/>
  <c r="E1032" i="2"/>
  <c r="D1032" i="2"/>
  <c r="E1036" i="2"/>
  <c r="D1036" i="2"/>
  <c r="E1040" i="2"/>
  <c r="D1040" i="2"/>
  <c r="E1044" i="2"/>
  <c r="D1044" i="2"/>
  <c r="E1048" i="2"/>
  <c r="D1048" i="2"/>
  <c r="E1052" i="2"/>
  <c r="D1052" i="2"/>
  <c r="E1056" i="2"/>
  <c r="D1056" i="2"/>
  <c r="E1060" i="2"/>
  <c r="D1060" i="2"/>
  <c r="E1064" i="2"/>
  <c r="D1064" i="2"/>
  <c r="E1068" i="2"/>
  <c r="D1068" i="2"/>
  <c r="E1072" i="2"/>
  <c r="D1072" i="2"/>
  <c r="E1076" i="2"/>
  <c r="D1076" i="2"/>
  <c r="E1080" i="2"/>
  <c r="D1080" i="2"/>
  <c r="E1084" i="2"/>
  <c r="D1084" i="2"/>
  <c r="E1088" i="2"/>
  <c r="D1088" i="2"/>
  <c r="E1092" i="2"/>
  <c r="D1092" i="2"/>
  <c r="E1096" i="2"/>
  <c r="D1096" i="2"/>
  <c r="E1100" i="2"/>
  <c r="D1100" i="2"/>
  <c r="E1104" i="2"/>
  <c r="D1104" i="2"/>
  <c r="E1108" i="2"/>
  <c r="D1108" i="2"/>
  <c r="E1112" i="2"/>
  <c r="D1112" i="2"/>
  <c r="E1116" i="2"/>
  <c r="D1116" i="2"/>
  <c r="E1120" i="2"/>
  <c r="D1120" i="2"/>
  <c r="E1124" i="2"/>
  <c r="D1124" i="2"/>
  <c r="E1128" i="2"/>
  <c r="D1128" i="2"/>
  <c r="E1132" i="2"/>
  <c r="D1132" i="2"/>
  <c r="E1136" i="2"/>
  <c r="D1136" i="2"/>
  <c r="E1140" i="2"/>
  <c r="D1140" i="2"/>
  <c r="E1144" i="2"/>
  <c r="D1144" i="2"/>
  <c r="E1148" i="2"/>
  <c r="D1148" i="2"/>
  <c r="E1152" i="2"/>
  <c r="D1152" i="2"/>
  <c r="E1156" i="2"/>
  <c r="D1156" i="2"/>
  <c r="E1160" i="2"/>
  <c r="D1160" i="2"/>
  <c r="E1164" i="2"/>
  <c r="D1164" i="2"/>
  <c r="E1168" i="2"/>
  <c r="D1168" i="2"/>
  <c r="E1172" i="2"/>
  <c r="D1172" i="2"/>
  <c r="E1176" i="2"/>
  <c r="D1176" i="2"/>
  <c r="E1180" i="2"/>
  <c r="D1180" i="2"/>
  <c r="E1184" i="2"/>
  <c r="D1184" i="2"/>
  <c r="E1188" i="2"/>
  <c r="D1188" i="2"/>
  <c r="D1192" i="2"/>
  <c r="E1192" i="2"/>
  <c r="E1196" i="2"/>
  <c r="D1196" i="2"/>
  <c r="E1200" i="2"/>
  <c r="D1200" i="2"/>
  <c r="E1204" i="2"/>
  <c r="D1204" i="2"/>
  <c r="E1208" i="2"/>
  <c r="D1208" i="2"/>
  <c r="E1212" i="2"/>
  <c r="D1212" i="2"/>
  <c r="E1216" i="2"/>
  <c r="D1216" i="2"/>
  <c r="E1220" i="2"/>
  <c r="D1220" i="2"/>
  <c r="E1224" i="2"/>
  <c r="D1224" i="2"/>
  <c r="E1228" i="2"/>
  <c r="D1228" i="2"/>
  <c r="E1232" i="2"/>
  <c r="D1232" i="2"/>
  <c r="D1236" i="2"/>
  <c r="E1236" i="2"/>
  <c r="E1240" i="2"/>
  <c r="D1240" i="2"/>
  <c r="E1244" i="2"/>
  <c r="D1244" i="2"/>
  <c r="E1248" i="2"/>
  <c r="D1248" i="2"/>
  <c r="D1252" i="2"/>
  <c r="E1252" i="2"/>
  <c r="E1256" i="2"/>
  <c r="D1256" i="2"/>
  <c r="E1260" i="2"/>
  <c r="D1260" i="2"/>
  <c r="E1264" i="2"/>
  <c r="D1264" i="2"/>
  <c r="E1268" i="2"/>
  <c r="D1268" i="2"/>
  <c r="E1272" i="2"/>
  <c r="D1272" i="2"/>
  <c r="E1276" i="2"/>
  <c r="D1276" i="2"/>
  <c r="E1280" i="2"/>
  <c r="D1280" i="2"/>
  <c r="D1284" i="2"/>
  <c r="E1284" i="2"/>
  <c r="E1288" i="2"/>
  <c r="D1288" i="2"/>
  <c r="E1292" i="2"/>
  <c r="D1292" i="2"/>
  <c r="E1296" i="2"/>
  <c r="D1296" i="2"/>
  <c r="D1300" i="2"/>
  <c r="E1300" i="2"/>
  <c r="E1304" i="2"/>
  <c r="D1304" i="2"/>
  <c r="E1308" i="2"/>
  <c r="D1308" i="2"/>
  <c r="E1312" i="2"/>
  <c r="D1312" i="2"/>
  <c r="E1316" i="2"/>
  <c r="D1316" i="2"/>
  <c r="D1320" i="2"/>
  <c r="E1320" i="2"/>
  <c r="D1324" i="2"/>
  <c r="E1324" i="2"/>
  <c r="E1328" i="2"/>
  <c r="D1328" i="2"/>
  <c r="E1332" i="2"/>
  <c r="D1332" i="2"/>
  <c r="D1336" i="2"/>
  <c r="E1336" i="2"/>
  <c r="E1340" i="2"/>
  <c r="D1340" i="2"/>
  <c r="E1344" i="2"/>
  <c r="D1344" i="2"/>
  <c r="E1348" i="2"/>
  <c r="D1348" i="2"/>
  <c r="D1352" i="2"/>
  <c r="E1352" i="2"/>
  <c r="E1356" i="2"/>
  <c r="D1356" i="2"/>
  <c r="E1360" i="2"/>
  <c r="D1360" i="2"/>
  <c r="E1364" i="2"/>
  <c r="D1364" i="2"/>
  <c r="D1368" i="2"/>
  <c r="E1368" i="2"/>
  <c r="E13" i="2"/>
  <c r="D13" i="2"/>
  <c r="E17" i="2"/>
  <c r="D17" i="2"/>
  <c r="E21" i="2"/>
  <c r="D21" i="2"/>
  <c r="E25" i="2"/>
  <c r="D25" i="2"/>
  <c r="E29" i="2"/>
  <c r="D29" i="2"/>
  <c r="E33" i="2"/>
  <c r="D33" i="2"/>
  <c r="E37" i="2"/>
  <c r="D37" i="2"/>
  <c r="E41" i="2"/>
  <c r="D41" i="2"/>
  <c r="E45" i="2"/>
  <c r="D45" i="2"/>
  <c r="E49" i="2"/>
  <c r="D49" i="2"/>
  <c r="E53" i="2"/>
  <c r="D53" i="2"/>
  <c r="E57" i="2"/>
  <c r="D57" i="2"/>
  <c r="E61" i="2"/>
  <c r="D61" i="2"/>
  <c r="E65" i="2"/>
  <c r="D65" i="2"/>
  <c r="D69" i="2"/>
  <c r="E69" i="2"/>
  <c r="E73" i="2"/>
  <c r="D73" i="2"/>
  <c r="E77" i="2"/>
  <c r="D77" i="2"/>
  <c r="E81" i="2"/>
  <c r="D81" i="2"/>
  <c r="E85" i="2"/>
  <c r="D85" i="2"/>
  <c r="E89" i="2"/>
  <c r="D89" i="2"/>
  <c r="E93" i="2"/>
  <c r="D93" i="2"/>
  <c r="D97" i="2"/>
  <c r="E97" i="2"/>
  <c r="E101" i="2"/>
  <c r="D101" i="2"/>
  <c r="E105" i="2"/>
  <c r="D105" i="2"/>
  <c r="E109" i="2"/>
  <c r="D109" i="2"/>
  <c r="E113" i="2"/>
  <c r="D113" i="2"/>
  <c r="E117" i="2"/>
  <c r="D117" i="2"/>
  <c r="E121" i="2"/>
  <c r="D121" i="2"/>
  <c r="E125" i="2"/>
  <c r="D125" i="2"/>
  <c r="E129" i="2"/>
  <c r="D129" i="2"/>
  <c r="E133" i="2"/>
  <c r="D133" i="2"/>
  <c r="E137" i="2"/>
  <c r="D137" i="2"/>
  <c r="E141" i="2"/>
  <c r="D141" i="2"/>
  <c r="E145" i="2"/>
  <c r="D145" i="2"/>
  <c r="E149" i="2"/>
  <c r="D149" i="2"/>
  <c r="E153" i="2"/>
  <c r="D153" i="2"/>
  <c r="E157" i="2"/>
  <c r="D157" i="2"/>
  <c r="E161" i="2"/>
  <c r="D161" i="2"/>
  <c r="E165" i="2"/>
  <c r="D165" i="2"/>
  <c r="E169" i="2"/>
  <c r="D169" i="2"/>
  <c r="E173" i="2"/>
  <c r="D173" i="2"/>
  <c r="E177" i="2"/>
  <c r="D177" i="2"/>
  <c r="E181" i="2"/>
  <c r="D181" i="2"/>
  <c r="E185" i="2"/>
  <c r="D185" i="2"/>
  <c r="E189" i="2"/>
  <c r="D189" i="2"/>
  <c r="E193" i="2"/>
  <c r="D193" i="2"/>
  <c r="E197" i="2"/>
  <c r="D197" i="2"/>
  <c r="E201" i="2"/>
  <c r="D201" i="2"/>
  <c r="E205" i="2"/>
  <c r="D205" i="2"/>
  <c r="D209" i="2"/>
  <c r="E209" i="2"/>
  <c r="E213" i="2"/>
  <c r="D213" i="2"/>
  <c r="E217" i="2"/>
  <c r="D217" i="2"/>
  <c r="E221" i="2"/>
  <c r="D221" i="2"/>
  <c r="D225" i="2"/>
  <c r="E225" i="2"/>
  <c r="E229" i="2"/>
  <c r="D229" i="2"/>
  <c r="E233" i="2"/>
  <c r="D233" i="2"/>
  <c r="E237" i="2"/>
  <c r="D237" i="2"/>
  <c r="E241" i="2"/>
  <c r="D241" i="2"/>
  <c r="E245" i="2"/>
  <c r="D245" i="2"/>
  <c r="E249" i="2"/>
  <c r="D249" i="2"/>
  <c r="E253" i="2"/>
  <c r="D253" i="2"/>
  <c r="E257" i="2"/>
  <c r="D257" i="2"/>
  <c r="E261" i="2"/>
  <c r="D261" i="2"/>
  <c r="E265" i="2"/>
  <c r="D265" i="2"/>
  <c r="E269" i="2"/>
  <c r="D269" i="2"/>
  <c r="E273" i="2"/>
  <c r="D273" i="2"/>
  <c r="E277" i="2"/>
  <c r="D277" i="2"/>
  <c r="D281" i="2"/>
  <c r="E281" i="2"/>
  <c r="E285" i="2"/>
  <c r="D285" i="2"/>
  <c r="E289" i="2"/>
  <c r="D289" i="2"/>
  <c r="E293" i="2"/>
  <c r="D293" i="2"/>
  <c r="E297" i="2"/>
  <c r="D297" i="2"/>
  <c r="E301" i="2"/>
  <c r="D301" i="2"/>
  <c r="E305" i="2"/>
  <c r="D305" i="2"/>
  <c r="D309" i="2"/>
  <c r="E309" i="2"/>
  <c r="E313" i="2"/>
  <c r="D313" i="2"/>
  <c r="E317" i="2"/>
  <c r="D317" i="2"/>
  <c r="E321" i="2"/>
  <c r="D321" i="2"/>
  <c r="E325" i="2"/>
  <c r="D325" i="2"/>
  <c r="E329" i="2"/>
  <c r="D329" i="2"/>
  <c r="E333" i="2"/>
  <c r="D333" i="2"/>
  <c r="D337" i="2"/>
  <c r="E337" i="2"/>
  <c r="E341" i="2"/>
  <c r="D341" i="2"/>
  <c r="E345" i="2"/>
  <c r="D345" i="2"/>
  <c r="E349" i="2"/>
  <c r="D349" i="2"/>
  <c r="E353" i="2"/>
  <c r="D353" i="2"/>
  <c r="D357" i="2"/>
  <c r="E357" i="2"/>
  <c r="E361" i="2"/>
  <c r="D361" i="2"/>
  <c r="E365" i="2"/>
  <c r="D365" i="2"/>
  <c r="E369" i="2"/>
  <c r="D369" i="2"/>
  <c r="E373" i="2"/>
  <c r="D373" i="2"/>
  <c r="D377" i="2"/>
  <c r="E377" i="2"/>
  <c r="E381" i="2"/>
  <c r="D381" i="2"/>
  <c r="D385" i="2"/>
  <c r="E385" i="2"/>
  <c r="E389" i="2"/>
  <c r="D389" i="2"/>
  <c r="E393" i="2"/>
  <c r="D393" i="2"/>
  <c r="E397" i="2"/>
  <c r="D397" i="2"/>
  <c r="E401" i="2"/>
  <c r="D401" i="2"/>
  <c r="E405" i="2"/>
  <c r="D405" i="2"/>
  <c r="E409" i="2"/>
  <c r="D409" i="2"/>
  <c r="E413" i="2"/>
  <c r="D413" i="2"/>
  <c r="E417" i="2"/>
  <c r="D417" i="2"/>
  <c r="E421" i="2"/>
  <c r="D421" i="2"/>
  <c r="E425" i="2"/>
  <c r="D425" i="2"/>
  <c r="E429" i="2"/>
  <c r="D429" i="2"/>
  <c r="D433" i="2"/>
  <c r="E433" i="2"/>
  <c r="E437" i="2"/>
  <c r="D437" i="2"/>
  <c r="E441" i="2"/>
  <c r="D441" i="2"/>
  <c r="E445" i="2"/>
  <c r="D445" i="2"/>
  <c r="E449" i="2"/>
  <c r="D449" i="2"/>
  <c r="E453" i="2"/>
  <c r="D453" i="2"/>
  <c r="E457" i="2"/>
  <c r="D457" i="2"/>
  <c r="E461" i="2"/>
  <c r="D461" i="2"/>
  <c r="E465" i="2"/>
  <c r="D465" i="2"/>
  <c r="E469" i="2"/>
  <c r="D469" i="2"/>
  <c r="E473" i="2"/>
  <c r="D473" i="2"/>
  <c r="E477" i="2"/>
  <c r="D477" i="2"/>
  <c r="E481" i="2"/>
  <c r="D481" i="2"/>
  <c r="E485" i="2"/>
  <c r="D485" i="2"/>
  <c r="E489" i="2"/>
  <c r="D489" i="2"/>
  <c r="E493" i="2"/>
  <c r="D493" i="2"/>
  <c r="E497" i="2"/>
  <c r="D497" i="2"/>
  <c r="E501" i="2"/>
  <c r="D501" i="2"/>
  <c r="E505" i="2"/>
  <c r="D505" i="2"/>
  <c r="E509" i="2"/>
  <c r="D509" i="2"/>
  <c r="E513" i="2"/>
  <c r="D513" i="2"/>
  <c r="E517" i="2"/>
  <c r="D517" i="2"/>
  <c r="E521" i="2"/>
  <c r="D521" i="2"/>
  <c r="E525" i="2"/>
  <c r="D525" i="2"/>
  <c r="E529" i="2"/>
  <c r="D529" i="2"/>
  <c r="E533" i="2"/>
  <c r="D533" i="2"/>
  <c r="D537" i="2"/>
  <c r="E537" i="2"/>
  <c r="E541" i="2"/>
  <c r="D541" i="2"/>
  <c r="E545" i="2"/>
  <c r="D545" i="2"/>
  <c r="E549" i="2"/>
  <c r="D549" i="2"/>
  <c r="E553" i="2"/>
  <c r="D553" i="2"/>
  <c r="E557" i="2"/>
  <c r="D557" i="2"/>
  <c r="E561" i="2"/>
  <c r="D561" i="2"/>
  <c r="D565" i="2"/>
  <c r="E565" i="2"/>
  <c r="E569" i="2"/>
  <c r="D569" i="2"/>
  <c r="E573" i="2"/>
  <c r="D573" i="2"/>
  <c r="E577" i="2"/>
  <c r="D577" i="2"/>
  <c r="E581" i="2"/>
  <c r="D581" i="2"/>
  <c r="D585" i="2"/>
  <c r="E585" i="2"/>
  <c r="E589" i="2"/>
  <c r="D589" i="2"/>
  <c r="E593" i="2"/>
  <c r="D593" i="2"/>
  <c r="E597" i="2"/>
  <c r="D597" i="2"/>
  <c r="E601" i="2"/>
  <c r="D601" i="2"/>
  <c r="E605" i="2"/>
  <c r="D605" i="2"/>
  <c r="E609" i="2"/>
  <c r="D609" i="2"/>
  <c r="D613" i="2"/>
  <c r="E613" i="2"/>
  <c r="E617" i="2"/>
  <c r="D617" i="2"/>
  <c r="E621" i="2"/>
  <c r="D621" i="2"/>
  <c r="E625" i="2"/>
  <c r="D625" i="2"/>
  <c r="E629" i="2"/>
  <c r="D629" i="2"/>
  <c r="E633" i="2"/>
  <c r="D633" i="2"/>
  <c r="E637" i="2"/>
  <c r="D637" i="2"/>
  <c r="D641" i="2"/>
  <c r="E641" i="2"/>
  <c r="E645" i="2"/>
  <c r="D645" i="2"/>
  <c r="E649" i="2"/>
  <c r="D649" i="2"/>
  <c r="E653" i="2"/>
  <c r="D653" i="2"/>
  <c r="E657" i="2"/>
  <c r="D657" i="2"/>
  <c r="D661" i="2"/>
  <c r="E661" i="2"/>
  <c r="E665" i="2"/>
  <c r="D665" i="2"/>
  <c r="E669" i="2"/>
  <c r="D669" i="2"/>
  <c r="E673" i="2"/>
  <c r="D673" i="2"/>
  <c r="E677" i="2"/>
  <c r="D677" i="2"/>
  <c r="E681" i="2"/>
  <c r="D681" i="2"/>
  <c r="E685" i="2"/>
  <c r="D685" i="2"/>
  <c r="D689" i="2"/>
  <c r="E689" i="2"/>
  <c r="E693" i="2"/>
  <c r="D693" i="2"/>
  <c r="E697" i="2"/>
  <c r="D697" i="2"/>
  <c r="E701" i="2"/>
  <c r="D701" i="2"/>
  <c r="E705" i="2"/>
  <c r="D705" i="2"/>
  <c r="E709" i="2"/>
  <c r="D709" i="2"/>
  <c r="E713" i="2"/>
  <c r="D713" i="2"/>
  <c r="E717" i="2"/>
  <c r="D717" i="2"/>
  <c r="E721" i="2"/>
  <c r="D721" i="2"/>
  <c r="E725" i="2"/>
  <c r="D725" i="2"/>
  <c r="E729" i="2"/>
  <c r="D729" i="2"/>
  <c r="E733" i="2"/>
  <c r="D733" i="2"/>
  <c r="E737" i="2"/>
  <c r="D737" i="2"/>
  <c r="E741" i="2"/>
  <c r="D741" i="2"/>
  <c r="E745" i="2"/>
  <c r="D745" i="2"/>
  <c r="E749" i="2"/>
  <c r="D749" i="2"/>
  <c r="E753" i="2"/>
  <c r="D753" i="2"/>
  <c r="E757" i="2"/>
  <c r="D757" i="2"/>
  <c r="E761" i="2"/>
  <c r="D761" i="2"/>
  <c r="E765" i="2"/>
  <c r="D765" i="2"/>
  <c r="E769" i="2"/>
  <c r="D769" i="2"/>
  <c r="E773" i="2"/>
  <c r="D773" i="2"/>
  <c r="E777" i="2"/>
  <c r="D777" i="2"/>
  <c r="E781" i="2"/>
  <c r="D781" i="2"/>
  <c r="E785" i="2"/>
  <c r="D785" i="2"/>
  <c r="E789" i="2"/>
  <c r="D789" i="2"/>
  <c r="D793" i="2"/>
  <c r="E793" i="2"/>
  <c r="E797" i="2"/>
  <c r="D797" i="2"/>
  <c r="E801" i="2"/>
  <c r="D801" i="2"/>
  <c r="E805" i="2"/>
  <c r="D805" i="2"/>
  <c r="E809" i="2"/>
  <c r="D809" i="2"/>
  <c r="E813" i="2"/>
  <c r="D813" i="2"/>
  <c r="E817" i="2"/>
  <c r="D817" i="2"/>
  <c r="D821" i="2"/>
  <c r="E821" i="2"/>
  <c r="E825" i="2"/>
  <c r="D825" i="2"/>
  <c r="E829" i="2"/>
  <c r="D829" i="2"/>
  <c r="E833" i="2"/>
  <c r="D833" i="2"/>
  <c r="E837" i="2"/>
  <c r="D837" i="2"/>
  <c r="D841" i="2"/>
  <c r="E841" i="2"/>
  <c r="E845" i="2"/>
  <c r="D845" i="2"/>
  <c r="D849" i="2"/>
  <c r="E849" i="2"/>
  <c r="E853" i="2"/>
  <c r="D853" i="2"/>
  <c r="E857" i="2"/>
  <c r="D857" i="2"/>
  <c r="E861" i="2"/>
  <c r="D861" i="2"/>
  <c r="E865" i="2"/>
  <c r="D865" i="2"/>
  <c r="D869" i="2"/>
  <c r="E869" i="2"/>
  <c r="E873" i="2"/>
  <c r="D873" i="2"/>
  <c r="E877" i="2"/>
  <c r="D877" i="2"/>
  <c r="E881" i="2"/>
  <c r="D881" i="2"/>
  <c r="E885" i="2"/>
  <c r="D885" i="2"/>
  <c r="E889" i="2"/>
  <c r="D889" i="2"/>
  <c r="D893" i="2"/>
  <c r="E893" i="2"/>
  <c r="E897" i="2"/>
  <c r="D897" i="2"/>
  <c r="E901" i="2"/>
  <c r="D901" i="2"/>
  <c r="E905" i="2"/>
  <c r="D905" i="2"/>
  <c r="E909" i="2"/>
  <c r="D909" i="2"/>
  <c r="E913" i="2"/>
  <c r="D913" i="2"/>
  <c r="E917" i="2"/>
  <c r="D917" i="2"/>
  <c r="D921" i="2"/>
  <c r="E921" i="2"/>
  <c r="E925" i="2"/>
  <c r="D925" i="2"/>
  <c r="D929" i="2"/>
  <c r="E929" i="2"/>
  <c r="E933" i="2"/>
  <c r="D933" i="2"/>
  <c r="E937" i="2"/>
  <c r="D937" i="2"/>
  <c r="E941" i="2"/>
  <c r="D941" i="2"/>
  <c r="E945" i="2"/>
  <c r="D945" i="2"/>
  <c r="E949" i="2"/>
  <c r="D949" i="2"/>
  <c r="E953" i="2"/>
  <c r="D953" i="2"/>
  <c r="D957" i="2"/>
  <c r="E957" i="2"/>
  <c r="E961" i="2"/>
  <c r="D961" i="2"/>
  <c r="E965" i="2"/>
  <c r="D965" i="2"/>
  <c r="E969" i="2"/>
  <c r="D969" i="2"/>
  <c r="E973" i="2"/>
  <c r="D973" i="2"/>
  <c r="E977" i="2"/>
  <c r="D977" i="2"/>
  <c r="E981" i="2"/>
  <c r="D981" i="2"/>
  <c r="D985" i="2"/>
  <c r="E985" i="2"/>
  <c r="E989" i="2"/>
  <c r="D989" i="2"/>
  <c r="D993" i="2"/>
  <c r="E993" i="2"/>
  <c r="E997" i="2"/>
  <c r="D997" i="2"/>
  <c r="E1001" i="2"/>
  <c r="D1001" i="2"/>
  <c r="E1005" i="2"/>
  <c r="D1005" i="2"/>
  <c r="E1009" i="2"/>
  <c r="D1009" i="2"/>
  <c r="E1013" i="2"/>
  <c r="D1013" i="2"/>
  <c r="E1017" i="2"/>
  <c r="D1017" i="2"/>
  <c r="D1021" i="2"/>
  <c r="E1021" i="2"/>
  <c r="E1025" i="2"/>
  <c r="D1025" i="2"/>
  <c r="E1029" i="2"/>
  <c r="D1029" i="2"/>
  <c r="E1033" i="2"/>
  <c r="D1033" i="2"/>
  <c r="E1037" i="2"/>
  <c r="D1037" i="2"/>
  <c r="E1041" i="2"/>
  <c r="D1041" i="2"/>
  <c r="E1045" i="2"/>
  <c r="D1045" i="2"/>
  <c r="D1049" i="2"/>
  <c r="E1049" i="2"/>
  <c r="E1053" i="2"/>
  <c r="D1053" i="2"/>
  <c r="D1057" i="2"/>
  <c r="E1057" i="2"/>
  <c r="E1061" i="2"/>
  <c r="D1061" i="2"/>
  <c r="E1065" i="2"/>
  <c r="D1065" i="2"/>
  <c r="E1069" i="2"/>
  <c r="D1069" i="2"/>
  <c r="E1073" i="2"/>
  <c r="D1073" i="2"/>
  <c r="E1077" i="2"/>
  <c r="D1077" i="2"/>
  <c r="E1081" i="2"/>
  <c r="D1081" i="2"/>
  <c r="D1085" i="2"/>
  <c r="E1085" i="2"/>
  <c r="E1089" i="2"/>
  <c r="D1089" i="2"/>
  <c r="E1093" i="2"/>
  <c r="D1093" i="2"/>
  <c r="E1097" i="2"/>
  <c r="D1097" i="2"/>
  <c r="E1101" i="2"/>
  <c r="D1101" i="2"/>
  <c r="E1105" i="2"/>
  <c r="D1105" i="2"/>
  <c r="E1109" i="2"/>
  <c r="D1109" i="2"/>
  <c r="D1113" i="2"/>
  <c r="E1113" i="2"/>
  <c r="E1117" i="2"/>
  <c r="D1117" i="2"/>
  <c r="D1121" i="2"/>
  <c r="E1121" i="2"/>
  <c r="E1125" i="2"/>
  <c r="D1125" i="2"/>
  <c r="E1129" i="2"/>
  <c r="D1129" i="2"/>
  <c r="E1133" i="2"/>
  <c r="D1133" i="2"/>
  <c r="E1137" i="2"/>
  <c r="D1137" i="2"/>
  <c r="E1141" i="2"/>
  <c r="D1141" i="2"/>
  <c r="E1145" i="2"/>
  <c r="D1145" i="2"/>
  <c r="D1149" i="2"/>
  <c r="E1149" i="2"/>
  <c r="E1153" i="2"/>
  <c r="D1153" i="2"/>
  <c r="E1157" i="2"/>
  <c r="D1157" i="2"/>
  <c r="E1161" i="2"/>
  <c r="D1161" i="2"/>
  <c r="E1165" i="2"/>
  <c r="D1165" i="2"/>
  <c r="E1169" i="2"/>
  <c r="D1169" i="2"/>
  <c r="E1173" i="2"/>
  <c r="D1173" i="2"/>
  <c r="D1177" i="2"/>
  <c r="E1177" i="2"/>
  <c r="E1181" i="2"/>
  <c r="D1181" i="2"/>
  <c r="D1185" i="2"/>
  <c r="E1185" i="2"/>
  <c r="E1189" i="2"/>
  <c r="D1189" i="2"/>
  <c r="E1193" i="2"/>
  <c r="D1193" i="2"/>
  <c r="E1197" i="2"/>
  <c r="D1197" i="2"/>
  <c r="E1201" i="2"/>
  <c r="D1201" i="2"/>
  <c r="E1205" i="2"/>
  <c r="D1205" i="2"/>
  <c r="D1209" i="2"/>
  <c r="E1209" i="2"/>
  <c r="E1213" i="2"/>
  <c r="D1213" i="2"/>
  <c r="E1217" i="2"/>
  <c r="D1217" i="2"/>
  <c r="E1221" i="2"/>
  <c r="D1221" i="2"/>
  <c r="D1225" i="2"/>
  <c r="E1225" i="2"/>
  <c r="E1229" i="2"/>
  <c r="D1229" i="2"/>
  <c r="E1233" i="2"/>
  <c r="D1233" i="2"/>
  <c r="E1237" i="2"/>
  <c r="D1237" i="2"/>
  <c r="D1241" i="2"/>
  <c r="E1241" i="2"/>
  <c r="E1245" i="2"/>
  <c r="D1245" i="2"/>
  <c r="E1249" i="2"/>
  <c r="D1249" i="2"/>
  <c r="E1253" i="2"/>
  <c r="D1253" i="2"/>
  <c r="D1257" i="2"/>
  <c r="E1257" i="2"/>
  <c r="E1261" i="2"/>
  <c r="D1261" i="2"/>
  <c r="E1265" i="2"/>
  <c r="D1265" i="2"/>
  <c r="E1269" i="2"/>
  <c r="D1269" i="2"/>
  <c r="D1273" i="2"/>
  <c r="E1273" i="2"/>
  <c r="E1277" i="2"/>
  <c r="D1277" i="2"/>
  <c r="E1281" i="2"/>
  <c r="D1281" i="2"/>
  <c r="E1285" i="2"/>
  <c r="D1285" i="2"/>
  <c r="D1289" i="2"/>
  <c r="E1289" i="2"/>
  <c r="E1293" i="2"/>
  <c r="D1293" i="2"/>
  <c r="E1297" i="2"/>
  <c r="D1297" i="2"/>
  <c r="E1301" i="2"/>
  <c r="D1301" i="2"/>
  <c r="D1305" i="2"/>
  <c r="E1305" i="2"/>
  <c r="E1309" i="2"/>
  <c r="D1309" i="2"/>
  <c r="E1313" i="2"/>
  <c r="D1313" i="2"/>
  <c r="E1317" i="2"/>
  <c r="D1317" i="2"/>
  <c r="E1321" i="2"/>
  <c r="D1321" i="2"/>
  <c r="E1325" i="2"/>
  <c r="D1325" i="2"/>
  <c r="E1329" i="2"/>
  <c r="D1329" i="2"/>
  <c r="E1333" i="2"/>
  <c r="D1333" i="2"/>
  <c r="E1337" i="2"/>
  <c r="D1337" i="2"/>
  <c r="E1341" i="2"/>
  <c r="D1341" i="2"/>
  <c r="E1345" i="2"/>
  <c r="D1345" i="2"/>
  <c r="E1349" i="2"/>
  <c r="D1349" i="2"/>
  <c r="E1353" i="2"/>
  <c r="D1353" i="2"/>
  <c r="E1357" i="2"/>
  <c r="D1357" i="2"/>
  <c r="E1361" i="2"/>
  <c r="D1361" i="2"/>
  <c r="E1365" i="2"/>
  <c r="D1365" i="2"/>
  <c r="E1369" i="2"/>
  <c r="D1369" i="2"/>
  <c r="E14" i="2"/>
  <c r="D14" i="2"/>
  <c r="E18" i="2"/>
  <c r="D18" i="2"/>
  <c r="E22" i="2"/>
  <c r="D22" i="2"/>
  <c r="E26" i="2"/>
  <c r="D26" i="2"/>
  <c r="E30" i="2"/>
  <c r="D30" i="2"/>
  <c r="E34" i="2"/>
  <c r="D34" i="2"/>
  <c r="E38" i="2"/>
  <c r="D38" i="2"/>
  <c r="E42" i="2"/>
  <c r="D42" i="2"/>
  <c r="E46" i="2"/>
  <c r="D46" i="2"/>
  <c r="E50" i="2"/>
  <c r="D50" i="2"/>
  <c r="E54" i="2"/>
  <c r="D54" i="2"/>
  <c r="E58" i="2"/>
  <c r="D58" i="2"/>
  <c r="E62" i="2"/>
  <c r="D62" i="2"/>
  <c r="E66" i="2"/>
  <c r="D66" i="2"/>
  <c r="E70" i="2"/>
  <c r="D70" i="2"/>
  <c r="E74" i="2"/>
  <c r="D74" i="2"/>
  <c r="E78" i="2"/>
  <c r="D78" i="2"/>
  <c r="E82" i="2"/>
  <c r="D82" i="2"/>
  <c r="E86" i="2"/>
  <c r="D86" i="2"/>
  <c r="E90" i="2"/>
  <c r="D90" i="2"/>
  <c r="E94" i="2"/>
  <c r="D94" i="2"/>
  <c r="E98" i="2"/>
  <c r="D98" i="2"/>
  <c r="E102" i="2"/>
  <c r="D102" i="2"/>
  <c r="E106" i="2"/>
  <c r="D106" i="2"/>
  <c r="E110" i="2"/>
  <c r="D110" i="2"/>
  <c r="E114" i="2"/>
  <c r="D114" i="2"/>
  <c r="E118" i="2"/>
  <c r="D118" i="2"/>
  <c r="E122" i="2"/>
  <c r="D122" i="2"/>
  <c r="E126" i="2"/>
  <c r="D126" i="2"/>
  <c r="E130" i="2"/>
  <c r="D130" i="2"/>
  <c r="E134" i="2"/>
  <c r="D134" i="2"/>
  <c r="E138" i="2"/>
  <c r="D138" i="2"/>
  <c r="E142" i="2"/>
  <c r="D142" i="2"/>
  <c r="E146" i="2"/>
  <c r="D146" i="2"/>
  <c r="E150" i="2"/>
  <c r="D150" i="2"/>
  <c r="E154" i="2"/>
  <c r="D154" i="2"/>
  <c r="E158" i="2"/>
  <c r="D158" i="2"/>
  <c r="E162" i="2"/>
  <c r="D162" i="2"/>
  <c r="E166" i="2"/>
  <c r="D166" i="2"/>
  <c r="E170" i="2"/>
  <c r="D170" i="2"/>
  <c r="E174" i="2"/>
  <c r="D174" i="2"/>
  <c r="E178" i="2"/>
  <c r="D178" i="2"/>
  <c r="E182" i="2"/>
  <c r="D182" i="2"/>
  <c r="E186" i="2"/>
  <c r="D186" i="2"/>
  <c r="E190" i="2"/>
  <c r="D190" i="2"/>
  <c r="E194" i="2"/>
  <c r="D194" i="2"/>
  <c r="E198" i="2"/>
  <c r="D198" i="2"/>
  <c r="E202" i="2"/>
  <c r="D202" i="2"/>
  <c r="E206" i="2"/>
  <c r="D206" i="2"/>
  <c r="E210" i="2"/>
  <c r="D210" i="2"/>
  <c r="E214" i="2"/>
  <c r="D214" i="2"/>
  <c r="E218" i="2"/>
  <c r="D218" i="2"/>
  <c r="E222" i="2"/>
  <c r="D222" i="2"/>
  <c r="E226" i="2"/>
  <c r="D226" i="2"/>
  <c r="E230" i="2"/>
  <c r="D230" i="2"/>
  <c r="E234" i="2"/>
  <c r="D234" i="2"/>
  <c r="E238" i="2"/>
  <c r="D238" i="2"/>
  <c r="E242" i="2"/>
  <c r="D242" i="2"/>
  <c r="E246" i="2"/>
  <c r="D246" i="2"/>
  <c r="E250" i="2"/>
  <c r="D250" i="2"/>
  <c r="E254" i="2"/>
  <c r="D254" i="2"/>
  <c r="E258" i="2"/>
  <c r="D258" i="2"/>
  <c r="E262" i="2"/>
  <c r="D262" i="2"/>
  <c r="E266" i="2"/>
  <c r="D266" i="2"/>
  <c r="E270" i="2"/>
  <c r="D270" i="2"/>
  <c r="E274" i="2"/>
  <c r="D274" i="2"/>
  <c r="E278" i="2"/>
  <c r="D278" i="2"/>
  <c r="E282" i="2"/>
  <c r="D282" i="2"/>
  <c r="E286" i="2"/>
  <c r="D286" i="2"/>
  <c r="E290" i="2"/>
  <c r="D290" i="2"/>
  <c r="E294" i="2"/>
  <c r="D294" i="2"/>
  <c r="E298" i="2"/>
  <c r="D298" i="2"/>
  <c r="E302" i="2"/>
  <c r="D302" i="2"/>
  <c r="E306" i="2"/>
  <c r="D306" i="2"/>
  <c r="E310" i="2"/>
  <c r="D310" i="2"/>
  <c r="E314" i="2"/>
  <c r="D314" i="2"/>
  <c r="E318" i="2"/>
  <c r="D318" i="2"/>
  <c r="E322" i="2"/>
  <c r="D322" i="2"/>
  <c r="E326" i="2"/>
  <c r="D326" i="2"/>
  <c r="E330" i="2"/>
  <c r="D330" i="2"/>
  <c r="E334" i="2"/>
  <c r="D334" i="2"/>
  <c r="E338" i="2"/>
  <c r="D338" i="2"/>
  <c r="E342" i="2"/>
  <c r="D342" i="2"/>
  <c r="E346" i="2"/>
  <c r="D346" i="2"/>
  <c r="E350" i="2"/>
  <c r="D350" i="2"/>
  <c r="E354" i="2"/>
  <c r="D354" i="2"/>
  <c r="E358" i="2"/>
  <c r="D358" i="2"/>
  <c r="E362" i="2"/>
  <c r="D362" i="2"/>
  <c r="E366" i="2"/>
  <c r="D366" i="2"/>
  <c r="E370" i="2"/>
  <c r="D370" i="2"/>
  <c r="E374" i="2"/>
  <c r="D374" i="2"/>
  <c r="E378" i="2"/>
  <c r="D378" i="2"/>
  <c r="E382" i="2"/>
  <c r="D382" i="2"/>
  <c r="E386" i="2"/>
  <c r="D386" i="2"/>
  <c r="E390" i="2"/>
  <c r="D390" i="2"/>
  <c r="E394" i="2"/>
  <c r="D394" i="2"/>
  <c r="E398" i="2"/>
  <c r="D398" i="2"/>
  <c r="E402" i="2"/>
  <c r="D402" i="2"/>
  <c r="E406" i="2"/>
  <c r="D406" i="2"/>
  <c r="E410" i="2"/>
  <c r="D410" i="2"/>
  <c r="E414" i="2"/>
  <c r="D414" i="2"/>
  <c r="E418" i="2"/>
  <c r="D418" i="2"/>
  <c r="E422" i="2"/>
  <c r="D422" i="2"/>
  <c r="E426" i="2"/>
  <c r="D426" i="2"/>
  <c r="E430" i="2"/>
  <c r="D430" i="2"/>
  <c r="E434" i="2"/>
  <c r="D434" i="2"/>
  <c r="E438" i="2"/>
  <c r="D438" i="2"/>
  <c r="E442" i="2"/>
  <c r="D442" i="2"/>
  <c r="E446" i="2"/>
  <c r="D446" i="2"/>
  <c r="E450" i="2"/>
  <c r="D450" i="2"/>
  <c r="E454" i="2"/>
  <c r="D454" i="2"/>
  <c r="E458" i="2"/>
  <c r="D458" i="2"/>
  <c r="E462" i="2"/>
  <c r="D462" i="2"/>
  <c r="E466" i="2"/>
  <c r="D466" i="2"/>
  <c r="E470" i="2"/>
  <c r="D470" i="2"/>
  <c r="E474" i="2"/>
  <c r="D474" i="2"/>
  <c r="E478" i="2"/>
  <c r="D478" i="2"/>
  <c r="E482" i="2"/>
  <c r="D482" i="2"/>
  <c r="E486" i="2"/>
  <c r="D486" i="2"/>
  <c r="E490" i="2"/>
  <c r="D490" i="2"/>
  <c r="E494" i="2"/>
  <c r="D494" i="2"/>
  <c r="E498" i="2"/>
  <c r="D498" i="2"/>
  <c r="E502" i="2"/>
  <c r="D502" i="2"/>
  <c r="E506" i="2"/>
  <c r="D506" i="2"/>
  <c r="E510" i="2"/>
  <c r="D510" i="2"/>
  <c r="E514" i="2"/>
  <c r="D514" i="2"/>
  <c r="E518" i="2"/>
  <c r="D518" i="2"/>
  <c r="E522" i="2"/>
  <c r="D522" i="2"/>
  <c r="E526" i="2"/>
  <c r="D526" i="2"/>
  <c r="E530" i="2"/>
  <c r="D530" i="2"/>
  <c r="E534" i="2"/>
  <c r="D534" i="2"/>
  <c r="E538" i="2"/>
  <c r="D538" i="2"/>
  <c r="E542" i="2"/>
  <c r="D542" i="2"/>
  <c r="E546" i="2"/>
  <c r="D546" i="2"/>
  <c r="E550" i="2"/>
  <c r="D550" i="2"/>
  <c r="E554" i="2"/>
  <c r="D554" i="2"/>
  <c r="E558" i="2"/>
  <c r="D558" i="2"/>
  <c r="E562" i="2"/>
  <c r="D562" i="2"/>
  <c r="E566" i="2"/>
  <c r="D566" i="2"/>
  <c r="E570" i="2"/>
  <c r="D570" i="2"/>
  <c r="E574" i="2"/>
  <c r="D574" i="2"/>
  <c r="E578" i="2"/>
  <c r="D578" i="2"/>
  <c r="E582" i="2"/>
  <c r="D582" i="2"/>
  <c r="E586" i="2"/>
  <c r="D586" i="2"/>
  <c r="E590" i="2"/>
  <c r="D590" i="2"/>
  <c r="E594" i="2"/>
  <c r="D594" i="2"/>
  <c r="E598" i="2"/>
  <c r="D598" i="2"/>
  <c r="E602" i="2"/>
  <c r="D602" i="2"/>
  <c r="E606" i="2"/>
  <c r="D606" i="2"/>
  <c r="E610" i="2"/>
  <c r="D610" i="2"/>
  <c r="E614" i="2"/>
  <c r="D614" i="2"/>
  <c r="E618" i="2"/>
  <c r="D618" i="2"/>
  <c r="E622" i="2"/>
  <c r="D622" i="2"/>
  <c r="E626" i="2"/>
  <c r="D626" i="2"/>
  <c r="E630" i="2"/>
  <c r="D630" i="2"/>
  <c r="E634" i="2"/>
  <c r="D634" i="2"/>
  <c r="E638" i="2"/>
  <c r="D638" i="2"/>
  <c r="E642" i="2"/>
  <c r="D642" i="2"/>
  <c r="E646" i="2"/>
  <c r="D646" i="2"/>
  <c r="E650" i="2"/>
  <c r="D650" i="2"/>
  <c r="E654" i="2"/>
  <c r="D654" i="2"/>
  <c r="E658" i="2"/>
  <c r="D658" i="2"/>
  <c r="E662" i="2"/>
  <c r="D662" i="2"/>
  <c r="E666" i="2"/>
  <c r="D666" i="2"/>
  <c r="E670" i="2"/>
  <c r="D670" i="2"/>
  <c r="E674" i="2"/>
  <c r="D674" i="2"/>
  <c r="E678" i="2"/>
  <c r="D678" i="2"/>
  <c r="E682" i="2"/>
  <c r="D682" i="2"/>
  <c r="E686" i="2"/>
  <c r="D686" i="2"/>
  <c r="E690" i="2"/>
  <c r="D690" i="2"/>
  <c r="E694" i="2"/>
  <c r="D694" i="2"/>
  <c r="E698" i="2"/>
  <c r="D698" i="2"/>
  <c r="E702" i="2"/>
  <c r="D702" i="2"/>
  <c r="E706" i="2"/>
  <c r="D706" i="2"/>
  <c r="E710" i="2"/>
  <c r="D710" i="2"/>
  <c r="E714" i="2"/>
  <c r="D714" i="2"/>
  <c r="E718" i="2"/>
  <c r="D718" i="2"/>
  <c r="E722" i="2"/>
  <c r="D722" i="2"/>
  <c r="E726" i="2"/>
  <c r="D726" i="2"/>
  <c r="E730" i="2"/>
  <c r="D730" i="2"/>
  <c r="E734" i="2"/>
  <c r="D734" i="2"/>
  <c r="E738" i="2"/>
  <c r="D738" i="2"/>
  <c r="E742" i="2"/>
  <c r="D742" i="2"/>
  <c r="E746" i="2"/>
  <c r="D746" i="2"/>
  <c r="E750" i="2"/>
  <c r="D750" i="2"/>
  <c r="E754" i="2"/>
  <c r="D754" i="2"/>
  <c r="E758" i="2"/>
  <c r="D758" i="2"/>
  <c r="E762" i="2"/>
  <c r="D762" i="2"/>
  <c r="E766" i="2"/>
  <c r="D766" i="2"/>
  <c r="E770" i="2"/>
  <c r="D770" i="2"/>
  <c r="E774" i="2"/>
  <c r="D774" i="2"/>
  <c r="E778" i="2"/>
  <c r="D778" i="2"/>
  <c r="E782" i="2"/>
  <c r="D782" i="2"/>
  <c r="E786" i="2"/>
  <c r="D786" i="2"/>
  <c r="E790" i="2"/>
  <c r="D790" i="2"/>
  <c r="E794" i="2"/>
  <c r="D794" i="2"/>
  <c r="E798" i="2"/>
  <c r="D798" i="2"/>
  <c r="E802" i="2"/>
  <c r="D802" i="2"/>
  <c r="E806" i="2"/>
  <c r="D806" i="2"/>
  <c r="E810" i="2"/>
  <c r="D810" i="2"/>
  <c r="E814" i="2"/>
  <c r="D814" i="2"/>
  <c r="E818" i="2"/>
  <c r="D818" i="2"/>
  <c r="E822" i="2"/>
  <c r="D822" i="2"/>
  <c r="E826" i="2"/>
  <c r="D826" i="2"/>
  <c r="E830" i="2"/>
  <c r="D830" i="2"/>
  <c r="E834" i="2"/>
  <c r="D834" i="2"/>
  <c r="E838" i="2"/>
  <c r="D838" i="2"/>
  <c r="E842" i="2"/>
  <c r="D842" i="2"/>
  <c r="E846" i="2"/>
  <c r="D846" i="2"/>
  <c r="E850" i="2"/>
  <c r="D850" i="2"/>
  <c r="E854" i="2"/>
  <c r="D854" i="2"/>
  <c r="E858" i="2"/>
  <c r="D858" i="2"/>
  <c r="E862" i="2"/>
  <c r="D862" i="2"/>
  <c r="E866" i="2"/>
  <c r="D866" i="2"/>
  <c r="E870" i="2"/>
  <c r="D870" i="2"/>
  <c r="E874" i="2"/>
  <c r="D874" i="2"/>
  <c r="E878" i="2"/>
  <c r="D878" i="2"/>
  <c r="E882" i="2"/>
  <c r="D882" i="2"/>
  <c r="E886" i="2"/>
  <c r="D886" i="2"/>
  <c r="E890" i="2"/>
  <c r="D890" i="2"/>
  <c r="E894" i="2"/>
  <c r="D894" i="2"/>
  <c r="E898" i="2"/>
  <c r="D898" i="2"/>
  <c r="E902" i="2"/>
  <c r="D902" i="2"/>
  <c r="E906" i="2"/>
  <c r="D906" i="2"/>
  <c r="E910" i="2"/>
  <c r="D910" i="2"/>
  <c r="E914" i="2"/>
  <c r="D914" i="2"/>
  <c r="E918" i="2"/>
  <c r="D918" i="2"/>
  <c r="E922" i="2"/>
  <c r="D922" i="2"/>
  <c r="E926" i="2"/>
  <c r="D926" i="2"/>
  <c r="E930" i="2"/>
  <c r="D930" i="2"/>
  <c r="E934" i="2"/>
  <c r="D934" i="2"/>
  <c r="E938" i="2"/>
  <c r="D938" i="2"/>
  <c r="E942" i="2"/>
  <c r="D942" i="2"/>
  <c r="E946" i="2"/>
  <c r="D946" i="2"/>
  <c r="E950" i="2"/>
  <c r="D950" i="2"/>
  <c r="E954" i="2"/>
  <c r="D954" i="2"/>
  <c r="E958" i="2"/>
  <c r="D958" i="2"/>
  <c r="E962" i="2"/>
  <c r="D962" i="2"/>
  <c r="E966" i="2"/>
  <c r="D966" i="2"/>
  <c r="E970" i="2"/>
  <c r="D970" i="2"/>
  <c r="E974" i="2"/>
  <c r="D974" i="2"/>
  <c r="E978" i="2"/>
  <c r="D978" i="2"/>
  <c r="E982" i="2"/>
  <c r="D982" i="2"/>
  <c r="E986" i="2"/>
  <c r="D986" i="2"/>
  <c r="E990" i="2"/>
  <c r="D990" i="2"/>
  <c r="E994" i="2"/>
  <c r="D994" i="2"/>
  <c r="E998" i="2"/>
  <c r="D998" i="2"/>
  <c r="E1002" i="2"/>
  <c r="D1002" i="2"/>
  <c r="E1006" i="2"/>
  <c r="D1006" i="2"/>
  <c r="E1010" i="2"/>
  <c r="D1010" i="2"/>
  <c r="E1014" i="2"/>
  <c r="D1014" i="2"/>
  <c r="E1018" i="2"/>
  <c r="D1018" i="2"/>
  <c r="E1022" i="2"/>
  <c r="D1022" i="2"/>
  <c r="E1026" i="2"/>
  <c r="D1026" i="2"/>
  <c r="E1030" i="2"/>
  <c r="D1030" i="2"/>
  <c r="E1034" i="2"/>
  <c r="D1034" i="2"/>
  <c r="E1038" i="2"/>
  <c r="D1038" i="2"/>
  <c r="E1042" i="2"/>
  <c r="D1042" i="2"/>
  <c r="E1046" i="2"/>
  <c r="D1046" i="2"/>
  <c r="E1050" i="2"/>
  <c r="D1050" i="2"/>
  <c r="E1054" i="2"/>
  <c r="D1054" i="2"/>
  <c r="E1058" i="2"/>
  <c r="D1058" i="2"/>
  <c r="E1062" i="2"/>
  <c r="D1062" i="2"/>
  <c r="E1066" i="2"/>
  <c r="D1066" i="2"/>
  <c r="E1070" i="2"/>
  <c r="D1070" i="2"/>
  <c r="E1074" i="2"/>
  <c r="D1074" i="2"/>
  <c r="E1078" i="2"/>
  <c r="D1078" i="2"/>
  <c r="E1082" i="2"/>
  <c r="D1082" i="2"/>
  <c r="E1086" i="2"/>
  <c r="D1086" i="2"/>
  <c r="E1090" i="2"/>
  <c r="D1090" i="2"/>
  <c r="E1094" i="2"/>
  <c r="D1094" i="2"/>
  <c r="E1098" i="2"/>
  <c r="D1098" i="2"/>
  <c r="E1102" i="2"/>
  <c r="D1102" i="2"/>
  <c r="E1106" i="2"/>
  <c r="D1106" i="2"/>
  <c r="E1110" i="2"/>
  <c r="D1110" i="2"/>
  <c r="E1114" i="2"/>
  <c r="D1114" i="2"/>
  <c r="E1118" i="2"/>
  <c r="D1118" i="2"/>
  <c r="E1122" i="2"/>
  <c r="D1122" i="2"/>
  <c r="E1126" i="2"/>
  <c r="D1126" i="2"/>
  <c r="E1130" i="2"/>
  <c r="D1130" i="2"/>
  <c r="E1134" i="2"/>
  <c r="D1134" i="2"/>
  <c r="E1138" i="2"/>
  <c r="D1138" i="2"/>
  <c r="E1142" i="2"/>
  <c r="D1142" i="2"/>
  <c r="E1146" i="2"/>
  <c r="D1146" i="2"/>
  <c r="E1150" i="2"/>
  <c r="D1150" i="2"/>
  <c r="E1154" i="2"/>
  <c r="D1154" i="2"/>
  <c r="E1158" i="2"/>
  <c r="D1158" i="2"/>
  <c r="E1162" i="2"/>
  <c r="D1162" i="2"/>
  <c r="E1166" i="2"/>
  <c r="D1166" i="2"/>
  <c r="E1170" i="2"/>
  <c r="D1170" i="2"/>
  <c r="E1174" i="2"/>
  <c r="D1174" i="2"/>
  <c r="E1178" i="2"/>
  <c r="D1178" i="2"/>
  <c r="E1182" i="2"/>
  <c r="D1182" i="2"/>
  <c r="E1186" i="2"/>
  <c r="D1186" i="2"/>
  <c r="E1190" i="2"/>
  <c r="D1190" i="2"/>
  <c r="E1194" i="2"/>
  <c r="D1194" i="2"/>
  <c r="E1198" i="2"/>
  <c r="D1198" i="2"/>
  <c r="E1202" i="2"/>
  <c r="D1202" i="2"/>
  <c r="E1206" i="2"/>
  <c r="D1206" i="2"/>
  <c r="E1210" i="2"/>
  <c r="D1210" i="2"/>
  <c r="E1214" i="2"/>
  <c r="D1214" i="2"/>
  <c r="E1218" i="2"/>
  <c r="D1218" i="2"/>
  <c r="E1222" i="2"/>
  <c r="D1222" i="2"/>
  <c r="E1226" i="2"/>
  <c r="D1226" i="2"/>
  <c r="E1230" i="2"/>
  <c r="D1230" i="2"/>
  <c r="E1234" i="2"/>
  <c r="D1234" i="2"/>
  <c r="E1238" i="2"/>
  <c r="D1238" i="2"/>
  <c r="E1242" i="2"/>
  <c r="D1242" i="2"/>
  <c r="E1246" i="2"/>
  <c r="D1246" i="2"/>
  <c r="E1250" i="2"/>
  <c r="D1250" i="2"/>
  <c r="E1254" i="2"/>
  <c r="D1254" i="2"/>
  <c r="E1258" i="2"/>
  <c r="D1258" i="2"/>
  <c r="E1262" i="2"/>
  <c r="D1262" i="2"/>
  <c r="E1266" i="2"/>
  <c r="D1266" i="2"/>
  <c r="E1270" i="2"/>
  <c r="D1270" i="2"/>
  <c r="E1274" i="2"/>
  <c r="D1274" i="2"/>
  <c r="E1278" i="2"/>
  <c r="D1278" i="2"/>
  <c r="E1282" i="2"/>
  <c r="D1282" i="2"/>
  <c r="E1286" i="2"/>
  <c r="D1286" i="2"/>
  <c r="E1290" i="2"/>
  <c r="D1290" i="2"/>
  <c r="E1294" i="2"/>
  <c r="D1294" i="2"/>
  <c r="E1298" i="2"/>
  <c r="D1298" i="2"/>
  <c r="E1302" i="2"/>
  <c r="D1302" i="2"/>
  <c r="E1306" i="2"/>
  <c r="D1306" i="2"/>
  <c r="E1310" i="2"/>
  <c r="D1310" i="2"/>
  <c r="E1314" i="2"/>
  <c r="D1314" i="2"/>
  <c r="E1318" i="2"/>
  <c r="D1318" i="2"/>
  <c r="E1322" i="2"/>
  <c r="D1322" i="2"/>
  <c r="E1326" i="2"/>
  <c r="D1326" i="2"/>
  <c r="E1330" i="2"/>
  <c r="D1330" i="2"/>
  <c r="E1334" i="2"/>
  <c r="D1334" i="2"/>
  <c r="E1338" i="2"/>
  <c r="D1338" i="2"/>
  <c r="E1342" i="2"/>
  <c r="D1342" i="2"/>
  <c r="E1346" i="2"/>
  <c r="D1346" i="2"/>
  <c r="E1350" i="2"/>
  <c r="D1350" i="2"/>
  <c r="E1354" i="2"/>
  <c r="D1354" i="2"/>
  <c r="E1358" i="2"/>
  <c r="D1358" i="2"/>
  <c r="E1362" i="2"/>
  <c r="D1362" i="2"/>
  <c r="E1366" i="2"/>
  <c r="D1366" i="2"/>
  <c r="E1370" i="2"/>
  <c r="D137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11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By using if fuction
</t>
        </r>
      </text>
    </comment>
    <comment ref="E1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By using vlookup fuction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4" authorId="0" shapeId="0" xr:uid="{00000000-0006-0000-0500-000001000000}">
      <text>
        <r>
          <rPr>
            <sz val="9"/>
            <color indexed="81"/>
            <rFont val="Tahoma"/>
            <family val="2"/>
          </rPr>
          <t xml:space="preserve">By using freeze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<sst xmlns="http://schemas.openxmlformats.org/spreadsheetml/2006/main" count="11293" uniqueCount="2946">
  <si>
    <t>Agent ID</t>
  </si>
  <si>
    <t>Agent Name</t>
  </si>
  <si>
    <t>Join Date</t>
  </si>
  <si>
    <t>Status</t>
  </si>
  <si>
    <t>GO</t>
  </si>
  <si>
    <t>Reporting To SM ID</t>
  </si>
  <si>
    <t>Reporting To SM Name</t>
  </si>
  <si>
    <t>Role</t>
  </si>
  <si>
    <t>Manoj Kumar Jaihind Yadav</t>
  </si>
  <si>
    <t>Active</t>
  </si>
  <si>
    <t>X0072</t>
  </si>
  <si>
    <t>Mr. John Kunjukunju K.</t>
  </si>
  <si>
    <t>Associate Sales Manager</t>
  </si>
  <si>
    <t>BG 5</t>
  </si>
  <si>
    <t>Tabrez Md Shahid Alam</t>
  </si>
  <si>
    <t>X0415</t>
  </si>
  <si>
    <t>Mr. Arun Shivanand Pandey</t>
  </si>
  <si>
    <t>BG 6</t>
  </si>
  <si>
    <t>Alok Anil Parkar</t>
  </si>
  <si>
    <t>X1291</t>
  </si>
  <si>
    <t>Mr. Shahsidhar Poojary</t>
  </si>
  <si>
    <t>BG 7</t>
  </si>
  <si>
    <t>Ankita Kishor Wadkar</t>
  </si>
  <si>
    <t>X1892</t>
  </si>
  <si>
    <t>Mr. Ujwal Hiraman Gurchale</t>
  </si>
  <si>
    <t>Aniket  Suresh Manjrekar</t>
  </si>
  <si>
    <t>X0108</t>
  </si>
  <si>
    <t>Relationship Associate</t>
  </si>
  <si>
    <t>BG 4</t>
  </si>
  <si>
    <t>Ranjani S</t>
  </si>
  <si>
    <t>X0345</t>
  </si>
  <si>
    <t>Mr. Sajesh S.</t>
  </si>
  <si>
    <t>Anugrah singh Hiraman Singh</t>
  </si>
  <si>
    <t>X0219</t>
  </si>
  <si>
    <t>Amit Kumar</t>
  </si>
  <si>
    <t>Suspended</t>
  </si>
  <si>
    <t>X0279</t>
  </si>
  <si>
    <t>Mr. Ashish Rawat</t>
  </si>
  <si>
    <t>Prem Prakash</t>
  </si>
  <si>
    <t>X0079</t>
  </si>
  <si>
    <t>Mr. Manish Banga</t>
  </si>
  <si>
    <t>Adity Roy</t>
  </si>
  <si>
    <t>X0696</t>
  </si>
  <si>
    <t>Jitendra Khatri</t>
  </si>
  <si>
    <t>X0031</t>
  </si>
  <si>
    <t>Mr. Namit Srivastava</t>
  </si>
  <si>
    <t>Vijyendra Kumar Dixit</t>
  </si>
  <si>
    <t>X1744</t>
  </si>
  <si>
    <t>Mr. Shishir Mishra</t>
  </si>
  <si>
    <t>Shiv Kumar</t>
  </si>
  <si>
    <t>X0166</t>
  </si>
  <si>
    <t>Mr. Deepak Jain</t>
  </si>
  <si>
    <t>Lalan Kumar</t>
  </si>
  <si>
    <t>X0588</t>
  </si>
  <si>
    <t>Ms. Vinny Bhagal</t>
  </si>
  <si>
    <t>Pradeep Yadav</t>
  </si>
  <si>
    <t>X0895</t>
  </si>
  <si>
    <t>Manoj Kumar</t>
  </si>
  <si>
    <t>X0431</t>
  </si>
  <si>
    <t>Prince Kumar</t>
  </si>
  <si>
    <t>X0207</t>
  </si>
  <si>
    <t>Shekhar Chouhan</t>
  </si>
  <si>
    <t>X0430</t>
  </si>
  <si>
    <t>Mr. Varun Hassija</t>
  </si>
  <si>
    <t>Sangeet Tarun Panda</t>
  </si>
  <si>
    <t>X0772</t>
  </si>
  <si>
    <t>BG 8</t>
  </si>
  <si>
    <t>Ashish Vijay Jundre</t>
  </si>
  <si>
    <t>X0509</t>
  </si>
  <si>
    <t>Umesh Ramnavan Tripathi</t>
  </si>
  <si>
    <t>X0125</t>
  </si>
  <si>
    <t>Prabhakar P.</t>
  </si>
  <si>
    <t>X0598</t>
  </si>
  <si>
    <t>Mr. Thivingston Kingsly A.</t>
  </si>
  <si>
    <t>Nanda Kumar P.</t>
  </si>
  <si>
    <t>X0074</t>
  </si>
  <si>
    <t>Gopinath Rao KS.</t>
  </si>
  <si>
    <t>X0423</t>
  </si>
  <si>
    <t>Mr. Sreenivas N.</t>
  </si>
  <si>
    <t>Udhaya Sankar N.</t>
  </si>
  <si>
    <t>X0483</t>
  </si>
  <si>
    <t>Mr. Abdul Akbar</t>
  </si>
  <si>
    <t>Varun Kumar Sami</t>
  </si>
  <si>
    <t>deleted</t>
  </si>
  <si>
    <t>X0620</t>
  </si>
  <si>
    <t>Ashutosh Subashchandra Paliwal</t>
  </si>
  <si>
    <t>X0404</t>
  </si>
  <si>
    <t>Mr. Amol Vijay Sarda</t>
  </si>
  <si>
    <t>Shekhar Shankar Ramdas</t>
  </si>
  <si>
    <t>X0338</t>
  </si>
  <si>
    <t>Mr Anil Tukaram Humane</t>
  </si>
  <si>
    <t>Ravikant Ummachand Prasad</t>
  </si>
  <si>
    <t>X0269</t>
  </si>
  <si>
    <t>Mr. Anil Subhashrao Mhetre</t>
  </si>
  <si>
    <t>Manish Govindsingh Rawat</t>
  </si>
  <si>
    <t>X0110</t>
  </si>
  <si>
    <t>Partha Sarthi Mishra</t>
  </si>
  <si>
    <t>X0055</t>
  </si>
  <si>
    <t>Kishor Kumar</t>
  </si>
  <si>
    <t>X0717</t>
  </si>
  <si>
    <t>Mr. Karan Marya</t>
  </si>
  <si>
    <t>Surender Singh Chahal</t>
  </si>
  <si>
    <t>X0204</t>
  </si>
  <si>
    <t>Mayank Gahoi</t>
  </si>
  <si>
    <t>X0627</t>
  </si>
  <si>
    <t>Hemanth Kumar R.</t>
  </si>
  <si>
    <t>X0016</t>
  </si>
  <si>
    <t>Prem Kumar R.</t>
  </si>
  <si>
    <t>X0182</t>
  </si>
  <si>
    <t>Mr. Zulfikhar Ahamed T A</t>
  </si>
  <si>
    <t>Karthikeyan S.</t>
  </si>
  <si>
    <t>X0716</t>
  </si>
  <si>
    <t>Mr. Ahamed Mustaq M.</t>
  </si>
  <si>
    <t>Obuli Kumar S.</t>
  </si>
  <si>
    <t>X1109</t>
  </si>
  <si>
    <t>Balaji V.</t>
  </si>
  <si>
    <t>X0781</t>
  </si>
  <si>
    <t>Saravanan V. M.</t>
  </si>
  <si>
    <t>X0690</t>
  </si>
  <si>
    <t>Manesh Kumar R.</t>
  </si>
  <si>
    <t>X1448</t>
  </si>
  <si>
    <t>Aruna Mahesh Sharma</t>
  </si>
  <si>
    <t>X0004</t>
  </si>
  <si>
    <t>Mrs. Prabha Singh</t>
  </si>
  <si>
    <t>Neeraj Kumar</t>
  </si>
  <si>
    <t>X0660</t>
  </si>
  <si>
    <t>Mr. Niraj Singh</t>
  </si>
  <si>
    <t>Sanjeev Mishra</t>
  </si>
  <si>
    <t>X1692</t>
  </si>
  <si>
    <t>Mr. Shailesh Awasthi</t>
  </si>
  <si>
    <t>Sayed Mohsin Abbas</t>
  </si>
  <si>
    <t>X0407</t>
  </si>
  <si>
    <t>Manish Srivastava</t>
  </si>
  <si>
    <t>X0673</t>
  </si>
  <si>
    <t>Baskaran M.</t>
  </si>
  <si>
    <t>X0424</t>
  </si>
  <si>
    <t>Shikha Salwan</t>
  </si>
  <si>
    <t>X0671</t>
  </si>
  <si>
    <t>Mr. Sunil Mahajan</t>
  </si>
  <si>
    <t>Gurmukh Singh</t>
  </si>
  <si>
    <t>X0761</t>
  </si>
  <si>
    <t>Mr. Vinay Vishal</t>
  </si>
  <si>
    <t>Kanagaraj S.</t>
  </si>
  <si>
    <t>X0866</t>
  </si>
  <si>
    <t>Devang Vinodchandra Pandya</t>
  </si>
  <si>
    <t>X0449</t>
  </si>
  <si>
    <t>Mr. Dhaval Dashrathbhai Limbachiya</t>
  </si>
  <si>
    <t>Jatin Girishbhai Chauhan</t>
  </si>
  <si>
    <t>X0450</t>
  </si>
  <si>
    <t>Mr. Anant J. Chokshi</t>
  </si>
  <si>
    <t>Priti Dattaram Mayekar</t>
  </si>
  <si>
    <t>X0029</t>
  </si>
  <si>
    <t>Mr. Ashish Chaturbhai Kapadia</t>
  </si>
  <si>
    <t>Mahesh Danappa Domanal</t>
  </si>
  <si>
    <t>X0526</t>
  </si>
  <si>
    <t>Mr. Firoz Khan C. Pathan</t>
  </si>
  <si>
    <t>Dinesh Vishwanath Ram</t>
  </si>
  <si>
    <t>X0512</t>
  </si>
  <si>
    <t>Shivanand Mallappa Patil</t>
  </si>
  <si>
    <t>X1034</t>
  </si>
  <si>
    <t>Ravi Gangappa Lamani</t>
  </si>
  <si>
    <t>X0505</t>
  </si>
  <si>
    <t>Mr. Mrityunjay G. Goravankoll</t>
  </si>
  <si>
    <t>Ranjan Wadhwa</t>
  </si>
  <si>
    <t>X0313</t>
  </si>
  <si>
    <t>Mr. Saurabh Kant Mehta</t>
  </si>
  <si>
    <t>Jagjeet Singh Bedi</t>
  </si>
  <si>
    <t>X1026</t>
  </si>
  <si>
    <t>Mr. Sandeep Kumar</t>
  </si>
  <si>
    <t>Rajesh Kumar</t>
  </si>
  <si>
    <t>X0280</t>
  </si>
  <si>
    <t>X0577</t>
  </si>
  <si>
    <t>Mr. Ausaf Ahmed</t>
  </si>
  <si>
    <t>Amit Jashvantbhai Chauhan</t>
  </si>
  <si>
    <t>X0680</t>
  </si>
  <si>
    <t>Mr. Mahendra Kesharbhai Chaudhary</t>
  </si>
  <si>
    <t>Ranjan Naik Phadri Naik</t>
  </si>
  <si>
    <t>X0661</t>
  </si>
  <si>
    <t>Aneesh K. S.</t>
  </si>
  <si>
    <t>X0052</t>
  </si>
  <si>
    <t>Mr Jagadeesh Krishna</t>
  </si>
  <si>
    <t>A. Rajakumar</t>
  </si>
  <si>
    <t>X0427</t>
  </si>
  <si>
    <t>Mr. Kalyan Kumar Kanasani</t>
  </si>
  <si>
    <t>Pimmy Manchanda</t>
  </si>
  <si>
    <t>X1011</t>
  </si>
  <si>
    <t>Ms. Shivani Sambyal</t>
  </si>
  <si>
    <t>Kuldeep Singh</t>
  </si>
  <si>
    <t>X0057</t>
  </si>
  <si>
    <t>Mr. Sumit Sehgal</t>
  </si>
  <si>
    <t>Harminder Singh</t>
  </si>
  <si>
    <t>X0088</t>
  </si>
  <si>
    <t>Mr. Priyank Pathak</t>
  </si>
  <si>
    <t>Monika Rajput</t>
  </si>
  <si>
    <t>X0578</t>
  </si>
  <si>
    <t>Narinder Singh Chawla</t>
  </si>
  <si>
    <t>X1278</t>
  </si>
  <si>
    <t>Mr. Vipin Sharma</t>
  </si>
  <si>
    <t>X0249</t>
  </si>
  <si>
    <t>Mr. Ankit Verma</t>
  </si>
  <si>
    <t>Poonam Maurya</t>
  </si>
  <si>
    <t>X1483</t>
  </si>
  <si>
    <t>Mr. Alok Narayan Prasad</t>
  </si>
  <si>
    <t>Dilip Kumar</t>
  </si>
  <si>
    <t>X0745</t>
  </si>
  <si>
    <t>Mr. Murari Dutt Bajpai</t>
  </si>
  <si>
    <t>Narendra Ramashankar Pandey</t>
  </si>
  <si>
    <t>X1346</t>
  </si>
  <si>
    <t>Amit Sharma</t>
  </si>
  <si>
    <t>X0164</t>
  </si>
  <si>
    <t>Mr. Sandeep Chatterjee</t>
  </si>
  <si>
    <t>Rahul Sharma</t>
  </si>
  <si>
    <t>X0838</t>
  </si>
  <si>
    <t>Mr. Supriya Mitra</t>
  </si>
  <si>
    <t>Sushil Vishwakarma</t>
  </si>
  <si>
    <t>X0202</t>
  </si>
  <si>
    <t>Mr. Md Ehesanul Haque</t>
  </si>
  <si>
    <t>Mahesh Narendrakumar Khanna</t>
  </si>
  <si>
    <t>X0032</t>
  </si>
  <si>
    <t>Ritesh Navnitrao Jadhav</t>
  </si>
  <si>
    <t>X0664</t>
  </si>
  <si>
    <t>Tushar Navinchandra Gandhakwala</t>
  </si>
  <si>
    <t>X0003</t>
  </si>
  <si>
    <t>Shrikrishna Vijaykumar Joshi</t>
  </si>
  <si>
    <t>X1723</t>
  </si>
  <si>
    <t>Prashanth L.</t>
  </si>
  <si>
    <t>X0009</t>
  </si>
  <si>
    <t>Mr. Mallikarjunappa T K</t>
  </si>
  <si>
    <t>Mohan Kumar BR</t>
  </si>
  <si>
    <t>X0343</t>
  </si>
  <si>
    <t>Mr Saravanan R</t>
  </si>
  <si>
    <t>Deepak Kumar Sharma</t>
  </si>
  <si>
    <t>X0560</t>
  </si>
  <si>
    <t>Baba Vali Sheik</t>
  </si>
  <si>
    <t>X1380</t>
  </si>
  <si>
    <t>Mr. Gundlavoila Jai Chandra</t>
  </si>
  <si>
    <t>Vijay Kumar Gowari Shetty</t>
  </si>
  <si>
    <t>X0030</t>
  </si>
  <si>
    <t>Mr. Kiran Kumar Goud Dudela</t>
  </si>
  <si>
    <t>Vasu Devamurthy Nara</t>
  </si>
  <si>
    <t>X0068</t>
  </si>
  <si>
    <t>Lavanya Balaji</t>
  </si>
  <si>
    <t>X1134</t>
  </si>
  <si>
    <t>Gaurav Sharma</t>
  </si>
  <si>
    <t>X1379</t>
  </si>
  <si>
    <t>A. Santhosh Yadav</t>
  </si>
  <si>
    <t>X0027</t>
  </si>
  <si>
    <t>BG 3</t>
  </si>
  <si>
    <t>Medi Shyam Kumar</t>
  </si>
  <si>
    <t>X1194</t>
  </si>
  <si>
    <t>Pankaj Dowarah</t>
  </si>
  <si>
    <t>X1066</t>
  </si>
  <si>
    <t>Mr. Sujoy Chowdhury</t>
  </si>
  <si>
    <t>Bidhan Sinha</t>
  </si>
  <si>
    <t>X1442</t>
  </si>
  <si>
    <t>Mr. Pradipta Pranjal Mahanta</t>
  </si>
  <si>
    <t>Jayanta Kumar Keat</t>
  </si>
  <si>
    <t>X0607</t>
  </si>
  <si>
    <t>Kudrat Kariul Karim</t>
  </si>
  <si>
    <t>X0722</t>
  </si>
  <si>
    <t>Mr. Mohammad Sarfaraz</t>
  </si>
  <si>
    <t>Hemanta Kumar Saikia</t>
  </si>
  <si>
    <t>X0596</t>
  </si>
  <si>
    <t>Nilim Bhuyan</t>
  </si>
  <si>
    <t>X0595</t>
  </si>
  <si>
    <t>Mr. Abhijit Shome</t>
  </si>
  <si>
    <t>Suman Kumar Roy</t>
  </si>
  <si>
    <t>X0391</t>
  </si>
  <si>
    <t>Mr. Rakib Ali</t>
  </si>
  <si>
    <t>Sanchita Bal</t>
  </si>
  <si>
    <t>X0021</t>
  </si>
  <si>
    <t>Ms. Sonia Nag Chowdhury</t>
  </si>
  <si>
    <t>Md. Sabbir Ali</t>
  </si>
  <si>
    <t>X0319</t>
  </si>
  <si>
    <t>Mr. Animesh Dutta</t>
  </si>
  <si>
    <t>Rupam Das</t>
  </si>
  <si>
    <t>X0409</t>
  </si>
  <si>
    <t>Samiran Biswas</t>
  </si>
  <si>
    <t>X1357</t>
  </si>
  <si>
    <t>Mr. Sudipta Roy</t>
  </si>
  <si>
    <t>Prasanta Kumar Das</t>
  </si>
  <si>
    <t>X1356</t>
  </si>
  <si>
    <t>Mr. Sabyasachi Guin</t>
  </si>
  <si>
    <t>Sunil Upadhyay</t>
  </si>
  <si>
    <t>X1300</t>
  </si>
  <si>
    <t>Mr. Kangkan Dutta</t>
  </si>
  <si>
    <t>Shantanu Maikap</t>
  </si>
  <si>
    <t>X0498</t>
  </si>
  <si>
    <t>Deepak Kumar</t>
  </si>
  <si>
    <t>X0131</t>
  </si>
  <si>
    <t>Mr. Akash Pandey</t>
  </si>
  <si>
    <t>Shibarghya Basu</t>
  </si>
  <si>
    <t>X0721</t>
  </si>
  <si>
    <t>Mr. Anirban Dastidar</t>
  </si>
  <si>
    <t>Manas Mukherjee</t>
  </si>
  <si>
    <t>X0547</t>
  </si>
  <si>
    <t>Abhijit Kumar Mallick</t>
  </si>
  <si>
    <t>X0411</t>
  </si>
  <si>
    <t>Pradipta Dutta</t>
  </si>
  <si>
    <t>X0236</t>
  </si>
  <si>
    <t>Rajat Sarkar</t>
  </si>
  <si>
    <t>X1143</t>
  </si>
  <si>
    <t>Dwaipayon Sen</t>
  </si>
  <si>
    <t>X0034</t>
  </si>
  <si>
    <t>Avijit Ghosh</t>
  </si>
  <si>
    <t>X0443</t>
  </si>
  <si>
    <t>Kumar Ghosh</t>
  </si>
  <si>
    <t>X0874</t>
  </si>
  <si>
    <t>Avishek Saha</t>
  </si>
  <si>
    <t>X0232</t>
  </si>
  <si>
    <t>Hindol Das</t>
  </si>
  <si>
    <t>X0543</t>
  </si>
  <si>
    <t>Mr. Mohit Gupta</t>
  </si>
  <si>
    <t>Sudip Hazra</t>
  </si>
  <si>
    <t>X0532</t>
  </si>
  <si>
    <t>Mr. Indranil Roy</t>
  </si>
  <si>
    <t>Utpal Mukherjee</t>
  </si>
  <si>
    <t>X0150</t>
  </si>
  <si>
    <t>Samir Sadhu</t>
  </si>
  <si>
    <t>X0238</t>
  </si>
  <si>
    <t>Mr. Pranabesh Pyne</t>
  </si>
  <si>
    <t>Raju Paul</t>
  </si>
  <si>
    <t>X0237</t>
  </si>
  <si>
    <t>Atanu Dey</t>
  </si>
  <si>
    <t>X1179</t>
  </si>
  <si>
    <t>Soumyadeep Konar</t>
  </si>
  <si>
    <t>X1657</t>
  </si>
  <si>
    <t>X1405</t>
  </si>
  <si>
    <t>Pratap Pramanick</t>
  </si>
  <si>
    <t>X0364</t>
  </si>
  <si>
    <t>Chandrachur Goswami</t>
  </si>
  <si>
    <t>X0213</t>
  </si>
  <si>
    <t>Saurav Das</t>
  </si>
  <si>
    <t>X0549</t>
  </si>
  <si>
    <t>Manoj Kumar S.</t>
  </si>
  <si>
    <t>X0842</t>
  </si>
  <si>
    <t>Pradeep Golla</t>
  </si>
  <si>
    <t>X0555</t>
  </si>
  <si>
    <t>Mr. Kunapareddy Subrahmanyam</t>
  </si>
  <si>
    <t>Sunil Kumar Changalasetty</t>
  </si>
  <si>
    <t>X1413</t>
  </si>
  <si>
    <t>Sulaman Shaik</t>
  </si>
  <si>
    <t>X0474</t>
  </si>
  <si>
    <t>Srikanth Sivala Setty</t>
  </si>
  <si>
    <t>X0476</t>
  </si>
  <si>
    <t>Mr. Naveen Golla</t>
  </si>
  <si>
    <t>Shiva Naga Raju Katru</t>
  </si>
  <si>
    <t>X0844</t>
  </si>
  <si>
    <t>Naga Babu Elluri</t>
  </si>
  <si>
    <t>X0076</t>
  </si>
  <si>
    <t>Mr. Ramireddy Y. V.</t>
  </si>
  <si>
    <t>Venkata Gowri Naga Raju Kalepu</t>
  </si>
  <si>
    <t>X0557</t>
  </si>
  <si>
    <t>Ganapathi Rao Kodisi</t>
  </si>
  <si>
    <t>X1328</t>
  </si>
  <si>
    <t>Kranthi Kumar Chinnari</t>
  </si>
  <si>
    <t>X0369</t>
  </si>
  <si>
    <t>Anil Kumar Sekhermanthri Venkata</t>
  </si>
  <si>
    <t>X0075</t>
  </si>
  <si>
    <t>Rajashekar Kumar Gangula</t>
  </si>
  <si>
    <t>X0536</t>
  </si>
  <si>
    <t>Imtiaz Ahmad</t>
  </si>
  <si>
    <t>X0172</t>
  </si>
  <si>
    <t>Mr. Goutam Ghosh</t>
  </si>
  <si>
    <t>Rohit Dutta</t>
  </si>
  <si>
    <t>X0340</t>
  </si>
  <si>
    <t>Vatan Rastogi</t>
  </si>
  <si>
    <t>X0286</t>
  </si>
  <si>
    <t>Tushar Khanna</t>
  </si>
  <si>
    <t>X0331</t>
  </si>
  <si>
    <t>Varun Upadhaya</t>
  </si>
  <si>
    <t>X0643</t>
  </si>
  <si>
    <t>Mr. Amittandra Mishra</t>
  </si>
  <si>
    <t>Anup Kumar Acharyya</t>
  </si>
  <si>
    <t>X0005</t>
  </si>
  <si>
    <t>Sanjit Kumar Pratihar</t>
  </si>
  <si>
    <t>X0011</t>
  </si>
  <si>
    <t>BG 2</t>
  </si>
  <si>
    <t>K. Mahaboob Basha</t>
  </si>
  <si>
    <t>X0370</t>
  </si>
  <si>
    <t>Parikshit Ranjitsinh Rajeshirke</t>
  </si>
  <si>
    <t>X0567</t>
  </si>
  <si>
    <t>Mr. Mandeep Anup Singh</t>
  </si>
  <si>
    <t>Raghunandan Ragvendra Chincholkar</t>
  </si>
  <si>
    <t>X1039</t>
  </si>
  <si>
    <t>Swapnil Keshav Nalgirkar</t>
  </si>
  <si>
    <t>X0519</t>
  </si>
  <si>
    <t>Sagar Jayawantrao Shinde</t>
  </si>
  <si>
    <t>X0134</t>
  </si>
  <si>
    <t>Mr. Sushant Anant Pednekar</t>
  </si>
  <si>
    <t>Chandrakant Kallapa Londake</t>
  </si>
  <si>
    <t>X0606</t>
  </si>
  <si>
    <t>Apeksha Singh</t>
  </si>
  <si>
    <t>X0295</t>
  </si>
  <si>
    <t>Mr. Arbind Kumar Sahu</t>
  </si>
  <si>
    <t>X0171</t>
  </si>
  <si>
    <t>Subrata Roy</t>
  </si>
  <si>
    <t>X0613</t>
  </si>
  <si>
    <t>Md. Javed .</t>
  </si>
  <si>
    <t>X1407</t>
  </si>
  <si>
    <t>Firoz Rafiqe Pathan</t>
  </si>
  <si>
    <t>X0511</t>
  </si>
  <si>
    <t>Mr. Gaurav Ashok Dhokriya</t>
  </si>
  <si>
    <t>Rajnish Mishra</t>
  </si>
  <si>
    <t>X0833</t>
  </si>
  <si>
    <t>Ankit Mishra</t>
  </si>
  <si>
    <t>X0053</t>
  </si>
  <si>
    <t>Gaurav Tiwari</t>
  </si>
  <si>
    <t>X0883</t>
  </si>
  <si>
    <t>Neha Malhotra</t>
  </si>
  <si>
    <t>X1519</t>
  </si>
  <si>
    <t>Yogendra Pratap Singh</t>
  </si>
  <si>
    <t>X0681</t>
  </si>
  <si>
    <t>Silvi Chopra</t>
  </si>
  <si>
    <t>X0198</t>
  </si>
  <si>
    <t>Kashmir Singh</t>
  </si>
  <si>
    <t>X1392</t>
  </si>
  <si>
    <t>Harpreet Singh</t>
  </si>
  <si>
    <t>X0665</t>
  </si>
  <si>
    <t>X0659</t>
  </si>
  <si>
    <t>Ashwani Kumar</t>
  </si>
  <si>
    <t>X0281</t>
  </si>
  <si>
    <t>Samita Joshi</t>
  </si>
  <si>
    <t>X0813</t>
  </si>
  <si>
    <t>Sameerhusen Abdul Gani Shaikh</t>
  </si>
  <si>
    <t>X0779</t>
  </si>
  <si>
    <t>Sangeeta Wadhwani</t>
  </si>
  <si>
    <t>X0626</t>
  </si>
  <si>
    <t>Achala Parashar</t>
  </si>
  <si>
    <t>X0433</t>
  </si>
  <si>
    <t>Sachin Hari Shinde</t>
  </si>
  <si>
    <t>X1882</t>
  </si>
  <si>
    <t>Tabbassum Pathan</t>
  </si>
  <si>
    <t>Brijvir Choudhary</t>
  </si>
  <si>
    <t>X0748</t>
  </si>
  <si>
    <t>Vishal Hari Mistari</t>
  </si>
  <si>
    <t>X0472</t>
  </si>
  <si>
    <t>Ganesh Hiralal Pardeshi</t>
  </si>
  <si>
    <t>X0750</t>
  </si>
  <si>
    <t>Mr. Uday Kundlikrao Shinde</t>
  </si>
  <si>
    <t>Deepak Wadhwani</t>
  </si>
  <si>
    <t>X1613</t>
  </si>
  <si>
    <t>Gopal Shekhawat</t>
  </si>
  <si>
    <t>X1523</t>
  </si>
  <si>
    <t>Mr. Rajeev Gandhi</t>
  </si>
  <si>
    <t>Praveen Thakriya</t>
  </si>
  <si>
    <t>X0568</t>
  </si>
  <si>
    <t>Mr. Shailesh Vishwakarma</t>
  </si>
  <si>
    <t>Raman Sharma</t>
  </si>
  <si>
    <t>X0155</t>
  </si>
  <si>
    <t>Aditya Bhatia</t>
  </si>
  <si>
    <t>X0685</t>
  </si>
  <si>
    <t>Ashok R. Dubey</t>
  </si>
  <si>
    <t>X0701</t>
  </si>
  <si>
    <t>Ravindra Kumar Singh</t>
  </si>
  <si>
    <t>X0228</t>
  </si>
  <si>
    <t>Mr. Anupam Nayyar</t>
  </si>
  <si>
    <t>Abhishek Shringi</t>
  </si>
  <si>
    <t>X1955</t>
  </si>
  <si>
    <t>Haresh Odhavdas Kamani</t>
  </si>
  <si>
    <t>X0247</t>
  </si>
  <si>
    <t>Gaurav Rajendrakumar Mehta</t>
  </si>
  <si>
    <t>X0566</t>
  </si>
  <si>
    <t>Mr. Ashish Rakesh Sharma</t>
  </si>
  <si>
    <t>Vinod Patel</t>
  </si>
  <si>
    <t>X0679</t>
  </si>
  <si>
    <t>Mr. Amit Srivastava</t>
  </si>
  <si>
    <t>Yogendra Sahu</t>
  </si>
  <si>
    <t>X0463</t>
  </si>
  <si>
    <t>Amit Kar</t>
  </si>
  <si>
    <t>X1906</t>
  </si>
  <si>
    <t>Shakti Sharma</t>
  </si>
  <si>
    <t>X0725</t>
  </si>
  <si>
    <t>Mr. Ashish Gulati</t>
  </si>
  <si>
    <t>Vishal Walia</t>
  </si>
  <si>
    <t>X0126</t>
  </si>
  <si>
    <t>Ruma Walia</t>
  </si>
  <si>
    <t>X1105</t>
  </si>
  <si>
    <t>Monoj Naskar</t>
  </si>
  <si>
    <t>X0163</t>
  </si>
  <si>
    <t>Mr. Chiranjib Mallick</t>
  </si>
  <si>
    <t>Sandip Kumar Kundu</t>
  </si>
  <si>
    <t>X0441</t>
  </si>
  <si>
    <t>Rana Pratap Sinha</t>
  </si>
  <si>
    <t>X0442</t>
  </si>
  <si>
    <t>Pulak Simlai</t>
  </si>
  <si>
    <t>X0325</t>
  </si>
  <si>
    <t>Ramashankar Gupta</t>
  </si>
  <si>
    <t>X0026</t>
  </si>
  <si>
    <t>Tushar Ashok Muley</t>
  </si>
  <si>
    <t>X1041</t>
  </si>
  <si>
    <t>Parikshit Saha</t>
  </si>
  <si>
    <t>X0729</t>
  </si>
  <si>
    <t>Kalyan Ashish Halder</t>
  </si>
  <si>
    <t>X0323</t>
  </si>
  <si>
    <t>Ankit Dineshbhai Daftari</t>
  </si>
  <si>
    <t>X0388</t>
  </si>
  <si>
    <t>Gunja Shekhar Pashine</t>
  </si>
  <si>
    <t>X1044</t>
  </si>
  <si>
    <t>Mr. Himanshu Gupta</t>
  </si>
  <si>
    <t>Roushan C. Kumar</t>
  </si>
  <si>
    <t>Mr. Chirag Vithlani</t>
  </si>
  <si>
    <t>Rajeev Kumar Tiwari</t>
  </si>
  <si>
    <t>X0490</t>
  </si>
  <si>
    <t>Ravindra Parmeshwar Gupta</t>
  </si>
  <si>
    <t>X0695</t>
  </si>
  <si>
    <t>Mr. Arunkumar Manikchand Sharma</t>
  </si>
  <si>
    <t>Murli Krishna</t>
  </si>
  <si>
    <t>X1069</t>
  </si>
  <si>
    <t>Satish kumar</t>
  </si>
  <si>
    <t>X0139</t>
  </si>
  <si>
    <t>Archana Singh</t>
  </si>
  <si>
    <t>X1127</t>
  </si>
  <si>
    <t>Mr. Nirjhar Saha</t>
  </si>
  <si>
    <t>MANMOHAN SONI</t>
  </si>
  <si>
    <t>X0521</t>
  </si>
  <si>
    <t>Mr. Sandip Nandi</t>
  </si>
  <si>
    <t>Prasant Panigrahi</t>
  </si>
  <si>
    <t>X0212</t>
  </si>
  <si>
    <t>Dipak  Kumar Mishra</t>
  </si>
  <si>
    <t>X1071</t>
  </si>
  <si>
    <t>Amit Sahu</t>
  </si>
  <si>
    <t>X0670</t>
  </si>
  <si>
    <t>Ramnarayan Rajak</t>
  </si>
  <si>
    <t>X0612</t>
  </si>
  <si>
    <t>Pradeep Kumar Mishra</t>
  </si>
  <si>
    <t>X0091</t>
  </si>
  <si>
    <t>Mr. Sanjay Kumar Mohanty</t>
  </si>
  <si>
    <t>Sudeb Saha</t>
  </si>
  <si>
    <t>X1481</t>
  </si>
  <si>
    <t>Pradeep Kumar Muduli</t>
  </si>
  <si>
    <t>X0492</t>
  </si>
  <si>
    <t>Sunil Kumar Patro</t>
  </si>
  <si>
    <t>X0678</t>
  </si>
  <si>
    <t>Badal Saha</t>
  </si>
  <si>
    <t>X0436</t>
  </si>
  <si>
    <t>Subodh Kapoor</t>
  </si>
  <si>
    <t>X0366</t>
  </si>
  <si>
    <t>Mr. Himat Singh</t>
  </si>
  <si>
    <t>Deepak Jain</t>
  </si>
  <si>
    <t>X0241</t>
  </si>
  <si>
    <t>Suraj Sharma</t>
  </si>
  <si>
    <t>X1176</t>
  </si>
  <si>
    <t>Tridip Borborah</t>
  </si>
  <si>
    <t>X0831</t>
  </si>
  <si>
    <t>Shivendu Maharaj</t>
  </si>
  <si>
    <t>X0140</t>
  </si>
  <si>
    <t>Siddartha Das</t>
  </si>
  <si>
    <t>X0608</t>
  </si>
  <si>
    <t>Chandan Bhunya</t>
  </si>
  <si>
    <t>X0035</t>
  </si>
  <si>
    <t>Srinivas Kalyan Kancharla</t>
  </si>
  <si>
    <t>X0069</t>
  </si>
  <si>
    <t>Amit Bhasin</t>
  </si>
  <si>
    <t>X0179</t>
  </si>
  <si>
    <t>Vijay Kohli</t>
  </si>
  <si>
    <t>X0040</t>
  </si>
  <si>
    <t>Vijay Kumar</t>
  </si>
  <si>
    <t>X0309</t>
  </si>
  <si>
    <t>Ratnesh Kumar Singh</t>
  </si>
  <si>
    <t>X0630</t>
  </si>
  <si>
    <t>Bineet Kumar</t>
  </si>
  <si>
    <t>X0387</t>
  </si>
  <si>
    <t>Soni Singh</t>
  </si>
  <si>
    <t>X0142</t>
  </si>
  <si>
    <t>Prakash Bose</t>
  </si>
  <si>
    <t>X0860</t>
  </si>
  <si>
    <t>Sanjay Singh</t>
  </si>
  <si>
    <t>X0024</t>
  </si>
  <si>
    <t>Girija Sankar Panda</t>
  </si>
  <si>
    <t>X0501</t>
  </si>
  <si>
    <t>Rajat Ranjan Moharana</t>
  </si>
  <si>
    <t>X0502</t>
  </si>
  <si>
    <t>Subash Bhuyan</t>
  </si>
  <si>
    <t>X0398</t>
  </si>
  <si>
    <t>Subhankar Paul</t>
  </si>
  <si>
    <t>X0112</t>
  </si>
  <si>
    <t>Pavan Chaturvedi</t>
  </si>
  <si>
    <t>X1146</t>
  </si>
  <si>
    <t>Jitendra Kumar Mallick</t>
  </si>
  <si>
    <t>X0551</t>
  </si>
  <si>
    <t>Debabrata Samal</t>
  </si>
  <si>
    <t>X0550</t>
  </si>
  <si>
    <t>Madda Bhaskar rao</t>
  </si>
  <si>
    <t>X0008</t>
  </si>
  <si>
    <t>Vallamkonda Vijay Kumar</t>
  </si>
  <si>
    <t>X1383</t>
  </si>
  <si>
    <t>Chittla Jaipal Reddy</t>
  </si>
  <si>
    <t>X0727</t>
  </si>
  <si>
    <t>Anagani Siddeshwara Rao</t>
  </si>
  <si>
    <t>X0070</t>
  </si>
  <si>
    <t>Syed Zakir</t>
  </si>
  <si>
    <t>X0538</t>
  </si>
  <si>
    <t>Thandapani S.</t>
  </si>
  <si>
    <t>X0118</t>
  </si>
  <si>
    <t>Chandrashekar G. B.</t>
  </si>
  <si>
    <t>X1019</t>
  </si>
  <si>
    <t>Mr. Harikishor B</t>
  </si>
  <si>
    <t>Dinesh .</t>
  </si>
  <si>
    <t>X0181</t>
  </si>
  <si>
    <t>Mr. Shiva Prasad Rao</t>
  </si>
  <si>
    <t>Anil kumar Baligeri</t>
  </si>
  <si>
    <t>X0527</t>
  </si>
  <si>
    <t>Nafees Naregal</t>
  </si>
  <si>
    <t>X0618</t>
  </si>
  <si>
    <t>Harshitha H. J.</t>
  </si>
  <si>
    <t>X0362</t>
  </si>
  <si>
    <t>Manjunath Mugad</t>
  </si>
  <si>
    <t>Govindraj Sambrani</t>
  </si>
  <si>
    <t>X1110</t>
  </si>
  <si>
    <t>Abdul Majid Sundke</t>
  </si>
  <si>
    <t>X0603</t>
  </si>
  <si>
    <t>Arvind Kashyap</t>
  </si>
  <si>
    <t>X0686</t>
  </si>
  <si>
    <t>Hemendra Singh Rathore</t>
  </si>
  <si>
    <t>X0401</t>
  </si>
  <si>
    <t>Pranav Sharma</t>
  </si>
  <si>
    <t>X0790</t>
  </si>
  <si>
    <t>Nishant Kumar Singh</t>
  </si>
  <si>
    <t>X0674</t>
  </si>
  <si>
    <t>Sasidharan D.</t>
  </si>
  <si>
    <t>X0014</t>
  </si>
  <si>
    <t>Natarajan M.</t>
  </si>
  <si>
    <t>X0209</t>
  </si>
  <si>
    <t>Mr. Ashok Kumar M.</t>
  </si>
  <si>
    <t>Balamurugan P.</t>
  </si>
  <si>
    <t>X0137</t>
  </si>
  <si>
    <t>Mr. Loganathan Kumar R.</t>
  </si>
  <si>
    <t>Yuvraj Kumar B.</t>
  </si>
  <si>
    <t>Rohit Bhargav</t>
  </si>
  <si>
    <t>X0093</t>
  </si>
  <si>
    <t>Kailash Kashyap</t>
  </si>
  <si>
    <t>X0517</t>
  </si>
  <si>
    <t>Mr. Manish Jain</t>
  </si>
  <si>
    <t>Goutam Patra</t>
  </si>
  <si>
    <t>X0045</t>
  </si>
  <si>
    <t>Nikhil Gupta</t>
  </si>
  <si>
    <t>X1588</t>
  </si>
  <si>
    <t>Vinod Chaudhary</t>
  </si>
  <si>
    <t>X1106</t>
  </si>
  <si>
    <t>Vishal Rao</t>
  </si>
  <si>
    <t>X1059</t>
  </si>
  <si>
    <t>Faiz Alam</t>
  </si>
  <si>
    <t>X1157</t>
  </si>
  <si>
    <t>Mr. Vivek Vishnoi</t>
  </si>
  <si>
    <t>Vipul Harishchandra Bangar</t>
  </si>
  <si>
    <t>X0080</t>
  </si>
  <si>
    <t>Ahmed Rafiullakhan Pathan</t>
  </si>
  <si>
    <t>X0453</t>
  </si>
  <si>
    <t>Poonam Chandravadan Vyas</t>
  </si>
  <si>
    <t>X0087</t>
  </si>
  <si>
    <t>Mr. Komalkumar Maganbhai Bhut</t>
  </si>
  <si>
    <t>Kishor Bhimjibhai Gohil</t>
  </si>
  <si>
    <t>X1063</t>
  </si>
  <si>
    <t>Darshana Ajay Jariwala</t>
  </si>
  <si>
    <t>X1033</t>
  </si>
  <si>
    <t>Md Ali Hasnain</t>
  </si>
  <si>
    <t>X0255</t>
  </si>
  <si>
    <t>Suman Saha</t>
  </si>
  <si>
    <t>X0220</t>
  </si>
  <si>
    <t>Sanjib kumar Mahata</t>
  </si>
  <si>
    <t>X0154</t>
  </si>
  <si>
    <t>Vikas Hiranand Achhra</t>
  </si>
  <si>
    <t>X1053</t>
  </si>
  <si>
    <t>Debasis Mohanty</t>
  </si>
  <si>
    <t>X0438</t>
  </si>
  <si>
    <t>Mr. Ayan Dam</t>
  </si>
  <si>
    <t>Samir Kumar Pani</t>
  </si>
  <si>
    <t>X0306</t>
  </si>
  <si>
    <t>Bikash Kumar Dash</t>
  </si>
  <si>
    <t>X0493</t>
  </si>
  <si>
    <t>Dhiraj Kumar Srivastava</t>
  </si>
  <si>
    <t>X0855</t>
  </si>
  <si>
    <t>Syed Rumman Ahmed</t>
  </si>
  <si>
    <t>X0712</t>
  </si>
  <si>
    <t>Pradeep Kumar</t>
  </si>
  <si>
    <t>X0758</t>
  </si>
  <si>
    <t>Pradeep S. Nikam</t>
  </si>
  <si>
    <t>X0871</t>
  </si>
  <si>
    <t>Prabhakar Digambar Bahurupi</t>
  </si>
  <si>
    <t>X0862</t>
  </si>
  <si>
    <t>Nisha Suresh Talekar</t>
  </si>
  <si>
    <t>X0187</t>
  </si>
  <si>
    <t>Ketan Jayprakash Subhaji</t>
  </si>
  <si>
    <t>X0604</t>
  </si>
  <si>
    <t>Avinash Sudhakar Binjave</t>
  </si>
  <si>
    <t>X0808</t>
  </si>
  <si>
    <t>Narendra Kumar Sinha</t>
  </si>
  <si>
    <t>X1290</t>
  </si>
  <si>
    <t>Kannan A</t>
  </si>
  <si>
    <t>X2029</t>
  </si>
  <si>
    <t>Mr. Anandakarthikeyan G.</t>
  </si>
  <si>
    <t>Karthik Y</t>
  </si>
  <si>
    <t>X0105</t>
  </si>
  <si>
    <t>Kingsly jeyaraj J</t>
  </si>
  <si>
    <t>X1765</t>
  </si>
  <si>
    <t>Mohamed Nabees A</t>
  </si>
  <si>
    <t>X0089</t>
  </si>
  <si>
    <t>Suresh S</t>
  </si>
  <si>
    <t>X0405</t>
  </si>
  <si>
    <t>Kumar J</t>
  </si>
  <si>
    <t>X0258</t>
  </si>
  <si>
    <t>Rajini C</t>
  </si>
  <si>
    <t>X0623</t>
  </si>
  <si>
    <t>Karunanithi V</t>
  </si>
  <si>
    <t>X0599</t>
  </si>
  <si>
    <t>Rishikesh B</t>
  </si>
  <si>
    <t>X1367</t>
  </si>
  <si>
    <t>Panneerselvam D</t>
  </si>
  <si>
    <t>X0352</t>
  </si>
  <si>
    <t>Jatin Pravinbhai Patel</t>
  </si>
  <si>
    <t>X0297</t>
  </si>
  <si>
    <t>Ritwik Agnihotri</t>
  </si>
  <si>
    <t>X0128</t>
  </si>
  <si>
    <t>Salma Pharida</t>
  </si>
  <si>
    <t>X0677</t>
  </si>
  <si>
    <t>Vidya Sagar Tripathi</t>
  </si>
  <si>
    <t>X1074</t>
  </si>
  <si>
    <t>Prithvi Raj</t>
  </si>
  <si>
    <t>X0303</t>
  </si>
  <si>
    <t>Gopal Krishan</t>
  </si>
  <si>
    <t>X0649</t>
  </si>
  <si>
    <t>Mr. Sanjiv Sen</t>
  </si>
  <si>
    <t>Shashank Pandey</t>
  </si>
  <si>
    <t>X1795</t>
  </si>
  <si>
    <t>X0637</t>
  </si>
  <si>
    <t>Sunil Purohit</t>
  </si>
  <si>
    <t>X0832</t>
  </si>
  <si>
    <t>Ajaypal Singh</t>
  </si>
  <si>
    <t>X1008</t>
  </si>
  <si>
    <t>Santosh Kumar Jha</t>
  </si>
  <si>
    <t>X0767</t>
  </si>
  <si>
    <t>Neeraj Kumar Bhardwaj</t>
  </si>
  <si>
    <t>X0873</t>
  </si>
  <si>
    <t>Sanjay Kumar</t>
  </si>
  <si>
    <t>X1776</t>
  </si>
  <si>
    <t>Bijay Kumar Nishank</t>
  </si>
  <si>
    <t>X1184</t>
  </si>
  <si>
    <t>Ansar AB</t>
  </si>
  <si>
    <t>X0827</t>
  </si>
  <si>
    <t>Mr. Remesh T. V.</t>
  </si>
  <si>
    <t>Suresh Boddu</t>
  </si>
  <si>
    <t>X0107</t>
  </si>
  <si>
    <t>Illayaraja A.</t>
  </si>
  <si>
    <t>X1504</t>
  </si>
  <si>
    <t>Rakesh Kumar Rajan R.</t>
  </si>
  <si>
    <t>X0523</t>
  </si>
  <si>
    <t>Pramod Ashok Dhage</t>
  </si>
  <si>
    <t>X0138</t>
  </si>
  <si>
    <t>Nabanita Chowdhury</t>
  </si>
  <si>
    <t>X0017</t>
  </si>
  <si>
    <t>Moloy Bhattacharjee</t>
  </si>
  <si>
    <t>X0396</t>
  </si>
  <si>
    <t>Md. Khalid</t>
  </si>
  <si>
    <t>X0192</t>
  </si>
  <si>
    <t>Khandla Srinivasa Rao</t>
  </si>
  <si>
    <t>X0426</t>
  </si>
  <si>
    <t>Sridhar Korapati</t>
  </si>
  <si>
    <t>X0291</t>
  </si>
  <si>
    <t>Mr. Srinivas C.</t>
  </si>
  <si>
    <t>Surinder Yadav</t>
  </si>
  <si>
    <t>X0764</t>
  </si>
  <si>
    <t>Mahendra Kumar Shetty</t>
  </si>
  <si>
    <t>X0734</t>
  </si>
  <si>
    <t>Mr. Mohan Kumar B.N</t>
  </si>
  <si>
    <t>Rajeshwar Kundu</t>
  </si>
  <si>
    <t>X0385</t>
  </si>
  <si>
    <t>Rimmi Bhatti</t>
  </si>
  <si>
    <t>X1130</t>
  </si>
  <si>
    <t>K. Sankar Rao</t>
  </si>
  <si>
    <t>X0522</t>
  </si>
  <si>
    <t>Kamlesh Kumar</t>
  </si>
  <si>
    <t>X0746</t>
  </si>
  <si>
    <t>Mustafa Ali</t>
  </si>
  <si>
    <t>X1550</t>
  </si>
  <si>
    <t>Saheer M.</t>
  </si>
  <si>
    <t>X0892</t>
  </si>
  <si>
    <t>Mr. Fasal T.</t>
  </si>
  <si>
    <t>Saurabh Srivastava</t>
  </si>
  <si>
    <t>X0095</t>
  </si>
  <si>
    <t>Rama Devi</t>
  </si>
  <si>
    <t>X0157</t>
  </si>
  <si>
    <t>Tapesh Gawde</t>
  </si>
  <si>
    <t>X1333</t>
  </si>
  <si>
    <t>Vivek Dutt</t>
  </si>
  <si>
    <t>X0888</t>
  </si>
  <si>
    <t>Nidhi Shankhdhar</t>
  </si>
  <si>
    <t>X0786</t>
  </si>
  <si>
    <t>Ramanagouda F. Patil</t>
  </si>
  <si>
    <t>X0413</t>
  </si>
  <si>
    <t>X0098</t>
  </si>
  <si>
    <t>Joshi Silukoti</t>
  </si>
  <si>
    <t>X0353</t>
  </si>
  <si>
    <t>Mahaboob Jeelan Dandiya</t>
  </si>
  <si>
    <t>X0332</t>
  </si>
  <si>
    <t>Shaik Sharif</t>
  </si>
  <si>
    <t>X1111</t>
  </si>
  <si>
    <t>Janardhan Pasupuleti</t>
  </si>
  <si>
    <t>X0152</t>
  </si>
  <si>
    <t>Srikath A L C S</t>
  </si>
  <si>
    <t>X0216</t>
  </si>
  <si>
    <t>Jaya Krishna Sahu</t>
  </si>
  <si>
    <t>X0408</t>
  </si>
  <si>
    <t>Shilpa Sudhir Bhojane</t>
  </si>
  <si>
    <t>X0265</t>
  </si>
  <si>
    <t>Rejeev VR</t>
  </si>
  <si>
    <t>X0485</t>
  </si>
  <si>
    <t>Sanjay C.</t>
  </si>
  <si>
    <t>X0796</t>
  </si>
  <si>
    <t>Sarbjit Ram</t>
  </si>
  <si>
    <t>X0479</t>
  </si>
  <si>
    <t>Amit Wadhwa</t>
  </si>
  <si>
    <t>X0516</t>
  </si>
  <si>
    <t>Rajapandyan R.</t>
  </si>
  <si>
    <t>X0876</t>
  </si>
  <si>
    <t>Nagendran R.</t>
  </si>
  <si>
    <t>X0090</t>
  </si>
  <si>
    <t>Rupesh Kumar Rathore</t>
  </si>
  <si>
    <t>X0819</t>
  </si>
  <si>
    <t>Ms. Swati Sundrani</t>
  </si>
  <si>
    <t>Nijil K. V.</t>
  </si>
  <si>
    <t>X0081</t>
  </si>
  <si>
    <t>Jai Prakash Rai</t>
  </si>
  <si>
    <t>X0506</t>
  </si>
  <si>
    <t>Chaitali Sanyal</t>
  </si>
  <si>
    <t>X0025</t>
  </si>
  <si>
    <t>Kamalakar Kishanrao Ghuge</t>
  </si>
  <si>
    <t>X0350</t>
  </si>
  <si>
    <t>Deep Dutta</t>
  </si>
  <si>
    <t>X0276</t>
  </si>
  <si>
    <t>Vikas Ramugrah Singh</t>
  </si>
  <si>
    <t>X0380</t>
  </si>
  <si>
    <t>Shivanand R. Dodamani</t>
  </si>
  <si>
    <t>X0882</t>
  </si>
  <si>
    <t>Nagaraj .</t>
  </si>
  <si>
    <t>X0617</t>
  </si>
  <si>
    <t>Shrinivas B. Deety</t>
  </si>
  <si>
    <t>X0246</t>
  </si>
  <si>
    <t>Jaiby Cherian</t>
  </si>
  <si>
    <t>X0051</t>
  </si>
  <si>
    <t>Mr. Anuraj R.</t>
  </si>
  <si>
    <t>Aditya Amonz</t>
  </si>
  <si>
    <t>X0382</t>
  </si>
  <si>
    <t>T. Temsu Walling</t>
  </si>
  <si>
    <t>X1128</t>
  </si>
  <si>
    <t>X0668</t>
  </si>
  <si>
    <t>Anju Emanuel</t>
  </si>
  <si>
    <t>X0590</t>
  </si>
  <si>
    <t>Dinesh Kumar</t>
  </si>
  <si>
    <t>X0208</t>
  </si>
  <si>
    <t>Manisha Rajendra Agarwal</t>
  </si>
  <si>
    <t>X0573</t>
  </si>
  <si>
    <t>Deepak Kalra</t>
  </si>
  <si>
    <t>X0609</t>
  </si>
  <si>
    <t>Sandeep Baijnath Chaubey</t>
  </si>
  <si>
    <t>X0020</t>
  </si>
  <si>
    <t>Sachin Gopal Mishra</t>
  </si>
  <si>
    <t>X0037</t>
  </si>
  <si>
    <t>Chidirala Ramesh</t>
  </si>
  <si>
    <t>X0868</t>
  </si>
  <si>
    <t>Mithun Bose</t>
  </si>
  <si>
    <t>X1031</t>
  </si>
  <si>
    <t>Mallikarjuna M.</t>
  </si>
  <si>
    <t>X0227</t>
  </si>
  <si>
    <t>Pinkal Shantilal Macwan</t>
  </si>
  <si>
    <t>X1671</t>
  </si>
  <si>
    <t>Pemmaiah M. S.</t>
  </si>
  <si>
    <t>X0151</t>
  </si>
  <si>
    <t>Gursmeep Singh</t>
  </si>
  <si>
    <t>X1115</t>
  </si>
  <si>
    <t>Rashpal Kaur</t>
  </si>
  <si>
    <t>X0071</t>
  </si>
  <si>
    <t>Ranjit R. Sapdhare</t>
  </si>
  <si>
    <t>X0735</t>
  </si>
  <si>
    <t>Sapan K. Joshi</t>
  </si>
  <si>
    <t>X0699</t>
  </si>
  <si>
    <t>Abhijeet Bagora</t>
  </si>
  <si>
    <t>X0650</t>
  </si>
  <si>
    <t>Lokesh Kumar Sharma</t>
  </si>
  <si>
    <t>X1103</t>
  </si>
  <si>
    <t>Saravanan S.</t>
  </si>
  <si>
    <t>X1182</t>
  </si>
  <si>
    <t>Suresh Kumar M.</t>
  </si>
  <si>
    <t>X0082</t>
  </si>
  <si>
    <t>Bhaskar V.</t>
  </si>
  <si>
    <t>X0194</t>
  </si>
  <si>
    <t>Mahesh Purushottam Sonicha</t>
  </si>
  <si>
    <t>X0508</t>
  </si>
  <si>
    <t>Riyaz Mohd Ibrahim Khan</t>
  </si>
  <si>
    <t>X0341</t>
  </si>
  <si>
    <t>Mrs. Kala Manoj Jain</t>
  </si>
  <si>
    <t>Tousif Yusuf Mansuri</t>
  </si>
  <si>
    <t>X0124</t>
  </si>
  <si>
    <t>Pavan Kumar D S K</t>
  </si>
  <si>
    <t>X0553</t>
  </si>
  <si>
    <t>Payal Kiritbhai Palmer</t>
  </si>
  <si>
    <t>X0446</t>
  </si>
  <si>
    <t>Tuhin Ghosh</t>
  </si>
  <si>
    <t>X0351</t>
  </si>
  <si>
    <t>Raju Kumar Sharma</t>
  </si>
  <si>
    <t>X1172</t>
  </si>
  <si>
    <t>Chandan Tiwari</t>
  </si>
  <si>
    <t>X0183</t>
  </si>
  <si>
    <t>Hansa Narshih Rana</t>
  </si>
  <si>
    <t>X0774</t>
  </si>
  <si>
    <t>Paritosh Ashwin Shukla</t>
  </si>
  <si>
    <t>X0264</t>
  </si>
  <si>
    <t>Hariprasad N. P.</t>
  </si>
  <si>
    <t>X0046</t>
  </si>
  <si>
    <t>X1140</t>
  </si>
  <si>
    <t>Swagatika Rath</t>
  </si>
  <si>
    <t>X0737</t>
  </si>
  <si>
    <t>Abdul Kareem B.</t>
  </si>
  <si>
    <t>X0094</t>
  </si>
  <si>
    <t>Santosh Katale</t>
  </si>
  <si>
    <t>X1532</t>
  </si>
  <si>
    <t>Diwakar Kumar Yadav</t>
  </si>
  <si>
    <t>X0804</t>
  </si>
  <si>
    <t>Sandesh Barhaiya</t>
  </si>
  <si>
    <t>X0646</t>
  </si>
  <si>
    <t>Sandhya Devi V. R.</t>
  </si>
  <si>
    <t>X0218</t>
  </si>
  <si>
    <t>Rahul Tripathi</t>
  </si>
  <si>
    <t>X0625</t>
  </si>
  <si>
    <t>Suresh Poojary</t>
  </si>
  <si>
    <t>X0186</t>
  </si>
  <si>
    <t>Mrs. Rupali Ketav Gupte</t>
  </si>
  <si>
    <t>Nilesh V. Chavan</t>
  </si>
  <si>
    <t>X0575</t>
  </si>
  <si>
    <t>Sudharsan M.</t>
  </si>
  <si>
    <t>X0234</t>
  </si>
  <si>
    <t>Abani Kanta Swain</t>
  </si>
  <si>
    <t>X0633</t>
  </si>
  <si>
    <t>Ismail Khan</t>
  </si>
  <si>
    <t>X1189</t>
  </si>
  <si>
    <t>Mr. Manish Bahl</t>
  </si>
  <si>
    <t>Vikas Sukhadeo Sadavarte</t>
  </si>
  <si>
    <t>X0872</t>
  </si>
  <si>
    <t>Kumar Naveen</t>
  </si>
  <si>
    <t>X0478</t>
  </si>
  <si>
    <t>Sandeep Buvaji Pagar</t>
  </si>
  <si>
    <t>X0629</t>
  </si>
  <si>
    <t>Vijeesh Kumar</t>
  </si>
  <si>
    <t>X0705</t>
  </si>
  <si>
    <t>Avinash Kumar Rai</t>
  </si>
  <si>
    <t>X1471</t>
  </si>
  <si>
    <t>Rukmanand Hari Bankar</t>
  </si>
  <si>
    <t>X0806</t>
  </si>
  <si>
    <t>Ranjeet Kumar Mishra</t>
  </si>
  <si>
    <t>X1055</t>
  </si>
  <si>
    <t>Vikel Sharma</t>
  </si>
  <si>
    <t>X0857</t>
  </si>
  <si>
    <t>Rajiv Kumar Jha</t>
  </si>
  <si>
    <t>X0012</t>
  </si>
  <si>
    <t>Rohit Kumar</t>
  </si>
  <si>
    <t>X0316</t>
  </si>
  <si>
    <t>Vimla Singh</t>
  </si>
  <si>
    <t>X0587</t>
  </si>
  <si>
    <t>Vijay Soni</t>
  </si>
  <si>
    <t>X0582</t>
  </si>
  <si>
    <t>Akash Mahanty</t>
  </si>
  <si>
    <t>X0214</t>
  </si>
  <si>
    <t>Ibrahim S.</t>
  </si>
  <si>
    <t>X0793</t>
  </si>
  <si>
    <t>Shah Mohammad Afroz</t>
  </si>
  <si>
    <t>X1406</t>
  </si>
  <si>
    <t>Sandeep Verma</t>
  </si>
  <si>
    <t>X0044</t>
  </si>
  <si>
    <t>Baranitharan M.</t>
  </si>
  <si>
    <t>X0602</t>
  </si>
  <si>
    <t>Atul Arun Soley</t>
  </si>
  <si>
    <t>X0315</t>
  </si>
  <si>
    <t>Pooja Jagdambapasad Tripathi</t>
  </si>
  <si>
    <t>X0230</t>
  </si>
  <si>
    <t>Daijee Das</t>
  </si>
  <si>
    <t>X0375</t>
  </si>
  <si>
    <t>Parmod Sachdeva</t>
  </si>
  <si>
    <t>X0403</t>
  </si>
  <si>
    <t>Vishal Kumar</t>
  </si>
  <si>
    <t>X0765</t>
  </si>
  <si>
    <t>Gurpreet Singh</t>
  </si>
  <si>
    <t>X1253</t>
  </si>
  <si>
    <t>Balbir Singh</t>
  </si>
  <si>
    <t>X0312</t>
  </si>
  <si>
    <t>Sanjay Kumar Sahu</t>
  </si>
  <si>
    <t>X0667</t>
  </si>
  <si>
    <t>Pallavi Singh</t>
  </si>
  <si>
    <t>X0529</t>
  </si>
  <si>
    <t>Dalia Das</t>
  </si>
  <si>
    <t>X1707</t>
  </si>
  <si>
    <t>Sharmila Halder</t>
  </si>
  <si>
    <t>X1562</t>
  </si>
  <si>
    <t>Ashok Kumar Gouda</t>
  </si>
  <si>
    <t>X0537</t>
  </si>
  <si>
    <t>Ghalib Hussain</t>
  </si>
  <si>
    <t>X1183</t>
  </si>
  <si>
    <t>Sharwan Kumar Jha</t>
  </si>
  <si>
    <t>X0320</t>
  </si>
  <si>
    <t>Jagdamba Prasad</t>
  </si>
  <si>
    <t>X0823</t>
  </si>
  <si>
    <t>Sohan Singh Rathore</t>
  </si>
  <si>
    <t>X1255</t>
  </si>
  <si>
    <t>Parmod Kumar</t>
  </si>
  <si>
    <t>X1559</t>
  </si>
  <si>
    <t>Ramesh Vaishnav</t>
  </si>
  <si>
    <t>X0489</t>
  </si>
  <si>
    <t>Sanjay Kr. Spaheia</t>
  </si>
  <si>
    <t>X1252</t>
  </si>
  <si>
    <t>Rajesh Kumar Choudhary</t>
  </si>
  <si>
    <t>X0254</t>
  </si>
  <si>
    <t>Tilak Raj</t>
  </si>
  <si>
    <t>X0747</t>
  </si>
  <si>
    <t>Nitish Chandra Dey</t>
  </si>
  <si>
    <t>X1404</t>
  </si>
  <si>
    <t>Sajal Chakraborty</t>
  </si>
  <si>
    <t>Ajay Baral</t>
  </si>
  <si>
    <t>X0133</t>
  </si>
  <si>
    <t>Varsha Rawat</t>
  </si>
  <si>
    <t>X0820</t>
  </si>
  <si>
    <t>Tawishi Dhodray</t>
  </si>
  <si>
    <t>X1312</t>
  </si>
  <si>
    <t>Namit Kumar Mishra</t>
  </si>
  <si>
    <t>X1228</t>
  </si>
  <si>
    <t>Narendra Kumar</t>
  </si>
  <si>
    <t>X1246</t>
  </si>
  <si>
    <t>Preksha Bhatnagar</t>
  </si>
  <si>
    <t>X0224</t>
  </si>
  <si>
    <t>Sandeep Kamlesh Bhatt</t>
  </si>
  <si>
    <t>X0373</t>
  </si>
  <si>
    <t>Vikram Kumar Shaw</t>
  </si>
  <si>
    <t>X0084</t>
  </si>
  <si>
    <t>Pravin Jayendra Somwanshi</t>
  </si>
  <si>
    <t>X0266</t>
  </si>
  <si>
    <t>Ashish Goyal</t>
  </si>
  <si>
    <t>X0010</t>
  </si>
  <si>
    <t>Soumen Ray</t>
  </si>
  <si>
    <t>X0365</t>
  </si>
  <si>
    <t>Sagar Shukla</t>
  </si>
  <si>
    <t>X0317</t>
  </si>
  <si>
    <t>Sanjay Maganbhai Dobariya</t>
  </si>
  <si>
    <t>X1339</t>
  </si>
  <si>
    <t>Sameer Arvind Chaudhari</t>
  </si>
  <si>
    <t>X0215</t>
  </si>
  <si>
    <t>Ravneet Kaur</t>
  </si>
  <si>
    <t>X1393</t>
  </si>
  <si>
    <t>Amardeep Kumar</t>
  </si>
  <si>
    <t>X0371</t>
  </si>
  <si>
    <t>Ravi Kulhari</t>
  </si>
  <si>
    <t>X1650</t>
  </si>
  <si>
    <t>Ajay Kumar Singh</t>
  </si>
  <si>
    <t>X0384</t>
  </si>
  <si>
    <t>Pradnya Ganesh Prabhu</t>
  </si>
  <si>
    <t>X0061</t>
  </si>
  <si>
    <t>Manish Mohanlal Gupta</t>
  </si>
  <si>
    <t>X0036</t>
  </si>
  <si>
    <t>Lipsamayee Dash</t>
  </si>
  <si>
    <t>X1070</t>
  </si>
  <si>
    <t>Biswajit Sharma</t>
  </si>
  <si>
    <t>X0546</t>
  </si>
  <si>
    <t>Mandar Mukherjee</t>
  </si>
  <si>
    <t>X0586</t>
  </si>
  <si>
    <t>Mukesh Kumar Mishra</t>
  </si>
  <si>
    <t>X0886</t>
  </si>
  <si>
    <t>Satyendra Kumar Singh</t>
  </si>
  <si>
    <t>X0642</t>
  </si>
  <si>
    <t>Amandeep Kour</t>
  </si>
  <si>
    <t>X1478</t>
  </si>
  <si>
    <t>Mr. Hitesh Juswal</t>
  </si>
  <si>
    <t>Anthoni Babu A.</t>
  </si>
  <si>
    <t>X1120</t>
  </si>
  <si>
    <t>Md Arif Ahmad</t>
  </si>
  <si>
    <t>X1219</t>
  </si>
  <si>
    <t>Md Kamil Quraishi</t>
  </si>
  <si>
    <t>X0837</t>
  </si>
  <si>
    <t>Beer Mohamed M.</t>
  </si>
  <si>
    <t>X0170</t>
  </si>
  <si>
    <t>Bhausaheb Dagu Ghotekar</t>
  </si>
  <si>
    <t>X0663</t>
  </si>
  <si>
    <t>Sanjay Kumar Singh</t>
  </si>
  <si>
    <t>X0540</t>
  </si>
  <si>
    <t>Mrs. Samta Agarwal</t>
  </si>
  <si>
    <t>Sunil Kumar Kushwaha</t>
  </si>
  <si>
    <t>X0542</t>
  </si>
  <si>
    <t>Suraj Nagpal</t>
  </si>
  <si>
    <t>X1132</t>
  </si>
  <si>
    <t>Rajendra Kannantna</t>
  </si>
  <si>
    <t>X1309</t>
  </si>
  <si>
    <t>Yagyanarayan R. Pathak</t>
  </si>
  <si>
    <t>Archana Ramavtar Shriwastav</t>
  </si>
  <si>
    <t>X0805</t>
  </si>
  <si>
    <t>Dhananjay Purushoottam Moghe</t>
  </si>
  <si>
    <t>X0742</t>
  </si>
  <si>
    <t>Kamaraj S.</t>
  </si>
  <si>
    <t>X1080</t>
  </si>
  <si>
    <t>Moorthy M.</t>
  </si>
  <si>
    <t>X1451</t>
  </si>
  <si>
    <t>Virendra Kumar</t>
  </si>
  <si>
    <t>X1386</t>
  </si>
  <si>
    <t>Saurabh Pal</t>
  </si>
  <si>
    <t>X0744</t>
  </si>
  <si>
    <t>Amit Kumar Singh</t>
  </si>
  <si>
    <t>Rajesh Kumar Chati</t>
  </si>
  <si>
    <t>X1271</t>
  </si>
  <si>
    <t>Ponnaganti Rajsekhar</t>
  </si>
  <si>
    <t>X1163</t>
  </si>
  <si>
    <t>Rajib Biswas</t>
  </si>
  <si>
    <t>X1574</t>
  </si>
  <si>
    <t>Subrata Kumar Chanda</t>
  </si>
  <si>
    <t>X1507</t>
  </si>
  <si>
    <t>Ravindra Jain</t>
  </si>
  <si>
    <t>X0776</t>
  </si>
  <si>
    <t>Suresh Verma</t>
  </si>
  <si>
    <t>X0160</t>
  </si>
  <si>
    <t>Karthikeyan J. A.</t>
  </si>
  <si>
    <t>X0865</t>
  </si>
  <si>
    <t>Rajesh Salvi</t>
  </si>
  <si>
    <t>X0097</t>
  </si>
  <si>
    <t>Narendra Singh Chauhan</t>
  </si>
  <si>
    <t>X1528</t>
  </si>
  <si>
    <t>Atul Kumar Bhardwaj</t>
  </si>
  <si>
    <t>X1787</t>
  </si>
  <si>
    <t>Ramanchi Sreenu</t>
  </si>
  <si>
    <t>X1030</t>
  </si>
  <si>
    <t>Abhinav Mittal</t>
  </si>
  <si>
    <t>X0361</t>
  </si>
  <si>
    <t>Deepak Lavasa Shiralakar</t>
  </si>
  <si>
    <t>X0482</t>
  </si>
  <si>
    <t>Basavaraja G.</t>
  </si>
  <si>
    <t>X0709</t>
  </si>
  <si>
    <t>Deepak Kumar Bastia</t>
  </si>
  <si>
    <t>X1409</t>
  </si>
  <si>
    <t>S M Samrat</t>
  </si>
  <si>
    <t>X1376</t>
  </si>
  <si>
    <t>Jeyaraman A.</t>
  </si>
  <si>
    <t>X0799</t>
  </si>
  <si>
    <t>Mohd Javed Rizwan</t>
  </si>
  <si>
    <t>X0757</t>
  </si>
  <si>
    <t>Swapan Chakraborty</t>
  </si>
  <si>
    <t>X0445</t>
  </si>
  <si>
    <t>Khan Zianasim Samiullah</t>
  </si>
  <si>
    <t>X0327</t>
  </si>
  <si>
    <t>Dhara Shetansingh Bhati</t>
  </si>
  <si>
    <t>X1193</t>
  </si>
  <si>
    <t>Mr. Dhwanil Milan Bhai Acharya</t>
  </si>
  <si>
    <t>Saurabh Sengar</t>
  </si>
  <si>
    <t>X0638</t>
  </si>
  <si>
    <t>Kartik KV</t>
  </si>
  <si>
    <t>X0132</t>
  </si>
  <si>
    <t>Dinesh Pal Singh</t>
  </si>
  <si>
    <t>X0791</t>
  </si>
  <si>
    <t>Rajesh Kumer Gilhotra</t>
  </si>
  <si>
    <t>X1303</t>
  </si>
  <si>
    <t>Tarun Kumar</t>
  </si>
  <si>
    <t>X0056</t>
  </si>
  <si>
    <t>Anil Kumar</t>
  </si>
  <si>
    <t>X0226</t>
  </si>
  <si>
    <t>Dinesh Pandurang Tikure</t>
  </si>
  <si>
    <t>X1024</t>
  </si>
  <si>
    <t>Arvind Narendra Kumar Shukla</t>
  </si>
  <si>
    <t>X0018</t>
  </si>
  <si>
    <t>Sudeshna Sitesh Sarkar</t>
  </si>
  <si>
    <t>X1040</t>
  </si>
  <si>
    <t>Rohan Kulkarni</t>
  </si>
  <si>
    <t>Uma Prasad</t>
  </si>
  <si>
    <t>X1311</t>
  </si>
  <si>
    <t>Manish Kumar Jaiswal</t>
  </si>
  <si>
    <t>X0439</t>
  </si>
  <si>
    <t>Sasibhushan Rao Chiguruvalasa</t>
  </si>
  <si>
    <t>X0614</t>
  </si>
  <si>
    <t>Akhilesh Singh</t>
  </si>
  <si>
    <t>X1423</t>
  </si>
  <si>
    <t>Prabir Bose</t>
  </si>
  <si>
    <t>X0724</t>
  </si>
  <si>
    <t>Sandip Sen</t>
  </si>
  <si>
    <t>X1121</t>
  </si>
  <si>
    <t>Manish Kumar Srivastava</t>
  </si>
  <si>
    <t>X1444</t>
  </si>
  <si>
    <t>Hansibul Haque</t>
  </si>
  <si>
    <t>X1329</t>
  </si>
  <si>
    <t>Deepak Rahangdale</t>
  </si>
  <si>
    <t>X0710</t>
  </si>
  <si>
    <t>Dharmesh HamirBhai Bhammar</t>
  </si>
  <si>
    <t>X1200</t>
  </si>
  <si>
    <t>Shetru Ravindra Kumar</t>
  </si>
  <si>
    <t>X0065</t>
  </si>
  <si>
    <t>Sandeep Sheshrao Shevatekar</t>
  </si>
  <si>
    <t>X1090</t>
  </si>
  <si>
    <t>Manish Gupta</t>
  </si>
  <si>
    <t>X0789</t>
  </si>
  <si>
    <t>Vinoth Kumar V.</t>
  </si>
  <si>
    <t>X0368</t>
  </si>
  <si>
    <t>Muthukumar R.</t>
  </si>
  <si>
    <t>X1237</t>
  </si>
  <si>
    <t>Prashantha Kumar T K</t>
  </si>
  <si>
    <t>X0203</t>
  </si>
  <si>
    <t>Gurjeet Kumar</t>
  </si>
  <si>
    <t>X0394</t>
  </si>
  <si>
    <t>Rajesh Nitinbhai Chauhan</t>
  </si>
  <si>
    <t>X1091</t>
  </si>
  <si>
    <t>Prasad Chandrakant Sawant</t>
  </si>
  <si>
    <t>X0769</t>
  </si>
  <si>
    <t>Bhavna Saini</t>
  </si>
  <si>
    <t>X0652</t>
  </si>
  <si>
    <t>Sonal Kadam</t>
  </si>
  <si>
    <t>X0263</t>
  </si>
  <si>
    <t>Ishant Sharma</t>
  </si>
  <si>
    <t>X0311</t>
  </si>
  <si>
    <t>Puneet Bahl</t>
  </si>
  <si>
    <t>X0473</t>
  </si>
  <si>
    <t>Sandeep Kumar Saw</t>
  </si>
  <si>
    <t>X0824</t>
  </si>
  <si>
    <t>Sukumar Saha</t>
  </si>
  <si>
    <t>X1131</t>
  </si>
  <si>
    <t>Sandip Narendra Subhedar</t>
  </si>
  <si>
    <t>X0188</t>
  </si>
  <si>
    <t>Raghavendra K. Prasad</t>
  </si>
  <si>
    <t>X0077</t>
  </si>
  <si>
    <t>Debapriya Mitra</t>
  </si>
  <si>
    <t>X0253</t>
  </si>
  <si>
    <t>Amit Kumar Mallick</t>
  </si>
  <si>
    <t>Chayan Mandal</t>
  </si>
  <si>
    <t>X0116</t>
  </si>
  <si>
    <t>Pallab Bhattacharya</t>
  </si>
  <si>
    <t>X0033</t>
  </si>
  <si>
    <t>Rajiv Kumar Ranjan</t>
  </si>
  <si>
    <t>X1087</t>
  </si>
  <si>
    <t>Abhishek Singh</t>
  </si>
  <si>
    <t>X0759</t>
  </si>
  <si>
    <t>Sunil Tripathi</t>
  </si>
  <si>
    <t>X0893</t>
  </si>
  <si>
    <t>Poonam Lakhera</t>
  </si>
  <si>
    <t>X1387</t>
  </si>
  <si>
    <t>Arumugam N</t>
  </si>
  <si>
    <t>X0704</t>
  </si>
  <si>
    <t>X0250</t>
  </si>
  <si>
    <t>Sooraj P. Nair</t>
  </si>
  <si>
    <t>X0136</t>
  </si>
  <si>
    <t>Shambhu Nath Jha</t>
  </si>
  <si>
    <t>X0271</t>
  </si>
  <si>
    <t>Kapil Kumar Sharma</t>
  </si>
  <si>
    <t>X0086</t>
  </si>
  <si>
    <t>Varun .</t>
  </si>
  <si>
    <t>X0015</t>
  </si>
  <si>
    <t>Swati Sharma</t>
  </si>
  <si>
    <t>X0268</t>
  </si>
  <si>
    <t>Gautam Kumar</t>
  </si>
  <si>
    <t>X0552</t>
  </si>
  <si>
    <t>X1217</t>
  </si>
  <si>
    <t>Venu Madhav Soudarapu</t>
  </si>
  <si>
    <t>X1454</t>
  </si>
  <si>
    <t>Boben K. Jose</t>
  </si>
  <si>
    <t>X0393</t>
  </si>
  <si>
    <t>Sharoon Antony</t>
  </si>
  <si>
    <t>Mr. Sajeesh KTK</t>
  </si>
  <si>
    <t>Manohar H</t>
  </si>
  <si>
    <t>X1118</t>
  </si>
  <si>
    <t>Supriyo Chattopadhyay</t>
  </si>
  <si>
    <t>X0259</t>
  </si>
  <si>
    <t>Yogesh Chhabra</t>
  </si>
  <si>
    <t>X0042</t>
  </si>
  <si>
    <t>Nikhil S. Pawaskar</t>
  </si>
  <si>
    <t>X0333</t>
  </si>
  <si>
    <t>Sudhanshu .</t>
  </si>
  <si>
    <t>X1525</t>
  </si>
  <si>
    <t>Kranthi Seshabhatter</t>
  </si>
  <si>
    <t>X0733</t>
  </si>
  <si>
    <t>Bhavana Roy</t>
  </si>
  <si>
    <t>X1508</t>
  </si>
  <si>
    <t>Sudhir Kumar Thripathi</t>
  </si>
  <si>
    <t>X0406</t>
  </si>
  <si>
    <t>Shital Ganesh Lad</t>
  </si>
  <si>
    <t>X0454</t>
  </si>
  <si>
    <t>Soumyodip Mukherjee</t>
  </si>
  <si>
    <t>X0161</t>
  </si>
  <si>
    <t>Raja Meghanath Mankhala</t>
  </si>
  <si>
    <t>X1456</t>
  </si>
  <si>
    <t>Mr. Mehmood Hussain Mohammed</t>
  </si>
  <si>
    <t>Bharath U.</t>
  </si>
  <si>
    <t>X0006</t>
  </si>
  <si>
    <t>Senthil Kumar S.</t>
  </si>
  <si>
    <t>X1373</t>
  </si>
  <si>
    <t>Ambarish Keshav Jambagi</t>
  </si>
  <si>
    <t>X1213</t>
  </si>
  <si>
    <t>Sameer Rafik Shaikh</t>
  </si>
  <si>
    <t>X0849</t>
  </si>
  <si>
    <t>Sandeep Eknath Kothule</t>
  </si>
  <si>
    <t>X0115</t>
  </si>
  <si>
    <t>Ajay Parashar</t>
  </si>
  <si>
    <t>X1581</t>
  </si>
  <si>
    <t>Madhusudhana M</t>
  </si>
  <si>
    <t>X0300</t>
  </si>
  <si>
    <t>Rahul Singh</t>
  </si>
  <si>
    <t>X0569</t>
  </si>
  <si>
    <t>Jagadish K.</t>
  </si>
  <si>
    <t>X0267</t>
  </si>
  <si>
    <t>Naval Kishore Sinha</t>
  </si>
  <si>
    <t>X1136</t>
  </si>
  <si>
    <t>Shabbir Hussain</t>
  </si>
  <si>
    <t>X0292</t>
  </si>
  <si>
    <t>Prasad Sabula</t>
  </si>
  <si>
    <t>X0702</t>
  </si>
  <si>
    <t>Kavita Chandel</t>
  </si>
  <si>
    <t>X0787</t>
  </si>
  <si>
    <t>Raisy Thakur</t>
  </si>
  <si>
    <t>Shikahr Singh</t>
  </si>
  <si>
    <t>X1159</t>
  </si>
  <si>
    <t>Simran Bedi</t>
  </si>
  <si>
    <t>X1815</t>
  </si>
  <si>
    <t>Sunil Kumar Mishra</t>
  </si>
  <si>
    <t>X0043</t>
  </si>
  <si>
    <t>Christopher Eden Antony</t>
  </si>
  <si>
    <t>X0113</t>
  </si>
  <si>
    <t>Dwaipayan Chowdhury</t>
  </si>
  <si>
    <t>X0530</t>
  </si>
  <si>
    <t>Nirmal Das</t>
  </si>
  <si>
    <t>X0518</t>
  </si>
  <si>
    <t>Tuhin Dey</t>
  </si>
  <si>
    <t>X0836</t>
  </si>
  <si>
    <t>Mahendra Kumar Yadav</t>
  </si>
  <si>
    <t>X0570</t>
  </si>
  <si>
    <t>Vinod Kumar Sharma</t>
  </si>
  <si>
    <t>X1514</t>
  </si>
  <si>
    <t>Srdhar Goud Panjala</t>
  </si>
  <si>
    <t>X0290</t>
  </si>
  <si>
    <t>Pradip Rameshchandra Shah</t>
  </si>
  <si>
    <t>X0863</t>
  </si>
  <si>
    <t>Sridhar B K</t>
  </si>
  <si>
    <t>X0693</t>
  </si>
  <si>
    <t>Urvish Kanchanlal Patel</t>
  </si>
  <si>
    <t>X1772</t>
  </si>
  <si>
    <t>Tarun Sindwani</t>
  </si>
  <si>
    <t>X0846</t>
  </si>
  <si>
    <t>Babita Kumari</t>
  </si>
  <si>
    <t>X0738</t>
  </si>
  <si>
    <t>Amanpreet .</t>
  </si>
  <si>
    <t>X0432</t>
  </si>
  <si>
    <t>Raj Kumar Dutta</t>
  </si>
  <si>
    <t>X0410</t>
  </si>
  <si>
    <t>Anand Kumar Seth</t>
  </si>
  <si>
    <t>X0019</t>
  </si>
  <si>
    <t>Pratyush Ranjan</t>
  </si>
  <si>
    <t>X0296</t>
  </si>
  <si>
    <t>Ketan Rameshbhai Panchal</t>
  </si>
  <si>
    <t>X1338</t>
  </si>
  <si>
    <t>Anjani Kumar Pandey</t>
  </si>
  <si>
    <t>X0455</t>
  </si>
  <si>
    <t>Sandeep Singh Manral</t>
  </si>
  <si>
    <t>X1082</t>
  </si>
  <si>
    <t>Amit Gurawa</t>
  </si>
  <si>
    <t>X0335</t>
  </si>
  <si>
    <t>Sapna Rani</t>
  </si>
  <si>
    <t>X1473</t>
  </si>
  <si>
    <t>Shreesh Kumar Gosain</t>
  </si>
  <si>
    <t>X0158</t>
  </si>
  <si>
    <t>Anchal Singh</t>
  </si>
  <si>
    <t>X0739</t>
  </si>
  <si>
    <t>Venu Gopal Goud K.</t>
  </si>
  <si>
    <t>X1025</t>
  </si>
  <si>
    <t>Shijith KP</t>
  </si>
  <si>
    <t>Kalesh Kumar P V</t>
  </si>
  <si>
    <t>X0869</t>
  </si>
  <si>
    <t>Karthik K.</t>
  </si>
  <si>
    <t>X1567</t>
  </si>
  <si>
    <t>Adigala Kirann Babu</t>
  </si>
  <si>
    <t>Bipin Harikesh Singh</t>
  </si>
  <si>
    <t>X0201</t>
  </si>
  <si>
    <t>Harsha Chandrakant Parmar</t>
  </si>
  <si>
    <t>X1625</t>
  </si>
  <si>
    <t>Harish Budihal</t>
  </si>
  <si>
    <t>X0706</t>
  </si>
  <si>
    <t>Vanishree Sridhara Puchakad</t>
  </si>
  <si>
    <t>X0641</t>
  </si>
  <si>
    <t>Muthukumar B.</t>
  </si>
  <si>
    <t>X1181</t>
  </si>
  <si>
    <t>Ashish Singh Chouhan</t>
  </si>
  <si>
    <t>X0645</t>
  </si>
  <si>
    <t>Prathu Sharma</t>
  </si>
  <si>
    <t>X1930</t>
  </si>
  <si>
    <t>Kiran Jagannath Mali</t>
  </si>
  <si>
    <t>X0167</t>
  </si>
  <si>
    <t>Hiren Sureshbhai Makhecha</t>
  </si>
  <si>
    <t>X0541</t>
  </si>
  <si>
    <t>Pramod Durgadas Patil</t>
  </si>
  <si>
    <t>X1576</t>
  </si>
  <si>
    <t>Roshan Suresh Zilpe</t>
  </si>
  <si>
    <t>X0651</t>
  </si>
  <si>
    <t>Amit Kumar Dixit</t>
  </si>
  <si>
    <t>X0191</t>
  </si>
  <si>
    <t>Pankaj Kumar Singh</t>
  </si>
  <si>
    <t>X1809</t>
  </si>
  <si>
    <t>Dipti Suri</t>
  </si>
  <si>
    <t>X1417</t>
  </si>
  <si>
    <t>Asheesh Srivastava</t>
  </si>
  <si>
    <t>Jisha Jayakrishna</t>
  </si>
  <si>
    <t>X0879</t>
  </si>
  <si>
    <t>Rinku Kumar</t>
  </si>
  <si>
    <t>X0242</t>
  </si>
  <si>
    <t>Chintan Ajaybhai Keshri</t>
  </si>
  <si>
    <t>X0773</t>
  </si>
  <si>
    <t>Mobasshir Akram Jawed</t>
  </si>
  <si>
    <t>X0060</t>
  </si>
  <si>
    <t>Pranshu .</t>
  </si>
  <si>
    <t>X0593</t>
  </si>
  <si>
    <t>Manish Saidawat</t>
  </si>
  <si>
    <t>X1254</t>
  </si>
  <si>
    <t>Mohd Sabir Khan</t>
  </si>
  <si>
    <t>X0206</t>
  </si>
  <si>
    <t>Prabhat Kumar Pramanik</t>
  </si>
  <si>
    <t>X0106</t>
  </si>
  <si>
    <t>Dipanghu Das</t>
  </si>
  <si>
    <t>X1302</t>
  </si>
  <si>
    <t>Vijay Upadhyay</t>
  </si>
  <si>
    <t>X1230</t>
  </si>
  <si>
    <t>Rohit Laxmandas Makhija</t>
  </si>
  <si>
    <t>X0174</t>
  </si>
  <si>
    <t>Karthik GS</t>
  </si>
  <si>
    <t>X0189</t>
  </si>
  <si>
    <t>Balasubramanian V.</t>
  </si>
  <si>
    <t>X0168</t>
  </si>
  <si>
    <t>Mousumi Chakraborty</t>
  </si>
  <si>
    <t>X0284</t>
  </si>
  <si>
    <t>Jagdish Singh Anna</t>
  </si>
  <si>
    <t>X1584</t>
  </si>
  <si>
    <t>Alka Solanki</t>
  </si>
  <si>
    <t>X0233</t>
  </si>
  <si>
    <t>Bhupendra Rameshbhai Patel</t>
  </si>
  <si>
    <t>X0459</t>
  </si>
  <si>
    <t>Pradumna N. C.</t>
  </si>
  <si>
    <t>JSN Raju Kotaiah</t>
  </si>
  <si>
    <t>X0235</t>
  </si>
  <si>
    <t>Hari Babu N.</t>
  </si>
  <si>
    <t>X0780</t>
  </si>
  <si>
    <t>Bhavesh Khimjibhai Dabhi</t>
  </si>
  <si>
    <t>X0662</t>
  </si>
  <si>
    <t>Anita Deepak Chandwani</t>
  </si>
  <si>
    <t>X1364</t>
  </si>
  <si>
    <t>Sushanta Naskar</t>
  </si>
  <si>
    <t>X1656</t>
  </si>
  <si>
    <t>Subeer Bagchi</t>
  </si>
  <si>
    <t>X1443</t>
  </si>
  <si>
    <t>Somnath Das</t>
  </si>
  <si>
    <t>X1301</t>
  </si>
  <si>
    <t>Augestin R J</t>
  </si>
  <si>
    <t>X1511</t>
  </si>
  <si>
    <t>Ramakanta Behura</t>
  </si>
  <si>
    <t>X1068</t>
  </si>
  <si>
    <t>Jagat Jit Das</t>
  </si>
  <si>
    <t>X0221</t>
  </si>
  <si>
    <t>Paresh Kumar Mohanty</t>
  </si>
  <si>
    <t>X1073</t>
  </si>
  <si>
    <t>Karthikeyan N.</t>
  </si>
  <si>
    <t>X0211</t>
  </si>
  <si>
    <t>Mainpal Yadav</t>
  </si>
  <si>
    <t>X0402</t>
  </si>
  <si>
    <t>Sanjoy Das</t>
  </si>
  <si>
    <t>X0346</t>
  </si>
  <si>
    <t>X0610</t>
  </si>
  <si>
    <t>Mithun Chakraborty</t>
  </si>
  <si>
    <t>X1012</t>
  </si>
  <si>
    <t>Hitesh MahendraBhai Shah</t>
  </si>
  <si>
    <t>X0336</t>
  </si>
  <si>
    <t>Vincent F.</t>
  </si>
  <si>
    <t>X0363</t>
  </si>
  <si>
    <t>Sachidananda Das</t>
  </si>
  <si>
    <t>X1298</t>
  </si>
  <si>
    <t>N. Sajan</t>
  </si>
  <si>
    <t>X1266</t>
  </si>
  <si>
    <t>Kinnari Sumatibhai Mehta</t>
  </si>
  <si>
    <t>Saurav Jyoti Das</t>
  </si>
  <si>
    <t>X0376</t>
  </si>
  <si>
    <t>Rohit Joshi</t>
  </si>
  <si>
    <t>X0356</t>
  </si>
  <si>
    <t>Digamber Namdeo Mogal</t>
  </si>
  <si>
    <t>X1238</t>
  </si>
  <si>
    <t>Sarun Kumar Jha</t>
  </si>
  <si>
    <t>X1589</t>
  </si>
  <si>
    <t>Mohanavelu M.</t>
  </si>
  <si>
    <t>X1369</t>
  </si>
  <si>
    <t>Niroj Kumar Tripathy</t>
  </si>
  <si>
    <t>X0713</t>
  </si>
  <si>
    <t>Simrandeep Singh</t>
  </si>
  <si>
    <t>X0494</t>
  </si>
  <si>
    <t>Mohd. Arif Khan</t>
  </si>
  <si>
    <t>X0763</t>
  </si>
  <si>
    <t>Subhas KS Shetty</t>
  </si>
  <si>
    <t>X1446</t>
  </si>
  <si>
    <t>Supriya Chakraborty</t>
  </si>
  <si>
    <t>X0148</t>
  </si>
  <si>
    <t>Kamal Pandey</t>
  </si>
  <si>
    <t>X0584</t>
  </si>
  <si>
    <t>Vijay Laxmi Yadav</t>
  </si>
  <si>
    <t>X1429</t>
  </si>
  <si>
    <t>Til Maya Devi Rai</t>
  </si>
  <si>
    <t>X0379</t>
  </si>
  <si>
    <t>Lovenish Goyal</t>
  </si>
  <si>
    <t>X0834</t>
  </si>
  <si>
    <t>Ankur Madan</t>
  </si>
  <si>
    <t>X1100</t>
  </si>
  <si>
    <t>Kumar Saurabh</t>
  </si>
  <si>
    <t>X1076</t>
  </si>
  <si>
    <t>Brijesh Kantilal Virparia</t>
  </si>
  <si>
    <t>X1591</t>
  </si>
  <si>
    <t>Vishal Dineshbhai Butani</t>
  </si>
  <si>
    <t>X1662</t>
  </si>
  <si>
    <t>Sudheesh Tripathi</t>
  </si>
  <si>
    <t>X1441</t>
  </si>
  <si>
    <t>Varunjit Singh</t>
  </si>
  <si>
    <t>X0856</t>
  </si>
  <si>
    <t>Pragnesh Jasvantlal Govani</t>
  </si>
  <si>
    <t>X0130</t>
  </si>
  <si>
    <t>Suman Omprakash Mallah</t>
  </si>
  <si>
    <t>X1705</t>
  </si>
  <si>
    <t>Aaftabalam Mohaaleem Khan</t>
  </si>
  <si>
    <t>X0861</t>
  </si>
  <si>
    <t>Vikram Singh Shekhawat</t>
  </si>
  <si>
    <t>X1248</t>
  </si>
  <si>
    <t>Raja Pandian S.</t>
  </si>
  <si>
    <t>X1119</t>
  </si>
  <si>
    <t>Amit Gunwantrao Dumbhare</t>
  </si>
  <si>
    <t>X0815</t>
  </si>
  <si>
    <t>Pran Pratim Bhuyan</t>
  </si>
  <si>
    <t>X1299</t>
  </si>
  <si>
    <t>Umanath D.</t>
  </si>
  <si>
    <t>X0083</t>
  </si>
  <si>
    <t>Devkaran Narayanbhai Tank</t>
  </si>
  <si>
    <t>X1050</t>
  </si>
  <si>
    <t>Vikram Kaushik</t>
  </si>
  <si>
    <t>X0348</t>
  </si>
  <si>
    <t>Jesmin Aribam</t>
  </si>
  <si>
    <t>Sivakumar S.</t>
  </si>
  <si>
    <t>X0851</t>
  </si>
  <si>
    <t>Ajay Kumar Tiwari</t>
  </si>
  <si>
    <t>X0147</t>
  </si>
  <si>
    <t>Mukesh Digarse</t>
  </si>
  <si>
    <t>X0821</t>
  </si>
  <si>
    <t>Suguna T.</t>
  </si>
  <si>
    <t>X0210</t>
  </si>
  <si>
    <t>Sirshendu Chakraborty</t>
  </si>
  <si>
    <t>X0444</t>
  </si>
  <si>
    <t>Soumyajit Dey</t>
  </si>
  <si>
    <t>X0545</t>
  </si>
  <si>
    <t>Shahid Anwar</t>
  </si>
  <si>
    <t>X1145</t>
  </si>
  <si>
    <t>Amandeep Singh</t>
  </si>
  <si>
    <t>X0875</t>
  </si>
  <si>
    <t>Manpreet Singh</t>
  </si>
  <si>
    <t>X1147</t>
  </si>
  <si>
    <t>Udesh Parmar</t>
  </si>
  <si>
    <t>X1580</t>
  </si>
  <si>
    <t>Rahul Ramchandra Awate</t>
  </si>
  <si>
    <t>Dibyendu Das</t>
  </si>
  <si>
    <t>X1743</t>
  </si>
  <si>
    <t>Himsagar Shrikrishan Gupta</t>
  </si>
  <si>
    <t>X0647</t>
  </si>
  <si>
    <t>Lalit Kumar</t>
  </si>
  <si>
    <t>X0049</t>
  </si>
  <si>
    <t>Babita Dewangan</t>
  </si>
  <si>
    <t>X0726</t>
  </si>
  <si>
    <t>Ritu Chawla</t>
  </si>
  <si>
    <t>X0041</t>
  </si>
  <si>
    <t>Lokesh H R</t>
  </si>
  <si>
    <t>X0102</t>
  </si>
  <si>
    <t>Thao Lentina Chothe</t>
  </si>
  <si>
    <t>X1222</t>
  </si>
  <si>
    <t>Arunkumar P.</t>
  </si>
  <si>
    <t>X1503</t>
  </si>
  <si>
    <t>Santosh Kumar Choudhary</t>
  </si>
  <si>
    <t>X1485</t>
  </si>
  <si>
    <t>Chintu Mani Sahariah</t>
  </si>
  <si>
    <t>Neeraj Singh</t>
  </si>
  <si>
    <t>X0360</t>
  </si>
  <si>
    <t>Rishabh .</t>
  </si>
  <si>
    <t>X1551</t>
  </si>
  <si>
    <t>Abdhul Rahuman S.</t>
  </si>
  <si>
    <t>X1108</t>
  </si>
  <si>
    <t>Vishal Kishorebhai Gondaliya</t>
  </si>
  <si>
    <t>X1209</t>
  </si>
  <si>
    <t>Pushpraj Barway</t>
  </si>
  <si>
    <t>X1035</t>
  </si>
  <si>
    <t>Manikandan P.</t>
  </si>
  <si>
    <t>X0109</t>
  </si>
  <si>
    <t>Purnima Paliwal</t>
  </si>
  <si>
    <t>X1875</t>
  </si>
  <si>
    <t>S P Ramu</t>
  </si>
  <si>
    <t>X0515</t>
  </si>
  <si>
    <t>Harsh Kumar</t>
  </si>
  <si>
    <t>X1261</t>
  </si>
  <si>
    <t>Vikas Kumar</t>
  </si>
  <si>
    <t>X0022</t>
  </si>
  <si>
    <t>Jyoti Prasad</t>
  </si>
  <si>
    <t>X1361</t>
  </si>
  <si>
    <t>Sanjay Singla</t>
  </si>
  <si>
    <t>X0421</t>
  </si>
  <si>
    <t>Manish Nema</t>
  </si>
  <si>
    <t>X0770</t>
  </si>
  <si>
    <t>Sanjeev Kumar Sharma</t>
  </si>
  <si>
    <t>X1486</t>
  </si>
  <si>
    <t>N. Shyamson Singh</t>
  </si>
  <si>
    <t>X0657</t>
  </si>
  <si>
    <t>Malayajo Deboraj Bhattacharjee</t>
  </si>
  <si>
    <t>X0753</t>
  </si>
  <si>
    <t>Surendra Singh</t>
  </si>
  <si>
    <t>X1558</t>
  </si>
  <si>
    <t>Anjana Rebari</t>
  </si>
  <si>
    <t>X1645</t>
  </si>
  <si>
    <t>Sajid Rahim Kaladiya</t>
  </si>
  <si>
    <t>Pankaj Singh</t>
  </si>
  <si>
    <t>X0096</t>
  </si>
  <si>
    <t>Tarak Rameshchandra Mehta</t>
  </si>
  <si>
    <t>X0200</t>
  </si>
  <si>
    <t>Gurmeet Singh</t>
  </si>
  <si>
    <t>X1116</t>
  </si>
  <si>
    <t>Ritesh Gupta</t>
  </si>
  <si>
    <t>X0672</t>
  </si>
  <si>
    <t>Lejo Jose P.</t>
  </si>
  <si>
    <t>X0169</t>
  </si>
  <si>
    <t>Amresh Kumar</t>
  </si>
  <si>
    <t>X1218</t>
  </si>
  <si>
    <t>Priyankar Sarkar</t>
  </si>
  <si>
    <t>XSK01</t>
  </si>
  <si>
    <t>Associate Sales Manager - CSG</t>
  </si>
  <si>
    <t>Shivpratap Singh Chauhan</t>
  </si>
  <si>
    <t>X1354</t>
  </si>
  <si>
    <t>Pradeep Kumar Yeluri</t>
  </si>
  <si>
    <t>X1015</t>
  </si>
  <si>
    <t>Ram Prasad Kandukuri</t>
  </si>
  <si>
    <t>X0321</t>
  </si>
  <si>
    <t>Altaf Hussain</t>
  </si>
  <si>
    <t>X1399</t>
  </si>
  <si>
    <t>Himanshu Vinodchandra Suthar</t>
  </si>
  <si>
    <t>X0038</t>
  </si>
  <si>
    <t>Deepak Verma</t>
  </si>
  <si>
    <t>X0496</t>
  </si>
  <si>
    <t>Manpreet Kaur</t>
  </si>
  <si>
    <t>X1891</t>
  </si>
  <si>
    <t>Ranjeet Choudhary</t>
  </si>
  <si>
    <t>X0810</t>
  </si>
  <si>
    <t>Surya P</t>
  </si>
  <si>
    <t>X1452</t>
  </si>
  <si>
    <t>Vishal Vilasrao Chawhan</t>
  </si>
  <si>
    <t>X1032</t>
  </si>
  <si>
    <t>Suman Rajput</t>
  </si>
  <si>
    <t>X0589</t>
  </si>
  <si>
    <t>Sachin Sahani</t>
  </si>
  <si>
    <t>X1270</t>
  </si>
  <si>
    <t>Sunil Sonkar</t>
  </si>
  <si>
    <t>X1174</t>
  </si>
  <si>
    <t>Saurabh Upadhyay</t>
  </si>
  <si>
    <t>X0377</t>
  </si>
  <si>
    <t>Fayaz Ahmed I. Bilagi</t>
  </si>
  <si>
    <t>X0414</t>
  </si>
  <si>
    <t>Ranjeet Dinkarrao</t>
  </si>
  <si>
    <t>X0828</t>
  </si>
  <si>
    <t>Shiladitya Ganguly</t>
  </si>
  <si>
    <t>Mohit Sharma</t>
  </si>
  <si>
    <t>X1629</t>
  </si>
  <si>
    <t>Abhishek Sarkar</t>
  </si>
  <si>
    <t>X0669</t>
  </si>
  <si>
    <t>Pankaj Kumar</t>
  </si>
  <si>
    <t>X0636</t>
  </si>
  <si>
    <t>Poulomi Kamila</t>
  </si>
  <si>
    <t>X0261</t>
  </si>
  <si>
    <t>Amit Rangrao Suryawanshi</t>
  </si>
  <si>
    <t>X1843</t>
  </si>
  <si>
    <t>Rakesh Kumar</t>
  </si>
  <si>
    <t>X0692</t>
  </si>
  <si>
    <t>Sonam Dhodi</t>
  </si>
  <si>
    <t>X0740</t>
  </si>
  <si>
    <t>Jaya Shukla</t>
  </si>
  <si>
    <t>X0337</t>
  </si>
  <si>
    <t>Mohan Sankar Singumahanti</t>
  </si>
  <si>
    <t>X0554</t>
  </si>
  <si>
    <t>Harshitha P V</t>
  </si>
  <si>
    <t>X1096</t>
  </si>
  <si>
    <t>Sivaprasad O V</t>
  </si>
  <si>
    <t>X1192</t>
  </si>
  <si>
    <t>Ritunjoy Talukdar</t>
  </si>
  <si>
    <t>X0730</t>
  </si>
  <si>
    <t>Asama Abhishek Gajjar</t>
  </si>
  <si>
    <t>X1064</t>
  </si>
  <si>
    <t>Veeranagouda Kasturi</t>
  </si>
  <si>
    <t>X0619</t>
  </si>
  <si>
    <t>Shashank Samuel Chakranarayan</t>
  </si>
  <si>
    <t>X0386</t>
  </si>
  <si>
    <t>Suresh P.</t>
  </si>
  <si>
    <t>X0611</t>
  </si>
  <si>
    <t>Shijo Simon</t>
  </si>
  <si>
    <t>X0691</t>
  </si>
  <si>
    <t>Jayaprakash Halalppa Vishwanath</t>
  </si>
  <si>
    <t>X1201</t>
  </si>
  <si>
    <t>Shrivardhan Shivaji Bhutnal</t>
  </si>
  <si>
    <t>X1256</t>
  </si>
  <si>
    <t>Joseph Rajesh A</t>
  </si>
  <si>
    <t>X0123</t>
  </si>
  <si>
    <t>Anand Huchappa Kallannavar</t>
  </si>
  <si>
    <t>X0825</t>
  </si>
  <si>
    <t>Krishanu Nag</t>
  </si>
  <si>
    <t>Abdul Jaleel M.</t>
  </si>
  <si>
    <t>X0243</t>
  </si>
  <si>
    <t>Abhishek Mishra</t>
  </si>
  <si>
    <t>X0023</t>
  </si>
  <si>
    <t>Badri Nrarayan Mishra</t>
  </si>
  <si>
    <t>X0811</t>
  </si>
  <si>
    <t>Debasish Nayak</t>
  </si>
  <si>
    <t>X1067</t>
  </si>
  <si>
    <t>Lijo Antony</t>
  </si>
  <si>
    <t>X1499</t>
  </si>
  <si>
    <t>Manas Ranjan Mishra</t>
  </si>
  <si>
    <t>X0719</t>
  </si>
  <si>
    <t>Bheem Raj Garg</t>
  </si>
  <si>
    <t>Premnath G.</t>
  </si>
  <si>
    <t>Venkateswara Rao Muvvala</t>
  </si>
  <si>
    <t>X0275</t>
  </si>
  <si>
    <t>Yerramreddy M V Devi</t>
  </si>
  <si>
    <t>X0524</t>
  </si>
  <si>
    <t>Manoj Deshwal</t>
  </si>
  <si>
    <t>X0429</t>
  </si>
  <si>
    <t>Rajiv Kumar Thakur</t>
  </si>
  <si>
    <t>X1220</t>
  </si>
  <si>
    <t>Samim Akhtara Ali</t>
  </si>
  <si>
    <t>X0597</t>
  </si>
  <si>
    <t>Dipak Dattatraya More</t>
  </si>
  <si>
    <t>X0135</t>
  </si>
  <si>
    <t>Sushil Shitlaprasad Pandey</t>
  </si>
  <si>
    <t>X0574</t>
  </si>
  <si>
    <t>Sanchit Kapoor</t>
  </si>
  <si>
    <t>X0050</t>
  </si>
  <si>
    <t>Sushil Sudhakar Dhawandkar</t>
  </si>
  <si>
    <t>X1371</t>
  </si>
  <si>
    <t>Sachin Laxmanrao Ingole</t>
  </si>
  <si>
    <t>X1038</t>
  </si>
  <si>
    <t>Heena Ajmera</t>
  </si>
  <si>
    <t>X1666</t>
  </si>
  <si>
    <t>Sumit Kumar Chaturvedi</t>
  </si>
  <si>
    <t>X0307</t>
  </si>
  <si>
    <t>Subrat Kumar Sahoo</t>
  </si>
  <si>
    <t>X0859</t>
  </si>
  <si>
    <t>Rajesh Kumar Paswan</t>
  </si>
  <si>
    <t>X1487</t>
  </si>
  <si>
    <t>Vikrant Singh</t>
  </si>
  <si>
    <t>X0894</t>
  </si>
  <si>
    <t>Lalit Aggarwal</t>
  </si>
  <si>
    <t>X0544</t>
  </si>
  <si>
    <t>Rakesh Khanna</t>
  </si>
  <si>
    <t>X1521</t>
  </si>
  <si>
    <t>Naveen Rajshekhar Karhadkar</t>
  </si>
  <si>
    <t>X0272</t>
  </si>
  <si>
    <t>Yogesh Shankar Baviskar</t>
  </si>
  <si>
    <t>X1036</t>
  </si>
  <si>
    <t>Somen Ghosh</t>
  </si>
  <si>
    <t>X1783</t>
  </si>
  <si>
    <t>Mithun Biswas</t>
  </si>
  <si>
    <t>X1141</t>
  </si>
  <si>
    <t>Karthikeyan K.</t>
  </si>
  <si>
    <t>X0798</t>
  </si>
  <si>
    <t>Raja G.</t>
  </si>
  <si>
    <t>X0467</t>
  </si>
  <si>
    <t>Shikhar Sharma</t>
  </si>
  <si>
    <t>X0583</t>
  </si>
  <si>
    <t>Ashok Kumar RS</t>
  </si>
  <si>
    <t>X1543</t>
  </si>
  <si>
    <t>Manoj Kumar Sahu</t>
  </si>
  <si>
    <t>X0655</t>
  </si>
  <si>
    <t>Ketan Jayprakash Petare</t>
  </si>
  <si>
    <t>X1437</t>
  </si>
  <si>
    <t>Vishal Anantray Sanghvi</t>
  </si>
  <si>
    <t>X1049</t>
  </si>
  <si>
    <t>Humayun Sageer</t>
  </si>
  <si>
    <t>X0120</t>
  </si>
  <si>
    <t>Vijay Sarathi V.</t>
  </si>
  <si>
    <t>X1283</t>
  </si>
  <si>
    <t>Hardeep Singh Aujla</t>
  </si>
  <si>
    <t>X0196</t>
  </si>
  <si>
    <t>Ajeet Kumar Rai</t>
  </si>
  <si>
    <t>X1014</t>
  </si>
  <si>
    <t>Swatantra Tandon</t>
  </si>
  <si>
    <t>X1084</t>
  </si>
  <si>
    <t>Aparna Anant Pawar</t>
  </si>
  <si>
    <t>X1704</t>
  </si>
  <si>
    <t>Hemant Chandravadan Upadhyay</t>
  </si>
  <si>
    <t>X1337</t>
  </si>
  <si>
    <t>Anand Omprakash Pathak</t>
  </si>
  <si>
    <t>X1623</t>
  </si>
  <si>
    <t>Sohil Kishorbhai Borkhatariya</t>
  </si>
  <si>
    <t>X0178</t>
  </si>
  <si>
    <t>Tarun Mukherjee</t>
  </si>
  <si>
    <t>Shantanu Sinha</t>
  </si>
  <si>
    <t>X1488</t>
  </si>
  <si>
    <t>Deepak Das</t>
  </si>
  <si>
    <t>X1884</t>
  </si>
  <si>
    <t>Atanu Basak</t>
  </si>
  <si>
    <t>X1229</t>
  </si>
  <si>
    <t>Dipesh Azad</t>
  </si>
  <si>
    <t>X1472</t>
  </si>
  <si>
    <t>Amit Karar</t>
  </si>
  <si>
    <t>X0580</t>
  </si>
  <si>
    <t>Gautam Grover</t>
  </si>
  <si>
    <t>X0195</t>
  </si>
  <si>
    <t>Sukhpreet Singh</t>
  </si>
  <si>
    <t>X0304</t>
  </si>
  <si>
    <t>Bhavesh Babubhai Chavda</t>
  </si>
  <si>
    <t>X0047</t>
  </si>
  <si>
    <t>Raju Basumatary</t>
  </si>
  <si>
    <t>X1864</t>
  </si>
  <si>
    <t>Pawan Kumar Keshri</t>
  </si>
  <si>
    <t>Manoj Chakraborty</t>
  </si>
  <si>
    <t>X1077</t>
  </si>
  <si>
    <t>Ravi Chandra Seeram</t>
  </si>
  <si>
    <t>X0293</t>
  </si>
  <si>
    <t>Manish Gaur</t>
  </si>
  <si>
    <t>X0675</t>
  </si>
  <si>
    <t>Astha Saxena</t>
  </si>
  <si>
    <t>X1149</t>
  </si>
  <si>
    <t>Krishan Kant Sharma</t>
  </si>
  <si>
    <t>X0310</t>
  </si>
  <si>
    <t>Jitendra Bhanushankar Trivedi</t>
  </si>
  <si>
    <t>X1341</t>
  </si>
  <si>
    <t>Bijaya Kumar Rath</t>
  </si>
  <si>
    <t>X1072</t>
  </si>
  <si>
    <t>Praveen Shriparkash Upadhyay</t>
  </si>
  <si>
    <t>X0653</t>
  </si>
  <si>
    <t>Subhasis Biswas</t>
  </si>
  <si>
    <t>X1212</t>
  </si>
  <si>
    <t>MD Mohsin</t>
  </si>
  <si>
    <t>X0556</t>
  </si>
  <si>
    <t>Girish Kumar Katupilla</t>
  </si>
  <si>
    <t>X0698</t>
  </si>
  <si>
    <t>Mohammad Azeemuddin</t>
  </si>
  <si>
    <t>X0273</t>
  </si>
  <si>
    <t>Mayuri Ashokkumar Sukhadiya</t>
  </si>
  <si>
    <t>X0461</t>
  </si>
  <si>
    <t>Ibraheem Muthalif M</t>
  </si>
  <si>
    <t>X0428</t>
  </si>
  <si>
    <t>Siddhartha Sankar Nayak</t>
  </si>
  <si>
    <t>X1227</t>
  </si>
  <si>
    <t>Sekar K.</t>
  </si>
  <si>
    <t>X1272</t>
  </si>
  <si>
    <t>Sumit Dubey</t>
  </si>
  <si>
    <t>X1094</t>
  </si>
  <si>
    <t>Sumit Hira</t>
  </si>
  <si>
    <t>X0278</t>
  </si>
  <si>
    <t>Sunil Sharma</t>
  </si>
  <si>
    <t>X1679</t>
  </si>
  <si>
    <t>Uttam Jana</t>
  </si>
  <si>
    <t>X0594</t>
  </si>
  <si>
    <t>Kuwar Sahitya Chauhan</t>
  </si>
  <si>
    <t>X0177</t>
  </si>
  <si>
    <t>Pareshkumar Dhirajlal Kachhadia</t>
  </si>
  <si>
    <t>X0252</t>
  </si>
  <si>
    <t>Pankil Atulkumar Sheth</t>
  </si>
  <si>
    <t>X1144</t>
  </si>
  <si>
    <t>Jyoti Brijbehari Sharma</t>
  </si>
  <si>
    <t>X0565</t>
  </si>
  <si>
    <t>Poonam Sharad Sahu</t>
  </si>
  <si>
    <t>X1052</t>
  </si>
  <si>
    <t>Ashwini Satish Shinde</t>
  </si>
  <si>
    <t>X0592</t>
  </si>
  <si>
    <t>Nandan Singh</t>
  </si>
  <si>
    <t>X1362</t>
  </si>
  <si>
    <t>Roshan Chowdhury</t>
  </si>
  <si>
    <t>X1583</t>
  </si>
  <si>
    <t>Amma Das Miriyala</t>
  </si>
  <si>
    <t>X1382</t>
  </si>
  <si>
    <t>Priya Das S V</t>
  </si>
  <si>
    <t>Aditya Puran Lal Chauhan</t>
  </si>
  <si>
    <t>X1365</t>
  </si>
  <si>
    <t>Jigesh Virendrabhai Patel</t>
  </si>
  <si>
    <t>X1658</t>
  </si>
  <si>
    <t>Dhiraj Kumar Singh</t>
  </si>
  <si>
    <t>X0397</t>
  </si>
  <si>
    <t>Maneesh Ranjan</t>
  </si>
  <si>
    <t>X0358</t>
  </si>
  <si>
    <t>Vishwajeet Kumar Singh</t>
  </si>
  <si>
    <t>X0156</t>
  </si>
  <si>
    <t>Rajesh Kantilal Adiwala</t>
  </si>
  <si>
    <t>X0460</t>
  </si>
  <si>
    <t>Biprajit Nath</t>
  </si>
  <si>
    <t>X0270</t>
  </si>
  <si>
    <t>Manmeet Singh</t>
  </si>
  <si>
    <t>X1276</t>
  </si>
  <si>
    <t>Shobhit Sharma</t>
  </si>
  <si>
    <t>X1170</t>
  </si>
  <si>
    <t>Ganesh B.</t>
  </si>
  <si>
    <t>X0688</t>
  </si>
  <si>
    <t>Vasanth Raj Kumaraswamy</t>
  </si>
  <si>
    <t>X0782</t>
  </si>
  <si>
    <t>Manish Arora</t>
  </si>
  <si>
    <t>X1475</t>
  </si>
  <si>
    <t>Sangram Singh Yadav</t>
  </si>
  <si>
    <t>X0503</t>
  </si>
  <si>
    <t>Kajal Dey</t>
  </si>
  <si>
    <t>X0378</t>
  </si>
  <si>
    <t>Pranab Bose</t>
  </si>
  <si>
    <t>X0481</t>
  </si>
  <si>
    <t>Biswajit Dutta</t>
  </si>
  <si>
    <t>X0389</t>
  </si>
  <si>
    <t>Pushpendra Singh Rajawat</t>
  </si>
  <si>
    <t>X1733</t>
  </si>
  <si>
    <t>Harshvardhan Jaiswal</t>
  </si>
  <si>
    <t>X1852</t>
  </si>
  <si>
    <t>Vivek N S</t>
  </si>
  <si>
    <t>X0694</t>
  </si>
  <si>
    <t>Kanhaiya Lal Sharma</t>
  </si>
  <si>
    <t>X1186</t>
  </si>
  <si>
    <t>Hemlata Rawat</t>
  </si>
  <si>
    <t>X1102</t>
  </si>
  <si>
    <t>Sagar Jeevan Takle</t>
  </si>
  <si>
    <t>X0591</t>
  </si>
  <si>
    <t>Ankita Sanghvi</t>
  </si>
  <si>
    <t>X1725</t>
  </si>
  <si>
    <t>Pritesh Kacchawaha</t>
  </si>
  <si>
    <t>X1410</t>
  </si>
  <si>
    <t>Saket Shrivastava</t>
  </si>
  <si>
    <t>X0500</t>
  </si>
  <si>
    <t>Dhananjay Rai</t>
  </si>
  <si>
    <t>X1396</t>
  </si>
  <si>
    <t>Ganesh Balaso Kadam</t>
  </si>
  <si>
    <t>X1325</t>
  </si>
  <si>
    <t>Vaibhav Vinod Chandgadkar</t>
  </si>
  <si>
    <t>X0605</t>
  </si>
  <si>
    <t>Bharti .</t>
  </si>
  <si>
    <t>X0707</t>
  </si>
  <si>
    <t>SUNIL G</t>
  </si>
  <si>
    <t>X0731</t>
  </si>
  <si>
    <t>Kewat Tushar Bhai Thacker</t>
  </si>
  <si>
    <t>X0199</t>
  </si>
  <si>
    <t>Tushar Shashikant Sonje</t>
  </si>
  <si>
    <t>X0756</t>
  </si>
  <si>
    <t>Naveen Kumar B.</t>
  </si>
  <si>
    <t>X1028</t>
  </si>
  <si>
    <t>Mohd. Tarik Ansari</t>
  </si>
  <si>
    <t>X0559</t>
  </si>
  <si>
    <t>Pancham Kaushal</t>
  </si>
  <si>
    <t>X1675</t>
  </si>
  <si>
    <t>Nishi Gupta</t>
  </si>
  <si>
    <t>X0715</t>
  </si>
  <si>
    <t>Vatsal Raj</t>
  </si>
  <si>
    <t>X0302</t>
  </si>
  <si>
    <t>Monika Rani</t>
  </si>
  <si>
    <t>X0334</t>
  </si>
  <si>
    <t>Krishan Kumar</t>
  </si>
  <si>
    <t>X0795</t>
  </si>
  <si>
    <t>Megha Verma</t>
  </si>
  <si>
    <t>X1822</t>
  </si>
  <si>
    <t>Shaheed Ahmad</t>
  </si>
  <si>
    <t>X0205</t>
  </si>
  <si>
    <t>Sujit Kumar</t>
  </si>
  <si>
    <t>X1775</t>
  </si>
  <si>
    <t>Sudama Kumar Sharma</t>
  </si>
  <si>
    <t>X1631</t>
  </si>
  <si>
    <t>Tapas Kumar Nayak</t>
  </si>
  <si>
    <t>X1635</t>
  </si>
  <si>
    <t>Bharat Singh Badgujar</t>
  </si>
  <si>
    <t>X1286</t>
  </si>
  <si>
    <t>Nagendra Dave</t>
  </si>
  <si>
    <t>X1215</t>
  </si>
  <si>
    <t>Jugal Kumar</t>
  </si>
  <si>
    <t>X1848</t>
  </si>
  <si>
    <t>Puneet Agarwal</t>
  </si>
  <si>
    <t>X0507</t>
  </si>
  <si>
    <t>Sachin Sudan</t>
  </si>
  <si>
    <t>X1573</t>
  </si>
  <si>
    <t>Omeet Kour</t>
  </si>
  <si>
    <t>X1777</t>
  </si>
  <si>
    <t>Shyam Sundar Patra</t>
  </si>
  <si>
    <t>X1318</t>
  </si>
  <si>
    <t>Sumaya Nazir Shah</t>
  </si>
  <si>
    <t>X1013</t>
  </si>
  <si>
    <t>Dipak Kumar</t>
  </si>
  <si>
    <t>X0720</t>
  </si>
  <si>
    <t>Ujjwal Kumar Ghosh</t>
  </si>
  <si>
    <t>X1851</t>
  </si>
  <si>
    <t>Deepankar Panchori</t>
  </si>
  <si>
    <t>X1827</t>
  </si>
  <si>
    <t>Parvinder Singh</t>
  </si>
  <si>
    <t>X1757</t>
  </si>
  <si>
    <t>Desh Raj</t>
  </si>
  <si>
    <t>X1830</t>
  </si>
  <si>
    <t>Siva Charan Sourav</t>
  </si>
  <si>
    <t>X1711</t>
  </si>
  <si>
    <t>Alok Ranjan Dash</t>
  </si>
  <si>
    <t>X1768</t>
  </si>
  <si>
    <t>Debasish Mohhapatra</t>
  </si>
  <si>
    <t>X1288</t>
  </si>
  <si>
    <t>Kirti Kantilal Sangani</t>
  </si>
  <si>
    <t>X1197</t>
  </si>
  <si>
    <t>X1391</t>
  </si>
  <si>
    <t>Anna Saheb Sitaram Abhale</t>
  </si>
  <si>
    <t>X1700</t>
  </si>
  <si>
    <t>Pallavi Muley Amrute</t>
  </si>
  <si>
    <t>X1564</t>
  </si>
  <si>
    <t>Devendra Singh</t>
  </si>
  <si>
    <t>X1804</t>
  </si>
  <si>
    <t>Sudhansu Sekhar Pradhan</t>
  </si>
  <si>
    <t>X1171</t>
  </si>
  <si>
    <t>Rohit Sharma</t>
  </si>
  <si>
    <t>X1720</t>
  </si>
  <si>
    <t>Abhijit Das</t>
  </si>
  <si>
    <t>X1607</t>
  </si>
  <si>
    <t>Amit Samanta</t>
  </si>
  <si>
    <t>X1355</t>
  </si>
  <si>
    <t>Ritika .</t>
  </si>
  <si>
    <t>X1673</t>
  </si>
  <si>
    <t>Manish Kumar Bajpai</t>
  </si>
  <si>
    <t>X1691</t>
  </si>
  <si>
    <t>Vinod Pandurang Bonde</t>
  </si>
  <si>
    <t>X1495</t>
  </si>
  <si>
    <t>Karthikeyan D.</t>
  </si>
  <si>
    <t>X0564</t>
  </si>
  <si>
    <t>Gourish S. Pattan</t>
  </si>
  <si>
    <t>X0114</t>
  </si>
  <si>
    <t>Rakesh Sarkar</t>
  </si>
  <si>
    <t>X1871</t>
  </si>
  <si>
    <t>Firoj Ranjan Kumar</t>
  </si>
  <si>
    <t>X1214</t>
  </si>
  <si>
    <t>Manas Kumar Nayak</t>
  </si>
  <si>
    <t>X0736</t>
  </si>
  <si>
    <t>Badal Nayak</t>
  </si>
  <si>
    <t>X1713</t>
  </si>
  <si>
    <t>Jignesh Navinbhai Rathod</t>
  </si>
  <si>
    <t>X0383</t>
  </si>
  <si>
    <t>Naisarg Kaushikchandra Vyas</t>
  </si>
  <si>
    <t>X0013</t>
  </si>
  <si>
    <t>Mohammed Hedayatullah</t>
  </si>
  <si>
    <t>X0153</t>
  </si>
  <si>
    <t>Ruma Das</t>
  </si>
  <si>
    <t>X0870</t>
  </si>
  <si>
    <t>Debashree Mitra</t>
  </si>
  <si>
    <t>X1231</t>
  </si>
  <si>
    <t>Rupesh Kumar Tiwari</t>
  </si>
  <si>
    <t>X1075</t>
  </si>
  <si>
    <t>Alokesh Das</t>
  </si>
  <si>
    <t>X1695</t>
  </si>
  <si>
    <t>Sourav Ghosh</t>
  </si>
  <si>
    <t>X1561</t>
  </si>
  <si>
    <t>Krishna Prabhu J.</t>
  </si>
  <si>
    <t>X1596</t>
  </si>
  <si>
    <t>Yathish Gowda</t>
  </si>
  <si>
    <t>X0468</t>
  </si>
  <si>
    <t>Srinivasan Jayaram</t>
  </si>
  <si>
    <t>Asha Nirmala J.</t>
  </si>
  <si>
    <t>X1742</t>
  </si>
  <si>
    <t>Jaipal Reddy Enkatala</t>
  </si>
  <si>
    <t>X0687</t>
  </si>
  <si>
    <t>X1353</t>
  </si>
  <si>
    <t>Sukanya Sudhir Sakpal</t>
  </si>
  <si>
    <t>X1244</t>
  </si>
  <si>
    <t>Amrut Dinkar Mahale</t>
  </si>
  <si>
    <t>X1240</t>
  </si>
  <si>
    <t>Braj Kishor</t>
  </si>
  <si>
    <t>X1093</t>
  </si>
  <si>
    <t>Keshav Kumar</t>
  </si>
  <si>
    <t>X1265</t>
  </si>
  <si>
    <t>Supriya Prahalad Choudhary</t>
  </si>
  <si>
    <t>X1348</t>
  </si>
  <si>
    <t>Jigar Vijay Gala</t>
  </si>
  <si>
    <t>X0062</t>
  </si>
  <si>
    <t>Rahul Shantilal Rai</t>
  </si>
  <si>
    <t>X0048</t>
  </si>
  <si>
    <t>Rajesh Noharlal Yede</t>
  </si>
  <si>
    <t>X1045</t>
  </si>
  <si>
    <t>Rajeshkumar Kanaiyalal Nayi</t>
  </si>
  <si>
    <t>X0283</t>
  </si>
  <si>
    <t>Sachin Kumar Thakur</t>
  </si>
  <si>
    <t>X1464</t>
  </si>
  <si>
    <t>Sunil Kumar Choudhary</t>
  </si>
  <si>
    <t>X1665</t>
  </si>
  <si>
    <t>Raghwendra Pratap Singh</t>
  </si>
  <si>
    <t>X1632</t>
  </si>
  <si>
    <t>Biswajit Das</t>
  </si>
  <si>
    <t>Anand Pal</t>
  </si>
  <si>
    <t>X1331</t>
  </si>
  <si>
    <t>Ajay Kumar</t>
  </si>
  <si>
    <t>X1061</t>
  </si>
  <si>
    <t>Tulsi Dinesh Unadkat</t>
  </si>
  <si>
    <t>X1703</t>
  </si>
  <si>
    <t>Nilesh Suryakant Vakhariya</t>
  </si>
  <si>
    <t>X1023</t>
  </si>
  <si>
    <t>Prasanta Kumar Mohanty</t>
  </si>
  <si>
    <t>X0632</t>
  </si>
  <si>
    <t>Yagnesh Gordhanbhai Mehta</t>
  </si>
  <si>
    <t>X0222</t>
  </si>
  <si>
    <t>Tek Chand Yadav</t>
  </si>
  <si>
    <t>X1555</t>
  </si>
  <si>
    <t>Rohitash Singh Chouhan</t>
  </si>
  <si>
    <t>X0576</t>
  </si>
  <si>
    <t>Kapil Tomar</t>
  </si>
  <si>
    <t>X1150</t>
  </si>
  <si>
    <t>Arvind Kumar</t>
  </si>
  <si>
    <t>X1801</t>
  </si>
  <si>
    <t>Ajay Pandey</t>
  </si>
  <si>
    <t>X1088</t>
  </si>
  <si>
    <t>Shivendra Singh</t>
  </si>
  <si>
    <t>X0854</t>
  </si>
  <si>
    <t>Hardeep Singh</t>
  </si>
  <si>
    <t>X1761</t>
  </si>
  <si>
    <t>Ravi Sharma</t>
  </si>
  <si>
    <t>X1786</t>
  </si>
  <si>
    <t>Yogita Ajit Pandey</t>
  </si>
  <si>
    <t>X1153</t>
  </si>
  <si>
    <t>Praful Dilip Hambarde</t>
  </si>
  <si>
    <t>X1062</t>
  </si>
  <si>
    <t>Devesh Prakash Pandey</t>
  </si>
  <si>
    <t>X1494</t>
  </si>
  <si>
    <t>Rajnikant Ramavtar Jangid</t>
  </si>
  <si>
    <t>X1572</t>
  </si>
  <si>
    <t>Krunal Jitendra Soni</t>
  </si>
  <si>
    <t>X0848</t>
  </si>
  <si>
    <t>Avinish Pramod Tripathi</t>
  </si>
  <si>
    <t>X1841</t>
  </si>
  <si>
    <t>Sadik Khan</t>
  </si>
  <si>
    <t>X1313</t>
  </si>
  <si>
    <t>Sumit Shaw</t>
  </si>
  <si>
    <t>Shivkumar Digambarappa Paratkar</t>
  </si>
  <si>
    <t>X0816</t>
  </si>
  <si>
    <t>Jayesh K. Joshi</t>
  </si>
  <si>
    <t>X0395</t>
  </si>
  <si>
    <t>Abhijit Mandal</t>
  </si>
  <si>
    <t>Pawan Kumar</t>
  </si>
  <si>
    <t>X0067</t>
  </si>
  <si>
    <t>Prashant Sinha</t>
  </si>
  <si>
    <t>X1263</t>
  </si>
  <si>
    <t>Prashanth C.</t>
  </si>
  <si>
    <t>X1156</t>
  </si>
  <si>
    <t>Ramesh Kumaar J.</t>
  </si>
  <si>
    <t>X1595</t>
  </si>
  <si>
    <t>Iyappan M.</t>
  </si>
  <si>
    <t>X1505</t>
  </si>
  <si>
    <t>Kirubanadam P.</t>
  </si>
  <si>
    <t>X1107</t>
  </si>
  <si>
    <t>Vijayasundaram M.</t>
  </si>
  <si>
    <t>X1191</t>
  </si>
  <si>
    <t>Gugan S</t>
  </si>
  <si>
    <t>Nagamalleswara Reddy Bhupathi</t>
  </si>
  <si>
    <t>X1112</t>
  </si>
  <si>
    <t>Venkateshwarlu Nelamarri</t>
  </si>
  <si>
    <t>Hameer Singh</t>
  </si>
  <si>
    <t>X1463</t>
  </si>
  <si>
    <t>X0881</t>
  </si>
  <si>
    <t>Irfan Ali Asif Madar Patel</t>
  </si>
  <si>
    <t>X2156</t>
  </si>
  <si>
    <t>Banashankara Goud Gattana Gouda Malipatil</t>
  </si>
  <si>
    <t>X0484</t>
  </si>
  <si>
    <t>Ravichandra Basavaraj</t>
  </si>
  <si>
    <t>X1320</t>
  </si>
  <si>
    <t>Bhargava B R</t>
  </si>
  <si>
    <t>X0225</t>
  </si>
  <si>
    <t>Sundara Pandian B</t>
  </si>
  <si>
    <t>X1079</t>
  </si>
  <si>
    <t>Tirukovela Diwakar Swamy</t>
  </si>
  <si>
    <t>Faiz Ahmad</t>
  </si>
  <si>
    <t>X0528</t>
  </si>
  <si>
    <t>Rajiv Kumar</t>
  </si>
  <si>
    <t>X0185</t>
  </si>
  <si>
    <t>Vijay Garg</t>
  </si>
  <si>
    <t>Roopesh Aggarwal</t>
  </si>
  <si>
    <t>X1389</t>
  </si>
  <si>
    <t>Vikas Birawat</t>
  </si>
  <si>
    <t>X1126</t>
  </si>
  <si>
    <t>Mohit Chaturvedi</t>
  </si>
  <si>
    <t>X0287</t>
  </si>
  <si>
    <t>X0399</t>
  </si>
  <si>
    <t>Aman Atul</t>
  </si>
  <si>
    <t>X1343</t>
  </si>
  <si>
    <t>Santosh Rammanohar Teli</t>
  </si>
  <si>
    <t>X0465</t>
  </si>
  <si>
    <t>Jim Pravindoss C.</t>
  </si>
  <si>
    <t>X0703</t>
  </si>
  <si>
    <t>Mukesh E</t>
  </si>
  <si>
    <t>X1461</t>
  </si>
  <si>
    <t>Gowthaman V.</t>
  </si>
  <si>
    <t>X0285</t>
  </si>
  <si>
    <t>Devang Yogesh Joshi</t>
  </si>
  <si>
    <t>X1345</t>
  </si>
  <si>
    <t>Kumar Harshvardhan</t>
  </si>
  <si>
    <t>X1377</t>
  </si>
  <si>
    <t>Raman Kumar</t>
  </si>
  <si>
    <t>X0085</t>
  </si>
  <si>
    <t>Syed Pasha Zaidi</t>
  </si>
  <si>
    <t>X0513</t>
  </si>
  <si>
    <t>Akhilesh Kumar</t>
  </si>
  <si>
    <t>X0420</t>
  </si>
  <si>
    <t>Prasath R</t>
  </si>
  <si>
    <t>X1009</t>
  </si>
  <si>
    <t>Rajesh P. K.</t>
  </si>
  <si>
    <t>X0803</t>
  </si>
  <si>
    <t>Jagath Kiran</t>
  </si>
  <si>
    <t>X1114</t>
  </si>
  <si>
    <t>Rama Krishna Panda</t>
  </si>
  <si>
    <t>X1708</t>
  </si>
  <si>
    <t>Sanjiv Kumar Navin Chandra Vagheshvari</t>
  </si>
  <si>
    <t>X0448</t>
  </si>
  <si>
    <t>Gagan Sohal</t>
  </si>
  <si>
    <t>X1820</t>
  </si>
  <si>
    <t>Balwinder Singh</t>
  </si>
  <si>
    <t>X1639</t>
  </si>
  <si>
    <t>Hari Shankar Singh</t>
  </si>
  <si>
    <t>X1160</t>
  </si>
  <si>
    <t>Kanchan Ashok Bhatade</t>
  </si>
  <si>
    <t>X0251</t>
  </si>
  <si>
    <t>Jignesh Dineshbhai Gondaliya</t>
  </si>
  <si>
    <t>X1306</t>
  </si>
  <si>
    <t>Deepak Sharma</t>
  </si>
  <si>
    <t>X1793</t>
  </si>
  <si>
    <t>Avil Jesan Rodrigues</t>
  </si>
  <si>
    <t>X1137</t>
  </si>
  <si>
    <t>Vishnu Pramoth B</t>
  </si>
  <si>
    <t>X0339</t>
  </si>
  <si>
    <t>Alagappan S.</t>
  </si>
  <si>
    <t>X1292</t>
  </si>
  <si>
    <t>Naresh Gundapaneni</t>
  </si>
  <si>
    <t>X1017</t>
  </si>
  <si>
    <t>Kunal Ratanprakash Sanwal</t>
  </si>
  <si>
    <t>X0059</t>
  </si>
  <si>
    <t>Damandeep Singh</t>
  </si>
  <si>
    <t>X0416</t>
  </si>
  <si>
    <t>Mahesh Chandra</t>
  </si>
  <si>
    <t>Jhutan Debnath</t>
  </si>
  <si>
    <t>X1175</t>
  </si>
  <si>
    <t>Chinmay Mohapatra</t>
  </si>
  <si>
    <t>Nadir Khan</t>
  </si>
  <si>
    <t>X1687</t>
  </si>
  <si>
    <t>Haridas Kapila</t>
  </si>
  <si>
    <t>X1649</t>
  </si>
  <si>
    <t>Lopamudra Jena</t>
  </si>
  <si>
    <t>X1122</t>
  </si>
  <si>
    <t>Chetan Digamber Usapkar</t>
  </si>
  <si>
    <t>X1054</t>
  </si>
  <si>
    <t>Kimberly Libby Rodrigues</t>
  </si>
  <si>
    <t>X0180</t>
  </si>
  <si>
    <t>Ankur Singh</t>
  </si>
  <si>
    <t>X0897</t>
  </si>
  <si>
    <t>Ambrish Singh</t>
  </si>
  <si>
    <t>X1424</t>
  </si>
  <si>
    <t>Anil Motilal Gupta</t>
  </si>
  <si>
    <t>X1004</t>
  </si>
  <si>
    <t>Indrajeet Nawal Singh Yadav</t>
  </si>
  <si>
    <t>Nishang SunilKumar Sukhadia</t>
  </si>
  <si>
    <t>X0885</t>
  </si>
  <si>
    <t>Satish T</t>
  </si>
  <si>
    <t>X0374</t>
  </si>
  <si>
    <t>Jyoti Sharma</t>
  </si>
  <si>
    <t>X0762</t>
  </si>
  <si>
    <t>Rajendra Kumar Jangir</t>
  </si>
  <si>
    <t>X0853</t>
  </si>
  <si>
    <t>X1552</t>
  </si>
  <si>
    <t>Subavardhanaa D.V.R</t>
  </si>
  <si>
    <t>X0477</t>
  </si>
  <si>
    <t>Sonali Vinod Sakpal</t>
  </si>
  <si>
    <t>X0028</t>
  </si>
  <si>
    <t>Deepak Chandrakant Mistry</t>
  </si>
  <si>
    <t>X0447</t>
  </si>
  <si>
    <t>Tejpartap .</t>
  </si>
  <si>
    <t>X0314</t>
  </si>
  <si>
    <t>Alpeshkumar Govindbhai Prajapati</t>
  </si>
  <si>
    <t>X0877</t>
  </si>
  <si>
    <t>Udayan Mukherjee</t>
  </si>
  <si>
    <t>X0491</t>
  </si>
  <si>
    <t>Pradeep C M</t>
  </si>
  <si>
    <t>X0785</t>
  </si>
  <si>
    <t>Dhananjay Trimbakrao Joshi</t>
  </si>
  <si>
    <t>X0318</t>
  </si>
  <si>
    <t>Vishal Ravindra Mali</t>
  </si>
  <si>
    <t>X1323</t>
  </si>
  <si>
    <t>Philipson Frank Fernandes</t>
  </si>
  <si>
    <t>X0121</t>
  </si>
  <si>
    <t>Shailender Bhati</t>
  </si>
  <si>
    <t>Savita Rai</t>
  </si>
  <si>
    <t>X0644</t>
  </si>
  <si>
    <t>Kalaiyarasan K.</t>
  </si>
  <si>
    <t>X1500</t>
  </si>
  <si>
    <t>Ashesh Atul Kumar Bhatt</t>
  </si>
  <si>
    <t>X0058</t>
  </si>
  <si>
    <t>Pooja Bharti</t>
  </si>
  <si>
    <t>X0480</t>
  </si>
  <si>
    <t>Ravinder Kumar</t>
  </si>
  <si>
    <t>X1021</t>
  </si>
  <si>
    <t>Anusha Jyesta</t>
  </si>
  <si>
    <t>X0585</t>
  </si>
  <si>
    <t>Saswat Sambit</t>
  </si>
  <si>
    <t>X0718</t>
  </si>
  <si>
    <t>Sanatan Sahu</t>
  </si>
  <si>
    <t>X1712</t>
  </si>
  <si>
    <t>Manavwaar Ali</t>
  </si>
  <si>
    <t>X0223</t>
  </si>
  <si>
    <t>Saurav Kumar Panday</t>
  </si>
  <si>
    <t>X0119</t>
  </si>
  <si>
    <t>Ravi Shankar Ojha</t>
  </si>
  <si>
    <t>X0066</t>
  </si>
  <si>
    <t>Arindam Majie</t>
  </si>
  <si>
    <t>X0277</t>
  </si>
  <si>
    <t>Shanmughavelu C.M</t>
  </si>
  <si>
    <t>X1078</t>
  </si>
  <si>
    <t>Deepesh Pande</t>
  </si>
  <si>
    <t>Mohan Kumar Gupta</t>
  </si>
  <si>
    <t>X1065</t>
  </si>
  <si>
    <t>Awesh Rameshchand Tated</t>
  </si>
  <si>
    <t>X0103</t>
  </si>
  <si>
    <t>Ravi Kumar</t>
  </si>
  <si>
    <t>X0007</t>
  </si>
  <si>
    <t>Priyanka Jangir</t>
  </si>
  <si>
    <t>X1430</t>
  </si>
  <si>
    <t>Kawaljeet Singh</t>
  </si>
  <si>
    <t>Faizan Khan</t>
  </si>
  <si>
    <t>X1022</t>
  </si>
  <si>
    <t>Soumitra Chatterjee</t>
  </si>
  <si>
    <t>X0514</t>
  </si>
  <si>
    <t>Ashish Kumar Sakhuja</t>
  </si>
  <si>
    <t>X0322</t>
  </si>
  <si>
    <t>Ketan Devendrabhai Modi</t>
  </si>
  <si>
    <t>X0631</t>
  </si>
  <si>
    <t>Sangeeta Sable</t>
  </si>
  <si>
    <t>X0741</t>
  </si>
  <si>
    <t>X0298</t>
  </si>
  <si>
    <t>X0495</t>
  </si>
  <si>
    <t>Prashant Harshadbhai Vyas</t>
  </si>
  <si>
    <t>Laljee Singh</t>
  </si>
  <si>
    <t>X1727</t>
  </si>
  <si>
    <t>Anuj Singh Nandan Singh Kathayat</t>
  </si>
  <si>
    <t>X0458</t>
  </si>
  <si>
    <t>Brijesh Jayesh Bhai Dave</t>
  </si>
  <si>
    <t>Amit Indrajit Bodkhe</t>
  </si>
  <si>
    <t>X0639</t>
  </si>
  <si>
    <t>Bhuwan Singh</t>
  </si>
  <si>
    <t>X1601</t>
  </si>
  <si>
    <t>Ganeswar Mishra</t>
  </si>
  <si>
    <t>X0288</t>
  </si>
  <si>
    <t>Ritika Sharma</t>
  </si>
  <si>
    <t>X0417</t>
  </si>
  <si>
    <t>Rahul Raheja</t>
  </si>
  <si>
    <t>X1058</t>
  </si>
  <si>
    <t>Sumit Naraian Srivastava</t>
  </si>
  <si>
    <t>X0743</t>
  </si>
  <si>
    <t>Prakash Sahoo</t>
  </si>
  <si>
    <t>X1806</t>
  </si>
  <si>
    <t>Saurav Sakhuja</t>
  </si>
  <si>
    <t>X1167</t>
  </si>
  <si>
    <t>Rajender Pal</t>
  </si>
  <si>
    <t>X1603</t>
  </si>
  <si>
    <t>Gautam Gurumukhdas Totwani</t>
  </si>
  <si>
    <t>Mahendra Lariya</t>
  </si>
  <si>
    <t>X0656</t>
  </si>
  <si>
    <t>Laxmikant Ramrao Mohrir</t>
  </si>
  <si>
    <t>Naveen Kumar Singh</t>
  </si>
  <si>
    <t>X1445</t>
  </si>
  <si>
    <t>Ranu Rahaman</t>
  </si>
  <si>
    <t>X0548</t>
  </si>
  <si>
    <t>Devajit Saikia</t>
  </si>
  <si>
    <t>X0752</t>
  </si>
  <si>
    <t>Sayantan Chakraborty</t>
  </si>
  <si>
    <t>X1626</t>
  </si>
  <si>
    <t>Matli Sreenivasula Reddy</t>
  </si>
  <si>
    <t>X0600</t>
  </si>
  <si>
    <t>Rajesh S</t>
  </si>
  <si>
    <t>X0622</t>
  </si>
  <si>
    <t>Swetha Nilekar</t>
  </si>
  <si>
    <t>X0289</t>
  </si>
  <si>
    <t>Ravindra Basa</t>
  </si>
  <si>
    <t>X1295</t>
  </si>
  <si>
    <t>Raghavendra B S</t>
  </si>
  <si>
    <t>X0539</t>
  </si>
  <si>
    <t>Shivshankar Ishwarao Gaikwad</t>
  </si>
  <si>
    <t>Palpandi G.</t>
  </si>
  <si>
    <t>X1510</t>
  </si>
  <si>
    <t>Devinder Gupta</t>
  </si>
  <si>
    <t>X0419</t>
  </si>
  <si>
    <t>Vinit Girish Limbachiya</t>
  </si>
  <si>
    <t>Sanjay Narayan Kumbhar</t>
  </si>
  <si>
    <t>X0064</t>
  </si>
  <si>
    <t>Anurag Sharma</t>
  </si>
  <si>
    <t>X0864</t>
  </si>
  <si>
    <t>Santosh Maruti Dalvi</t>
  </si>
  <si>
    <t>X0847</t>
  </si>
  <si>
    <t>Basavaraj Thippanna Yadravi</t>
  </si>
  <si>
    <t>X0129</t>
  </si>
  <si>
    <t>Gaurav Chakraborty</t>
  </si>
  <si>
    <t>X0440</t>
  </si>
  <si>
    <t>Arvind Kumar Maurya</t>
  </si>
  <si>
    <t>X1086</t>
  </si>
  <si>
    <t>Rubal Singh</t>
  </si>
  <si>
    <t>Parameswararao Gunja</t>
  </si>
  <si>
    <t>X1863</t>
  </si>
  <si>
    <t>X0628</t>
  </si>
  <si>
    <t>Prakash Yadav</t>
  </si>
  <si>
    <t>X0845</t>
  </si>
  <si>
    <t>Jenkins S.</t>
  </si>
  <si>
    <t>X0755</t>
  </si>
  <si>
    <t>Irfan Khan</t>
  </si>
  <si>
    <t>X1496</t>
  </si>
  <si>
    <t>Biri Singh</t>
  </si>
  <si>
    <t>X0666</t>
  </si>
  <si>
    <t>Mohammad Imran</t>
  </si>
  <si>
    <t>X0039</t>
  </si>
  <si>
    <t>Manoj Singh</t>
  </si>
  <si>
    <t>X1363</t>
  </si>
  <si>
    <t>Ashok Kumar Patel</t>
  </si>
  <si>
    <t>X1395</t>
  </si>
  <si>
    <t>Prem Kumar Bharti</t>
  </si>
  <si>
    <t>X0884</t>
  </si>
  <si>
    <t>Y Tolika Chophy</t>
  </si>
  <si>
    <t>X1867</t>
  </si>
  <si>
    <t>Jugal Subhodchandra Pachhigar</t>
  </si>
  <si>
    <t>Rajendra Raut</t>
  </si>
  <si>
    <t>X0531</t>
  </si>
  <si>
    <t>Sameer Digraskar</t>
  </si>
  <si>
    <t>X0858</t>
  </si>
  <si>
    <t>Shravani Sushant Hatkhambakar</t>
  </si>
  <si>
    <t>X0807</t>
  </si>
  <si>
    <t>Deepak Kumar Roy</t>
  </si>
  <si>
    <t>X0392</t>
  </si>
  <si>
    <t>Akash Pathak</t>
  </si>
  <si>
    <t>X1616</t>
  </si>
  <si>
    <t>Chandrakant Bandu Bankar</t>
  </si>
  <si>
    <t>X0471</t>
  </si>
  <si>
    <t>Sanjay Kumar Gupta</t>
  </si>
  <si>
    <t>X1142</t>
  </si>
  <si>
    <t>Vishal Narendrarao Nagode</t>
  </si>
  <si>
    <t>X1686</t>
  </si>
  <si>
    <t>Teena Tailor</t>
  </si>
  <si>
    <t>X1057</t>
  </si>
  <si>
    <t>Sachidanand Poddar</t>
  </si>
  <si>
    <t>X0533</t>
  </si>
  <si>
    <t>Tasneem Kansarawala</t>
  </si>
  <si>
    <t>X0329</t>
  </si>
  <si>
    <t>Pravin Ramavtar Vyas</t>
  </si>
  <si>
    <t>X1964</t>
  </si>
  <si>
    <t>Labanyamoy Biswas</t>
  </si>
  <si>
    <t>X0437</t>
  </si>
  <si>
    <t>Amit Kumar Tadkeshvar Nath Shukla</t>
  </si>
  <si>
    <t>X0654</t>
  </si>
  <si>
    <t>Ashish Kumar</t>
  </si>
  <si>
    <t>XSE03</t>
  </si>
  <si>
    <t>Relationship Associate - SCSG</t>
  </si>
  <si>
    <t>Anita Somnath Gupta</t>
  </si>
  <si>
    <t>X1347</t>
  </si>
  <si>
    <t>Jigar Bipinbhai Vaidya</t>
  </si>
  <si>
    <t>X0470</t>
  </si>
  <si>
    <t>Amit kumar</t>
  </si>
  <si>
    <t>X0435</t>
  </si>
  <si>
    <t>Amit Saurav</t>
  </si>
  <si>
    <t>X0766</t>
  </si>
  <si>
    <t>Gurdev Singh</t>
  </si>
  <si>
    <t>X0581</t>
  </si>
  <si>
    <t>Ramya Ramasamy</t>
  </si>
  <si>
    <t>X1372</t>
  </si>
  <si>
    <t>Karthikeyan M.</t>
  </si>
  <si>
    <t>X0534</t>
  </si>
  <si>
    <t>Hariraj P S</t>
  </si>
  <si>
    <t>Sagar Nivrutti Jadhav</t>
  </si>
  <si>
    <t>X1370</t>
  </si>
  <si>
    <t>Abhishek Kumar Singh</t>
  </si>
  <si>
    <t>X0634</t>
  </si>
  <si>
    <t>Omprakash Ramkishor Shrivas</t>
  </si>
  <si>
    <t>X0330</t>
  </si>
  <si>
    <t>Jayprakash Deoanand Shukla</t>
  </si>
  <si>
    <t>X0488</t>
  </si>
  <si>
    <t>Ravi P.</t>
  </si>
  <si>
    <t>X0535</t>
  </si>
  <si>
    <t>Nitin Pandurang Kulkarni</t>
  </si>
  <si>
    <t>X1894</t>
  </si>
  <si>
    <t>Akshay Sharma</t>
  </si>
  <si>
    <t>X0792</t>
  </si>
  <si>
    <t>Mohammad Shahvez Akhter</t>
  </si>
  <si>
    <t>X1569</t>
  </si>
  <si>
    <t>Arunkumar D. S</t>
  </si>
  <si>
    <t>Anoop Rajput</t>
  </si>
  <si>
    <t>X1208</t>
  </si>
  <si>
    <t>Raj Kumar</t>
  </si>
  <si>
    <t>Vaishali Dalsukh Bangawala</t>
  </si>
  <si>
    <t>X0063</t>
  </si>
  <si>
    <t>Gaurav Ratra</t>
  </si>
  <si>
    <t>X1518</t>
  </si>
  <si>
    <t>Gourav Modak</t>
  </si>
  <si>
    <t>X1590</t>
  </si>
  <si>
    <t>Moses Raj Kiran</t>
  </si>
  <si>
    <t>X0561</t>
  </si>
  <si>
    <t>Nitin Kumar Sharma</t>
  </si>
  <si>
    <t>X0359</t>
  </si>
  <si>
    <t>Hardik Pankajbhai Upadhyaya</t>
  </si>
  <si>
    <t>X0809</t>
  </si>
  <si>
    <t>Tejas Amrutbhai Desai</t>
  </si>
  <si>
    <t>X0751</t>
  </si>
  <si>
    <t>Mukesh Atre</t>
  </si>
  <si>
    <t>X1139</t>
  </si>
  <si>
    <t>Ajaykumar Jaiprakash Gupta</t>
  </si>
  <si>
    <t>X0173</t>
  </si>
  <si>
    <t>Umesh Kewat Manjhi</t>
  </si>
  <si>
    <t>X0462</t>
  </si>
  <si>
    <t>Majid Khan</t>
  </si>
  <si>
    <t>X1020</t>
  </si>
  <si>
    <t>Deepak M R</t>
  </si>
  <si>
    <t>X0354</t>
  </si>
  <si>
    <t>Umesha S</t>
  </si>
  <si>
    <t>X1202</t>
  </si>
  <si>
    <t>Bharat Raghuvanshi</t>
  </si>
  <si>
    <t>X0887</t>
  </si>
  <si>
    <t>Sonam Arun Wankhede</t>
  </si>
  <si>
    <t>X1828</t>
  </si>
  <si>
    <t>Sameer Bhatnager</t>
  </si>
  <si>
    <t>X2031</t>
  </si>
  <si>
    <t>Sandeep Vasant Kadam</t>
  </si>
  <si>
    <t>X1043</t>
  </si>
  <si>
    <t>Shridhar Madhukar Khilare</t>
  </si>
  <si>
    <t>X0640</t>
  </si>
  <si>
    <t>Ashish Mishra</t>
  </si>
  <si>
    <t>X1092</t>
  </si>
  <si>
    <t>Khyati Swapnil Desai</t>
  </si>
  <si>
    <t>X0111</t>
  </si>
  <si>
    <t>Manish Kumar Mandal</t>
  </si>
  <si>
    <t>X0635</t>
  </si>
  <si>
    <t>Kanchan</t>
  </si>
  <si>
    <t>X0184</t>
  </si>
  <si>
    <t>Sijo Anto A</t>
  </si>
  <si>
    <t>X0347</t>
  </si>
  <si>
    <t>ABBAS C. K</t>
  </si>
  <si>
    <t>X0601</t>
  </si>
  <si>
    <t>Dipesh Hareshbhai Talati</t>
  </si>
  <si>
    <t>X0457</t>
  </si>
  <si>
    <t>Vikram Chamanlal Rathi</t>
  </si>
  <si>
    <t>Mayur Sudhakar Aher</t>
  </si>
  <si>
    <t>X1641</t>
  </si>
  <si>
    <t>Sonali Sadashiv Bhoir</t>
  </si>
  <si>
    <t>X1622</t>
  </si>
  <si>
    <t>Annu Rani</t>
  </si>
  <si>
    <t>Delvin Davis T.</t>
  </si>
  <si>
    <t>X1098</t>
  </si>
  <si>
    <t>Kaarthika Shree K</t>
  </si>
  <si>
    <t>X1097</t>
  </si>
  <si>
    <t>Shivanagouda V. Mallanagouda</t>
  </si>
  <si>
    <t>Bangar Raju K</t>
  </si>
  <si>
    <t>X0732</t>
  </si>
  <si>
    <t>Kiran Kumar E</t>
  </si>
  <si>
    <t>X1411</t>
  </si>
  <si>
    <t>Ahmed Ali Sk</t>
  </si>
  <si>
    <t>X0217</t>
  </si>
  <si>
    <t>Babu K</t>
  </si>
  <si>
    <t>X1018</t>
  </si>
  <si>
    <t>X1296</t>
  </si>
  <si>
    <t>Vijay Babubhai Patel</t>
  </si>
  <si>
    <t>X0301</t>
  </si>
  <si>
    <t>Alok Srivastava</t>
  </si>
  <si>
    <t>X1398</t>
  </si>
  <si>
    <t>Rajneesh Kumar Gupta</t>
  </si>
  <si>
    <t>X1351</t>
  </si>
  <si>
    <t>Tintu Mathew</t>
  </si>
  <si>
    <t>X0422</t>
  </si>
  <si>
    <t>Sathya Prasad D S</t>
  </si>
  <si>
    <t>X0579</t>
  </si>
  <si>
    <t>Sagar Saini</t>
  </si>
  <si>
    <t>X1007</t>
  </si>
  <si>
    <t>Piyush Bansal</t>
  </si>
  <si>
    <t>X1826</t>
  </si>
  <si>
    <t>Basavaraj Basayya Hiremath</t>
  </si>
  <si>
    <t>Mr. Renukesh MD</t>
  </si>
  <si>
    <t>Soumya Ranjan Behera</t>
  </si>
  <si>
    <t>X0812</t>
  </si>
  <si>
    <t>Shruthi M J</t>
  </si>
  <si>
    <t>Gaurav Sanjay Gupta</t>
  </si>
  <si>
    <t>X0294</t>
  </si>
  <si>
    <t>Ashish Bindwashini Pandey</t>
  </si>
  <si>
    <t>X0777</t>
  </si>
  <si>
    <t>X0723</t>
  </si>
  <si>
    <t>Raviraj Ravlu Parsekar</t>
  </si>
  <si>
    <t>X0078</t>
  </si>
  <si>
    <t>Tamal Dutta</t>
  </si>
  <si>
    <t>X1926</t>
  </si>
  <si>
    <t>Dipanjan Das</t>
  </si>
  <si>
    <t>Gagan Kumar Singh</t>
  </si>
  <si>
    <t>X0357</t>
  </si>
  <si>
    <t>Rohith Kotian</t>
  </si>
  <si>
    <t>X0783</t>
  </si>
  <si>
    <t>Ankit Bhasin</t>
  </si>
  <si>
    <t>X0794</t>
  </si>
  <si>
    <t>Sharad Mishra</t>
  </si>
  <si>
    <t>X0775</t>
  </si>
  <si>
    <t>Tirtharup Shyam Choudhury</t>
  </si>
  <si>
    <t>X0896</t>
  </si>
  <si>
    <t>Soumendu Sarkar</t>
  </si>
  <si>
    <t>X0190</t>
  </si>
  <si>
    <t>Vikas Goyal</t>
  </si>
  <si>
    <t>Vandana Bhatt</t>
  </si>
  <si>
    <t>X1006</t>
  </si>
  <si>
    <t>Murari Kumar</t>
  </si>
  <si>
    <t>X1548</t>
  </si>
  <si>
    <t>Pradipta Kumar Mohanty</t>
  </si>
  <si>
    <t>X0381</t>
  </si>
  <si>
    <t>Shirish Mishra</t>
  </si>
  <si>
    <t>X1812</t>
  </si>
  <si>
    <t>Shyam B Sharma</t>
  </si>
  <si>
    <t>X1578</t>
  </si>
  <si>
    <t>Nisha Lishoy</t>
  </si>
  <si>
    <t>Amit Akhilesh Srivastava</t>
  </si>
  <si>
    <t>X2093</t>
  </si>
  <si>
    <t>Varun Rambhog Mishra</t>
  </si>
  <si>
    <t>X0571</t>
  </si>
  <si>
    <t>Sachin Omkar Singh</t>
  </si>
  <si>
    <t>Amit Keapoorchand Kanu</t>
  </si>
  <si>
    <t>X1046</t>
  </si>
  <si>
    <t>Shashank Awadheshkumar Singh</t>
  </si>
  <si>
    <t>X0073</t>
  </si>
  <si>
    <t>Neeraj Kumar Lal</t>
  </si>
  <si>
    <t>X1101</t>
  </si>
  <si>
    <t>Endla Jaya Prasad</t>
  </si>
  <si>
    <t>X0801</t>
  </si>
  <si>
    <t>Bongoni Murali</t>
  </si>
  <si>
    <t>X0890</t>
  </si>
  <si>
    <t>Dudekula Syed Basha</t>
  </si>
  <si>
    <t>X0244</t>
  </si>
  <si>
    <t>Begari Andhraiah</t>
  </si>
  <si>
    <t>X1497</t>
  </si>
  <si>
    <t>Ala Naresh</t>
  </si>
  <si>
    <t>X0867</t>
  </si>
  <si>
    <t>Vikas Kumar Khetan</t>
  </si>
  <si>
    <t>Prabhu Sundar P</t>
  </si>
  <si>
    <t>X0676</t>
  </si>
  <si>
    <t>Narayanan P</t>
  </si>
  <si>
    <t>X0621</t>
  </si>
  <si>
    <t>Ravindra Kumar Jatav</t>
  </si>
  <si>
    <t>X1273</t>
  </si>
  <si>
    <t>Vismay Tareshbhai Pandya</t>
  </si>
  <si>
    <t>X0510</t>
  </si>
  <si>
    <t>Naresh Ratnaji Prajapati</t>
  </si>
  <si>
    <t>X1426</t>
  </si>
  <si>
    <t>Rajeev Kumar</t>
  </si>
  <si>
    <t>X1876</t>
  </si>
  <si>
    <t>Deepak Rameshchandra Katiyar</t>
  </si>
  <si>
    <t>X0104</t>
  </si>
  <si>
    <t>Neenu Jerome</t>
  </si>
  <si>
    <t>X0616</t>
  </si>
  <si>
    <t>Prabhu G</t>
  </si>
  <si>
    <t>X0697</t>
  </si>
  <si>
    <t>Srivastava Mohit</t>
  </si>
  <si>
    <t>X1185</t>
  </si>
  <si>
    <t>Sikandhar Pasha</t>
  </si>
  <si>
    <t>X0558</t>
  </si>
  <si>
    <t>Abhishek Ram Gopal Sharma</t>
  </si>
  <si>
    <t>X1155</t>
  </si>
  <si>
    <t>Rakesh Arvindbhai Baria</t>
  </si>
  <si>
    <t>X0367</t>
  </si>
  <si>
    <t>Rahul Balkrishna Patil</t>
  </si>
  <si>
    <t>X0349</t>
  </si>
  <si>
    <t>Umesh Venkatrao Pingle</t>
  </si>
  <si>
    <t>X0165</t>
  </si>
  <si>
    <t>Hrishikesh Sisodia</t>
  </si>
  <si>
    <t>X0328</t>
  </si>
  <si>
    <t>M G Mohan Varma</t>
  </si>
  <si>
    <t>X0425</t>
  </si>
  <si>
    <t>Nagarjuna Gupta Kurapati</t>
  </si>
  <si>
    <t>Abrar Alam</t>
  </si>
  <si>
    <t>Vipin Singh</t>
  </si>
  <si>
    <t>X1542</t>
  </si>
  <si>
    <t>Samir Kumar Halder</t>
  </si>
  <si>
    <t>Saugoth Chakraborty</t>
  </si>
  <si>
    <t>X0390</t>
  </si>
  <si>
    <t>Amit Shivakumar Nadagouda</t>
  </si>
  <si>
    <t>X0342</t>
  </si>
  <si>
    <t>Pragyanta Ranjan Barik</t>
  </si>
  <si>
    <t>Panuganti Rajanikanth</t>
  </si>
  <si>
    <t>X0344</t>
  </si>
  <si>
    <t>Akhil Sharma</t>
  </si>
  <si>
    <t>X0282</t>
  </si>
  <si>
    <t>Sijireddy Vijay Lakshmi</t>
  </si>
  <si>
    <t>X1817</t>
  </si>
  <si>
    <t>Dhavu Niranjan Kumar</t>
  </si>
  <si>
    <t>X1694</t>
  </si>
  <si>
    <t>Priyamol J</t>
  </si>
  <si>
    <t>X1161</t>
  </si>
  <si>
    <t>Milind Mohan Matade</t>
  </si>
  <si>
    <t>X1242</t>
  </si>
  <si>
    <t>Anoop Sharma</t>
  </si>
  <si>
    <t>X1330</t>
  </si>
  <si>
    <t>Shiv Kumar Sharma</t>
  </si>
  <si>
    <t>X1802</t>
  </si>
  <si>
    <t>Vinod Kumar Singh</t>
  </si>
  <si>
    <t>X1177</t>
  </si>
  <si>
    <t>Sudhanshu Sekhar Roul</t>
  </si>
  <si>
    <t>X0700</t>
  </si>
  <si>
    <t>Shashank Bajpayee</t>
  </si>
  <si>
    <t>X1729</t>
  </si>
  <si>
    <t>Prakash Dhote</t>
  </si>
  <si>
    <t>X1350</t>
  </si>
  <si>
    <t>Pawan Singh</t>
  </si>
  <si>
    <t>X1934</t>
  </si>
  <si>
    <t>Sanjit Kumar</t>
  </si>
  <si>
    <t>Pampa Bhowmick</t>
  </si>
  <si>
    <t>X1221</t>
  </si>
  <si>
    <t>Arun Kumar R I</t>
  </si>
  <si>
    <t>X0784</t>
  </si>
  <si>
    <t>Suganya B</t>
  </si>
  <si>
    <t>X0689</t>
  </si>
  <si>
    <t>Pravin Haribhau Barahate</t>
  </si>
  <si>
    <t>X1239</t>
  </si>
  <si>
    <t>Ajay Singh Chouhan</t>
  </si>
  <si>
    <t>X0822</t>
  </si>
  <si>
    <t>Mr. Arvind Yadav</t>
  </si>
  <si>
    <t>Sumit Saxena</t>
  </si>
  <si>
    <t>X0684</t>
  </si>
  <si>
    <t>Saikh Muzibur Rehman</t>
  </si>
  <si>
    <t>Mr. Subrata Sinha</t>
  </si>
  <si>
    <t>Suman Palit</t>
  </si>
  <si>
    <t>X1781</t>
  </si>
  <si>
    <t>Umesh Kumar</t>
  </si>
  <si>
    <t>Lohit Rashmi Behera</t>
  </si>
  <si>
    <t>Charu Sharma</t>
  </si>
  <si>
    <t>Nagendra Pratap Singh</t>
  </si>
  <si>
    <t>X1352</t>
  </si>
  <si>
    <t>Prasenjit Banerjee</t>
  </si>
  <si>
    <t>Ankita Mishra</t>
  </si>
  <si>
    <t>Pawan Kumar Chandelia</t>
  </si>
  <si>
    <t>X1869</t>
  </si>
  <si>
    <t>Sugyana Patnaik</t>
  </si>
  <si>
    <t>Terminated</t>
  </si>
  <si>
    <t>Plan</t>
  </si>
  <si>
    <t>Actual</t>
  </si>
  <si>
    <t>Branch Group</t>
  </si>
  <si>
    <t>%age</t>
  </si>
  <si>
    <t>Grid</t>
  </si>
  <si>
    <t>A</t>
  </si>
  <si>
    <t>B</t>
  </si>
  <si>
    <t>C</t>
  </si>
  <si>
    <t>D</t>
  </si>
  <si>
    <t>E</t>
  </si>
  <si>
    <t>Ans2</t>
  </si>
  <si>
    <t>Ans1</t>
  </si>
  <si>
    <t>Ans.</t>
  </si>
  <si>
    <t>Please fill data as per below grid..</t>
  </si>
  <si>
    <t>Please fill below fields with out changing any nos…</t>
  </si>
  <si>
    <t>Total</t>
  </si>
  <si>
    <t xml:space="preserve">What is the sum of below fields as per master data </t>
  </si>
  <si>
    <t>What is the count of below fields as per master data…</t>
  </si>
  <si>
    <t>What is the sum of active agent as per below fields…</t>
  </si>
  <si>
    <t>What is the count of active agent as per below fields…</t>
  </si>
  <si>
    <t>What is the minimum value of positive nos</t>
  </si>
  <si>
    <t>What is the number of count without space for below mention name..</t>
  </si>
  <si>
    <t>Raj kumar Sharma</t>
  </si>
  <si>
    <t>Month</t>
  </si>
  <si>
    <t>Year</t>
  </si>
  <si>
    <t>New Date</t>
  </si>
  <si>
    <t>Please change date format as per below example by using formula..</t>
  </si>
  <si>
    <t>Apr</t>
  </si>
  <si>
    <t>format</t>
  </si>
  <si>
    <t>Please replace below text (hello) to (heaao) by using formula..</t>
  </si>
  <si>
    <t>Hello</t>
  </si>
  <si>
    <t>Ans</t>
  </si>
  <si>
    <t>Text</t>
  </si>
  <si>
    <t>Please make a formula so that we can not enter duplicate value…..</t>
  </si>
  <si>
    <t>How many duplicate agent id in below sheet…</t>
  </si>
  <si>
    <t>Agent id</t>
  </si>
  <si>
    <t>Please color &gt;50% to red &gt;80% to blue &amp; &gt;100% to green…..</t>
  </si>
  <si>
    <t>female</t>
  </si>
  <si>
    <t>male</t>
  </si>
  <si>
    <t>Please fill below field..</t>
  </si>
  <si>
    <t>SM ID</t>
  </si>
  <si>
    <t>Please hide the formula which is showing in below row..</t>
  </si>
  <si>
    <t>#Div/#</t>
  </si>
  <si>
    <t>AA</t>
  </si>
  <si>
    <t>What is the total sum of below nos.</t>
  </si>
  <si>
    <t>terminated</t>
  </si>
  <si>
    <t>Please fill bank field..</t>
  </si>
  <si>
    <t>First Space Position</t>
  </si>
  <si>
    <t>Second Space Position</t>
  </si>
  <si>
    <t>First Name</t>
  </si>
  <si>
    <t>Mid Name</t>
  </si>
  <si>
    <t>Last Name</t>
  </si>
  <si>
    <t>0 - 40</t>
  </si>
  <si>
    <t>41 - 60</t>
  </si>
  <si>
    <t>61 - 80</t>
  </si>
  <si>
    <t>81 - 100</t>
  </si>
  <si>
    <t>&gt;100</t>
  </si>
  <si>
    <t>Items</t>
  </si>
  <si>
    <t>Rate</t>
  </si>
  <si>
    <t>F</t>
  </si>
  <si>
    <t>G</t>
  </si>
  <si>
    <t>H</t>
  </si>
  <si>
    <t xml:space="preserve">Count the no of item which is equal to "A"  for the year 2011 </t>
  </si>
  <si>
    <t>If agents are active and achivement is &gt; 90% then company pay bonus to agent as per below grid…</t>
  </si>
  <si>
    <t xml:space="preserve">Sum the no of item which is equal to "A"  </t>
  </si>
  <si>
    <t xml:space="preserve">Count the no of item which is equal to "A"  </t>
  </si>
  <si>
    <t>Date</t>
  </si>
  <si>
    <t xml:space="preserve">Sum of the rate which is equal to "A"  for the year 2011 </t>
  </si>
  <si>
    <t>Count the two digit no.s from the given data</t>
  </si>
  <si>
    <t>Q14</t>
  </si>
  <si>
    <t>What is the position of first &amp; Second space by using formula..</t>
  </si>
  <si>
    <t>Q19</t>
  </si>
  <si>
    <t>Protect the cell which is colured in RED?</t>
  </si>
  <si>
    <t>Q21</t>
  </si>
  <si>
    <t>Change the format of dates according to the row no 3</t>
  </si>
  <si>
    <t>What is the %age of Active,Suspended and deleted agent.</t>
  </si>
  <si>
    <t>How to remove default row from excel.</t>
  </si>
  <si>
    <t>How to link current sheet to first sheet.</t>
  </si>
  <si>
    <t>how to count alphabets in excel.</t>
  </si>
  <si>
    <t>Data</t>
  </si>
  <si>
    <t>Raj</t>
  </si>
  <si>
    <t>Anil</t>
  </si>
  <si>
    <t>Raju</t>
  </si>
  <si>
    <t>What is the count of active agent where plan &gt; 500000 and Branch Group is BG 5</t>
  </si>
  <si>
    <t>Q25</t>
  </si>
  <si>
    <t>Q26</t>
  </si>
  <si>
    <t>Male</t>
  </si>
  <si>
    <t>Female</t>
  </si>
  <si>
    <t>Make a Pie chart as per male % of below data.</t>
  </si>
  <si>
    <t>Which person made sales = 4521.</t>
  </si>
  <si>
    <t>Sales Person</t>
  </si>
  <si>
    <t>No Customers</t>
  </si>
  <si>
    <t>Net Sales</t>
  </si>
  <si>
    <t>Profit/Loss</t>
  </si>
  <si>
    <t>Who made maximum sales?</t>
  </si>
  <si>
    <t>http://chandoo.org/wp/2010/11/02/how-to-lookup-values-to-left/</t>
  </si>
  <si>
    <t>Who sold to minimum number of customers?</t>
  </si>
  <si>
    <t>Please color entire row where %age &gt; 100%</t>
  </si>
  <si>
    <t>Please color duplicate value.</t>
  </si>
  <si>
    <t>Sales</t>
  </si>
  <si>
    <t>Q39</t>
  </si>
  <si>
    <t>Item</t>
  </si>
  <si>
    <t>70% - 80%</t>
  </si>
  <si>
    <t>81% - 90%</t>
  </si>
  <si>
    <t>91%-100%</t>
  </si>
  <si>
    <t>&gt;100%</t>
  </si>
  <si>
    <t>What is the Sales % of given data through pivot.</t>
  </si>
  <si>
    <t>Please pull count and sum for item "A"</t>
  </si>
  <si>
    <t>Q41.</t>
  </si>
  <si>
    <t xml:space="preserve">what is the branch group  wise sale%, through column chart as per given data, </t>
  </si>
  <si>
    <t>Q42.</t>
  </si>
  <si>
    <t>what is the branch group  wise sale%, through Pie Chart</t>
  </si>
  <si>
    <t>what is the branch group  wise sale%, through BAR Chart</t>
  </si>
  <si>
    <t>Q43.</t>
  </si>
  <si>
    <t>Fail</t>
  </si>
  <si>
    <t>Pass</t>
  </si>
  <si>
    <t>First</t>
  </si>
  <si>
    <t>A+</t>
  </si>
  <si>
    <t>Output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</si>
  <si>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</si>
  <si>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</si>
  <si>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</si>
  <si>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</si>
  <si>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</si>
  <si>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</si>
  <si>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</si>
  <si>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</si>
  <si>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</si>
  <si>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</si>
  <si>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</si>
  <si>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</si>
  <si>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</si>
  <si>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Q15</t>
  </si>
  <si>
    <t>Q16</t>
  </si>
  <si>
    <t>Q17</t>
  </si>
  <si>
    <t>Q18</t>
  </si>
  <si>
    <t>Q20</t>
  </si>
  <si>
    <t>Q22</t>
  </si>
  <si>
    <t>Q23</t>
  </si>
  <si>
    <t>Q24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</si>
  <si>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</si>
  <si>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</si>
  <si>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</si>
  <si>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</si>
  <si>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</si>
  <si>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</si>
  <si>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</si>
  <si>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</si>
  <si>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</si>
  <si>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</si>
  <si>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</si>
  <si>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</si>
  <si>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Q44.</t>
  </si>
  <si>
    <t>Enter DOB</t>
  </si>
  <si>
    <t>Total age is 20 years and 6 months, 15 days</t>
  </si>
  <si>
    <t>Exp.</t>
  </si>
  <si>
    <t>What is the different between your DOB to current date as per given format….</t>
  </si>
  <si>
    <t>Q45.</t>
  </si>
  <si>
    <t>Interest</t>
  </si>
  <si>
    <t>Loan Taken</t>
  </si>
  <si>
    <t>Loan settlement</t>
  </si>
  <si>
    <t>Loan Start</t>
  </si>
  <si>
    <t>Ans:-</t>
  </si>
  <si>
    <t>Calculate the interest as per given Example..</t>
  </si>
  <si>
    <t>Q46.</t>
  </si>
  <si>
    <t>Protect a workbook through password.</t>
  </si>
  <si>
    <t>Q47.</t>
  </si>
  <si>
    <t>how to remove error from below data.</t>
  </si>
  <si>
    <t>Target</t>
  </si>
  <si>
    <t>Q48.</t>
  </si>
  <si>
    <t>Q49.</t>
  </si>
  <si>
    <t>how to retrieve data from other sources in excel.</t>
  </si>
  <si>
    <t>Plan total</t>
  </si>
  <si>
    <t>Make a formula, if you are change branch group name accordingly to change plan amount</t>
  </si>
  <si>
    <t>How to separate sheet according to branch group wise through Pivot table..</t>
  </si>
  <si>
    <t>Q50</t>
  </si>
  <si>
    <t>Q40.</t>
  </si>
  <si>
    <t>Manoj Kumar Yadav</t>
  </si>
  <si>
    <t>Tabrez Shahid Alam</t>
  </si>
  <si>
    <t>Anugrah Hiraman Singh</t>
  </si>
  <si>
    <t>What is the male candidate %...</t>
  </si>
  <si>
    <t>Count</t>
  </si>
  <si>
    <t>sales&gt;500000 and employee who is active</t>
  </si>
  <si>
    <t>ass</t>
  </si>
  <si>
    <t>DAY</t>
  </si>
  <si>
    <t>FGH</t>
  </si>
  <si>
    <t>p</t>
  </si>
  <si>
    <t>r</t>
  </si>
  <si>
    <t>Days</t>
  </si>
  <si>
    <t>PPMT</t>
  </si>
  <si>
    <t>IPMT</t>
  </si>
  <si>
    <t xml:space="preserve"> </t>
  </si>
  <si>
    <t>Manoj</t>
  </si>
  <si>
    <t>Kumar</t>
  </si>
  <si>
    <t>Yadav</t>
  </si>
  <si>
    <t>Tabrez</t>
  </si>
  <si>
    <t>Shahid</t>
  </si>
  <si>
    <t>Alam</t>
  </si>
  <si>
    <t>Alok</t>
  </si>
  <si>
    <t>Parkar</t>
  </si>
  <si>
    <t>Ankita</t>
  </si>
  <si>
    <t>Kishor</t>
  </si>
  <si>
    <t>Wadkar</t>
  </si>
  <si>
    <t>Aniket</t>
  </si>
  <si>
    <t>Suresh</t>
  </si>
  <si>
    <t>Manjrekar</t>
  </si>
  <si>
    <t>Ranjani</t>
  </si>
  <si>
    <t>S</t>
  </si>
  <si>
    <t>Anugrah</t>
  </si>
  <si>
    <t>Hiraman</t>
  </si>
  <si>
    <t>Singh</t>
  </si>
  <si>
    <t>Amit</t>
  </si>
  <si>
    <t>Prem</t>
  </si>
  <si>
    <t>Prakash</t>
  </si>
  <si>
    <t>Adity</t>
  </si>
  <si>
    <t>Roy</t>
  </si>
  <si>
    <t>Jitendra</t>
  </si>
  <si>
    <t>Khatri</t>
  </si>
  <si>
    <t>IF Function</t>
  </si>
  <si>
    <t>V-Lookup</t>
  </si>
  <si>
    <t xml:space="preserve">Ans </t>
  </si>
  <si>
    <t>Brand group</t>
  </si>
  <si>
    <t>T. Male</t>
  </si>
  <si>
    <t>Male %</t>
  </si>
  <si>
    <t>Male%</t>
  </si>
  <si>
    <t>We need to use = then navigate to 1st sheet &gt; select &gt; close the pranthesis.</t>
  </si>
  <si>
    <t xml:space="preserve">Male </t>
  </si>
  <si>
    <t>Sum of Sales</t>
  </si>
  <si>
    <t>Row Labels</t>
  </si>
  <si>
    <t>Grand Total</t>
  </si>
  <si>
    <t>Sum of Plan</t>
  </si>
  <si>
    <t>MY DOB</t>
  </si>
  <si>
    <t>Current Date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</si>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</sst>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₹&quot;\ #,##0.00;[Red]&quot;₹&quot;\ \-#,##0.00"/>
    <numFmt numFmtId="164" formatCode="_(* #,##0.00_);_(* \(#,##0.00\);_(* &quot;-&quot;??_);_(@_)"/>
    <numFmt numFmtId="165" formatCode="_(* #,##0_);_(* \(#,##0\);_(* &quot;-&quot;??_);_(@_)"/>
    <numFmt numFmtId="166" formatCode="mm/dd/yy;@"/>
    <numFmt numFmtId="167" formatCode="[$-F800]dddd\,\ mmmm\ dd\,\ yyyy"/>
    <numFmt numFmtId="168" formatCode="m/d;@"/>
    <numFmt numFmtId="169" formatCode="[$-409]mmmm\-yy;@"/>
    <numFmt numFmtId="170" formatCode="[$-409]d\-mmm;@"/>
    <numFmt numFmtId="171" formatCode="[$-409]d\-mmm\-yy;@"/>
    <numFmt numFmtId="172" formatCode="[$-409]dddd\,\ mmmm\ dd\,\ yyyy"/>
    <numFmt numFmtId="173" formatCode="[$-409]m/d/yy\ h:mm\ AM/PM;@"/>
    <numFmt numFmtId="174" formatCode="[$-409]mmmm\ d\,\ yyyy;@"/>
    <numFmt numFmtId="175" formatCode="0.0%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b/>
      <sz val="12"/>
      <color rgb="FF333333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5">
    <xf numFmtId="0" fontId="0" fillId="0" borderId="0" xfId="0"/>
    <xf numFmtId="0" fontId="4" fillId="0" borderId="0" xfId="0" applyFont="1"/>
    <xf numFmtId="0" fontId="0" fillId="0" borderId="1" xfId="0" applyBorder="1"/>
    <xf numFmtId="0" fontId="5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9" fontId="4" fillId="0" borderId="1" xfId="0" applyNumberFormat="1" applyFont="1" applyBorder="1"/>
    <xf numFmtId="165" fontId="3" fillId="2" borderId="1" xfId="1" applyNumberFormat="1" applyFont="1" applyFill="1" applyBorder="1"/>
    <xf numFmtId="165" fontId="4" fillId="0" borderId="1" xfId="1" applyNumberFormat="1" applyFont="1" applyBorder="1"/>
    <xf numFmtId="0" fontId="5" fillId="2" borderId="1" xfId="0" applyFont="1" applyFill="1" applyBorder="1"/>
    <xf numFmtId="165" fontId="3" fillId="0" borderId="1" xfId="1" applyNumberFormat="1" applyFont="1" applyBorder="1"/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5" fontId="3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8" fillId="0" borderId="1" xfId="0" applyFont="1" applyBorder="1"/>
    <xf numFmtId="0" fontId="8" fillId="0" borderId="0" xfId="0" applyFont="1"/>
    <xf numFmtId="0" fontId="9" fillId="2" borderId="1" xfId="0" applyFont="1" applyFill="1" applyBorder="1"/>
    <xf numFmtId="0" fontId="8" fillId="2" borderId="1" xfId="0" applyFont="1" applyFill="1" applyBorder="1" applyAlignment="1">
      <alignment horizontal="right"/>
    </xf>
    <xf numFmtId="15" fontId="8" fillId="2" borderId="1" xfId="0" applyNumberFormat="1" applyFont="1" applyFill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2" borderId="1" xfId="0" applyFont="1" applyFill="1" applyBorder="1"/>
    <xf numFmtId="0" fontId="4" fillId="0" borderId="1" xfId="0" applyFont="1" applyBorder="1" applyAlignment="1">
      <alignment horizontal="right"/>
    </xf>
    <xf numFmtId="0" fontId="0" fillId="0" borderId="0" xfId="0" applyProtection="1">
      <protection locked="0"/>
    </xf>
    <xf numFmtId="9" fontId="8" fillId="0" borderId="1" xfId="2" applyFont="1" applyBorder="1" applyAlignment="1">
      <alignment horizontal="right"/>
    </xf>
    <xf numFmtId="9" fontId="8" fillId="2" borderId="1" xfId="2" applyFont="1" applyFill="1" applyBorder="1" applyAlignment="1">
      <alignment horizontal="right"/>
    </xf>
    <xf numFmtId="9" fontId="0" fillId="0" borderId="0" xfId="0" applyNumberFormat="1"/>
    <xf numFmtId="2" fontId="8" fillId="0" borderId="1" xfId="0" applyNumberFormat="1" applyFont="1" applyBorder="1" applyAlignment="1">
      <alignment horizontal="right"/>
    </xf>
    <xf numFmtId="2" fontId="10" fillId="2" borderId="1" xfId="0" applyNumberFormat="1" applyFont="1" applyFill="1" applyBorder="1" applyAlignment="1">
      <alignment horizontal="right"/>
    </xf>
    <xf numFmtId="15" fontId="4" fillId="0" borderId="1" xfId="0" applyNumberFormat="1" applyFont="1" applyBorder="1"/>
    <xf numFmtId="0" fontId="3" fillId="3" borderId="1" xfId="0" applyFont="1" applyFill="1" applyBorder="1" applyAlignment="1">
      <alignment horizontal="left"/>
    </xf>
    <xf numFmtId="15" fontId="3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15" fontId="4" fillId="0" borderId="1" xfId="0" applyNumberFormat="1" applyFont="1" applyBorder="1" applyAlignment="1">
      <alignment horizontal="left"/>
    </xf>
    <xf numFmtId="9" fontId="4" fillId="0" borderId="1" xfId="0" applyNumberFormat="1" applyFont="1" applyBorder="1" applyAlignment="1">
      <alignment horizontal="left"/>
    </xf>
    <xf numFmtId="165" fontId="0" fillId="0" borderId="1" xfId="1" applyNumberFormat="1" applyFont="1" applyBorder="1"/>
    <xf numFmtId="0" fontId="4" fillId="2" borderId="1" xfId="0" applyFont="1" applyFill="1" applyBorder="1"/>
    <xf numFmtId="15" fontId="0" fillId="0" borderId="1" xfId="0" applyNumberFormat="1" applyBorder="1"/>
    <xf numFmtId="165" fontId="0" fillId="0" borderId="1" xfId="1" applyNumberFormat="1" applyFont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5" fillId="0" borderId="0" xfId="0" applyFont="1"/>
    <xf numFmtId="0" fontId="13" fillId="0" borderId="0" xfId="0" applyFont="1"/>
    <xf numFmtId="14" fontId="13" fillId="2" borderId="1" xfId="0" applyNumberFormat="1" applyFont="1" applyFill="1" applyBorder="1"/>
    <xf numFmtId="167" fontId="13" fillId="2" borderId="1" xfId="0" applyNumberFormat="1" applyFont="1" applyFill="1" applyBorder="1"/>
    <xf numFmtId="168" fontId="13" fillId="2" borderId="1" xfId="0" applyNumberFormat="1" applyFont="1" applyFill="1" applyBorder="1"/>
    <xf numFmtId="169" fontId="13" fillId="2" borderId="1" xfId="0" applyNumberFormat="1" applyFont="1" applyFill="1" applyBorder="1"/>
    <xf numFmtId="170" fontId="13" fillId="2" borderId="1" xfId="0" applyNumberFormat="1" applyFont="1" applyFill="1" applyBorder="1"/>
    <xf numFmtId="171" fontId="13" fillId="2" borderId="1" xfId="0" applyNumberFormat="1" applyFont="1" applyFill="1" applyBorder="1"/>
    <xf numFmtId="172" fontId="13" fillId="2" borderId="1" xfId="0" applyNumberFormat="1" applyFont="1" applyFill="1" applyBorder="1"/>
    <xf numFmtId="173" fontId="13" fillId="0" borderId="1" xfId="0" applyNumberFormat="1" applyFont="1" applyBorder="1"/>
    <xf numFmtId="0" fontId="13" fillId="0" borderId="1" xfId="0" applyFont="1" applyBorder="1"/>
    <xf numFmtId="0" fontId="0" fillId="0" borderId="1" xfId="0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8" fillId="0" borderId="1" xfId="0" applyFont="1" applyBorder="1"/>
    <xf numFmtId="0" fontId="17" fillId="2" borderId="3" xfId="0" applyFont="1" applyFill="1" applyBorder="1"/>
    <xf numFmtId="0" fontId="17" fillId="2" borderId="4" xfId="0" applyFont="1" applyFill="1" applyBorder="1"/>
    <xf numFmtId="0" fontId="15" fillId="2" borderId="3" xfId="0" applyFont="1" applyFill="1" applyBorder="1"/>
    <xf numFmtId="0" fontId="5" fillId="2" borderId="2" xfId="0" applyFont="1" applyFill="1" applyBorder="1"/>
    <xf numFmtId="0" fontId="11" fillId="0" borderId="0" xfId="0" applyFont="1"/>
    <xf numFmtId="165" fontId="8" fillId="2" borderId="1" xfId="1" applyNumberFormat="1" applyFont="1" applyFill="1" applyBorder="1"/>
    <xf numFmtId="0" fontId="5" fillId="2" borderId="1" xfId="0" applyFont="1" applyFill="1" applyBorder="1" applyAlignment="1">
      <alignment horizontal="left"/>
    </xf>
    <xf numFmtId="165" fontId="8" fillId="2" borderId="1" xfId="1" applyNumberFormat="1" applyFont="1" applyFill="1" applyBorder="1" applyAlignment="1">
      <alignment horizontal="left"/>
    </xf>
    <xf numFmtId="165" fontId="5" fillId="2" borderId="1" xfId="1" applyNumberFormat="1" applyFont="1" applyFill="1" applyBorder="1"/>
    <xf numFmtId="15" fontId="5" fillId="0" borderId="1" xfId="0" applyNumberFormat="1" applyFont="1" applyBorder="1"/>
    <xf numFmtId="15" fontId="5" fillId="0" borderId="1" xfId="0" applyNumberFormat="1" applyFont="1" applyBorder="1" applyProtection="1">
      <protection locked="0"/>
    </xf>
    <xf numFmtId="165" fontId="5" fillId="0" borderId="1" xfId="1" applyNumberFormat="1" applyFont="1" applyBorder="1"/>
    <xf numFmtId="165" fontId="8" fillId="0" borderId="1" xfId="1" applyNumberFormat="1" applyFont="1" applyBorder="1"/>
    <xf numFmtId="0" fontId="12" fillId="2" borderId="1" xfId="0" applyFont="1" applyFill="1" applyBorder="1"/>
    <xf numFmtId="0" fontId="4" fillId="2" borderId="1" xfId="0" applyFont="1" applyFill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Protection="1"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165" fontId="5" fillId="2" borderId="1" xfId="1" applyNumberFormat="1" applyFont="1" applyFill="1" applyBorder="1" applyAlignment="1">
      <alignment horizontal="left"/>
    </xf>
    <xf numFmtId="165" fontId="5" fillId="2" borderId="1" xfId="1" applyNumberFormat="1" applyFont="1" applyFill="1" applyBorder="1" applyAlignment="1">
      <alignment horizontal="right"/>
    </xf>
    <xf numFmtId="165" fontId="5" fillId="0" borderId="1" xfId="1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Protection="1">
      <protection locked="0"/>
    </xf>
    <xf numFmtId="0" fontId="0" fillId="0" borderId="0" xfId="0" applyAlignment="1">
      <alignment horizontal="left"/>
    </xf>
    <xf numFmtId="165" fontId="0" fillId="0" borderId="0" xfId="1" applyNumberFormat="1" applyFont="1" applyFill="1" applyBorder="1"/>
    <xf numFmtId="0" fontId="5" fillId="2" borderId="1" xfId="0" applyFont="1" applyFill="1" applyBorder="1" applyAlignment="1">
      <alignment horizontal="right"/>
    </xf>
    <xf numFmtId="9" fontId="8" fillId="0" borderId="1" xfId="0" applyNumberFormat="1" applyFont="1" applyBorder="1"/>
    <xf numFmtId="15" fontId="8" fillId="0" borderId="1" xfId="0" applyNumberFormat="1" applyFont="1" applyBorder="1"/>
    <xf numFmtId="0" fontId="10" fillId="2" borderId="1" xfId="0" applyFont="1" applyFill="1" applyBorder="1"/>
    <xf numFmtId="15" fontId="5" fillId="2" borderId="1" xfId="0" applyNumberFormat="1" applyFont="1" applyFill="1" applyBorder="1" applyAlignment="1">
      <alignment horizontal="right"/>
    </xf>
    <xf numFmtId="166" fontId="5" fillId="0" borderId="1" xfId="0" applyNumberFormat="1" applyFont="1" applyBorder="1" applyAlignment="1">
      <alignment horizontal="left"/>
    </xf>
    <xf numFmtId="0" fontId="20" fillId="0" borderId="0" xfId="0" applyFont="1"/>
    <xf numFmtId="0" fontId="10" fillId="2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9" fontId="8" fillId="0" borderId="1" xfId="0" applyNumberFormat="1" applyFont="1" applyBorder="1" applyAlignment="1">
      <alignment horizontal="left"/>
    </xf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0" fillId="2" borderId="0" xfId="0" applyFill="1"/>
    <xf numFmtId="9" fontId="5" fillId="0" borderId="1" xfId="0" applyNumberFormat="1" applyFont="1" applyBorder="1"/>
    <xf numFmtId="165" fontId="3" fillId="2" borderId="6" xfId="1" applyNumberFormat="1" applyFont="1" applyFill="1" applyBorder="1"/>
    <xf numFmtId="0" fontId="3" fillId="2" borderId="6" xfId="0" applyFont="1" applyFill="1" applyBorder="1"/>
    <xf numFmtId="174" fontId="5" fillId="0" borderId="1" xfId="0" applyNumberFormat="1" applyFont="1" applyBorder="1"/>
    <xf numFmtId="0" fontId="5" fillId="2" borderId="6" xfId="0" applyFont="1" applyFill="1" applyBorder="1"/>
    <xf numFmtId="14" fontId="5" fillId="0" borderId="1" xfId="0" applyNumberFormat="1" applyFont="1" applyBorder="1"/>
    <xf numFmtId="0" fontId="0" fillId="4" borderId="1" xfId="0" applyFill="1" applyBorder="1"/>
    <xf numFmtId="9" fontId="0" fillId="0" borderId="0" xfId="2" applyFont="1"/>
    <xf numFmtId="15" fontId="0" fillId="0" borderId="0" xfId="0" applyNumberFormat="1"/>
    <xf numFmtId="8" fontId="0" fillId="0" borderId="0" xfId="0" applyNumberFormat="1"/>
    <xf numFmtId="0" fontId="5" fillId="5" borderId="1" xfId="0" applyFont="1" applyFill="1" applyBorder="1" applyAlignment="1">
      <alignment horizontal="left"/>
    </xf>
    <xf numFmtId="0" fontId="0" fillId="5" borderId="0" xfId="0" applyFill="1"/>
    <xf numFmtId="0" fontId="5" fillId="5" borderId="0" xfId="0" applyFont="1" applyFill="1"/>
    <xf numFmtId="0" fontId="8" fillId="5" borderId="0" xfId="0" applyFont="1" applyFill="1"/>
    <xf numFmtId="0" fontId="3" fillId="5" borderId="1" xfId="0" applyFont="1" applyFill="1" applyBorder="1"/>
    <xf numFmtId="0" fontId="5" fillId="5" borderId="1" xfId="0" applyFont="1" applyFill="1" applyBorder="1"/>
    <xf numFmtId="0" fontId="0" fillId="5" borderId="1" xfId="0" applyFill="1" applyBorder="1"/>
    <xf numFmtId="0" fontId="4" fillId="5" borderId="0" xfId="0" applyFont="1" applyFill="1"/>
    <xf numFmtId="0" fontId="4" fillId="5" borderId="1" xfId="0" applyFont="1" applyFill="1" applyBorder="1"/>
    <xf numFmtId="0" fontId="8" fillId="5" borderId="1" xfId="0" applyFont="1" applyFill="1" applyBorder="1"/>
    <xf numFmtId="9" fontId="0" fillId="5" borderId="0" xfId="2" applyFont="1" applyFill="1"/>
    <xf numFmtId="2" fontId="0" fillId="5" borderId="0" xfId="0" applyNumberFormat="1" applyFill="1"/>
    <xf numFmtId="15" fontId="5" fillId="5" borderId="1" xfId="0" applyNumberFormat="1" applyFont="1" applyFill="1" applyBorder="1" applyAlignment="1">
      <alignment horizontal="right"/>
    </xf>
    <xf numFmtId="166" fontId="5" fillId="5" borderId="1" xfId="0" applyNumberFormat="1" applyFont="1" applyFill="1" applyBorder="1" applyAlignment="1">
      <alignment horizontal="left"/>
    </xf>
    <xf numFmtId="14" fontId="13" fillId="5" borderId="1" xfId="0" applyNumberFormat="1" applyFont="1" applyFill="1" applyBorder="1"/>
    <xf numFmtId="167" fontId="13" fillId="5" borderId="1" xfId="0" applyNumberFormat="1" applyFont="1" applyFill="1" applyBorder="1"/>
    <xf numFmtId="168" fontId="13" fillId="5" borderId="1" xfId="0" applyNumberFormat="1" applyFont="1" applyFill="1" applyBorder="1"/>
    <xf numFmtId="169" fontId="13" fillId="5" borderId="1" xfId="0" applyNumberFormat="1" applyFont="1" applyFill="1" applyBorder="1"/>
    <xf numFmtId="170" fontId="13" fillId="5" borderId="1" xfId="0" applyNumberFormat="1" applyFont="1" applyFill="1" applyBorder="1"/>
    <xf numFmtId="171" fontId="13" fillId="5" borderId="1" xfId="0" applyNumberFormat="1" applyFont="1" applyFill="1" applyBorder="1"/>
    <xf numFmtId="172" fontId="13" fillId="5" borderId="1" xfId="0" applyNumberFormat="1" applyFont="1" applyFill="1" applyBorder="1"/>
    <xf numFmtId="173" fontId="13" fillId="5" borderId="1" xfId="0" applyNumberFormat="1" applyFont="1" applyFill="1" applyBorder="1"/>
    <xf numFmtId="0" fontId="13" fillId="5" borderId="0" xfId="0" applyFont="1" applyFill="1"/>
    <xf numFmtId="0" fontId="7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75" fontId="0" fillId="5" borderId="1" xfId="2" applyNumberFormat="1" applyFont="1" applyFill="1" applyBorder="1"/>
    <xf numFmtId="175" fontId="0" fillId="0" borderId="0" xfId="0" applyNumberFormat="1"/>
    <xf numFmtId="9" fontId="8" fillId="6" borderId="1" xfId="2" applyFont="1" applyFill="1" applyBorder="1" applyAlignment="1">
      <alignment horizontal="right"/>
    </xf>
    <xf numFmtId="9" fontId="8" fillId="5" borderId="1" xfId="2" applyFont="1" applyFill="1" applyBorder="1" applyAlignment="1">
      <alignment horizontal="right"/>
    </xf>
    <xf numFmtId="0" fontId="4" fillId="5" borderId="1" xfId="0" applyFont="1" applyFill="1" applyBorder="1" applyAlignment="1">
      <alignment horizontal="left"/>
    </xf>
    <xf numFmtId="165" fontId="0" fillId="0" borderId="0" xfId="0" applyNumberFormat="1"/>
    <xf numFmtId="0" fontId="0" fillId="0" borderId="0" xfId="0" pivotButton="1"/>
    <xf numFmtId="14" fontId="0" fillId="5" borderId="1" xfId="0" applyNumberFormat="1" applyFill="1" applyBorder="1"/>
    <xf numFmtId="8" fontId="10" fillId="2" borderId="1" xfId="0" applyNumberFormat="1" applyFont="1" applyFill="1" applyBorder="1"/>
    <xf numFmtId="9" fontId="8" fillId="5" borderId="1" xfId="0" applyNumberFormat="1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left"/>
    </xf>
    <xf numFmtId="0" fontId="16" fillId="2" borderId="4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3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16" fillId="2" borderId="2" xfId="0" applyFont="1" applyFill="1" applyBorder="1" applyProtection="1">
      <protection locked="0"/>
    </xf>
    <xf numFmtId="0" fontId="16" fillId="2" borderId="3" xfId="0" applyFont="1" applyFill="1" applyBorder="1" applyProtection="1">
      <protection locked="0"/>
    </xf>
    <xf numFmtId="0" fontId="16" fillId="2" borderId="4" xfId="0" applyFont="1" applyFill="1" applyBorder="1" applyProtection="1">
      <protection locked="0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pivotCacheDefinition" Target="pivotCache/pivotCacheDefinition1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eetMetadata" Target="metadata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hade val="51000"/>
                      <a:satMod val="130000"/>
                    </a:schemeClr>
                  </a:gs>
                  <a:gs pos="80000">
                    <a:schemeClr val="accent1">
                      <a:shade val="76000"/>
                      <a:shade val="93000"/>
                      <a:satMod val="130000"/>
                    </a:schemeClr>
                  </a:gs>
                  <a:gs pos="100000">
                    <a:schemeClr val="accent1">
                      <a:shade val="76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222E-423B-9636-3469AF43A2C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hade val="51000"/>
                      <a:satMod val="130000"/>
                    </a:schemeClr>
                  </a:gs>
                  <a:gs pos="80000">
                    <a:schemeClr val="accent1">
                      <a:tint val="77000"/>
                      <a:shade val="93000"/>
                      <a:satMod val="130000"/>
                    </a:schemeClr>
                  </a:gs>
                  <a:gs pos="100000">
                    <a:schemeClr val="accent1">
                      <a:tint val="77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222E-423B-9636-3469AF43A2C6}"/>
              </c:ext>
            </c:extLst>
          </c:dPt>
          <c:cat>
            <c:strRef>
              <c:f>'29'!$C$7:$C$8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'29'!$D$7:$D$8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0B-4C31-8B9C-28B009DE8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'41'!$J$4</c:f>
              <c:strCache>
                <c:ptCount val="1"/>
                <c:pt idx="0">
                  <c:v>%age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'41'!$G$5:$G$21</c:f>
              <c:strCache>
                <c:ptCount val="17"/>
                <c:pt idx="0">
                  <c:v>BG 5</c:v>
                </c:pt>
                <c:pt idx="1">
                  <c:v>BG 5</c:v>
                </c:pt>
                <c:pt idx="2">
                  <c:v>BG 7</c:v>
                </c:pt>
                <c:pt idx="3">
                  <c:v>BG 7</c:v>
                </c:pt>
                <c:pt idx="4">
                  <c:v>BG 7</c:v>
                </c:pt>
                <c:pt idx="5">
                  <c:v>BG 7</c:v>
                </c:pt>
                <c:pt idx="6">
                  <c:v>BG 6</c:v>
                </c:pt>
                <c:pt idx="7">
                  <c:v>BG 6</c:v>
                </c:pt>
                <c:pt idx="8">
                  <c:v>BG 6</c:v>
                </c:pt>
                <c:pt idx="9">
                  <c:v>BG 5</c:v>
                </c:pt>
                <c:pt idx="10">
                  <c:v>BG 5</c:v>
                </c:pt>
                <c:pt idx="11">
                  <c:v>BG 6</c:v>
                </c:pt>
                <c:pt idx="12">
                  <c:v>BG 5</c:v>
                </c:pt>
                <c:pt idx="13">
                  <c:v>BG 6</c:v>
                </c:pt>
                <c:pt idx="14">
                  <c:v>BG 6</c:v>
                </c:pt>
                <c:pt idx="15">
                  <c:v>BG 6</c:v>
                </c:pt>
                <c:pt idx="16">
                  <c:v>BG 6</c:v>
                </c:pt>
              </c:strCache>
            </c:strRef>
          </c:cat>
          <c:val>
            <c:numRef>
              <c:f>'41'!$J$5:$J$21</c:f>
              <c:numCache>
                <c:formatCode>0%</c:formatCode>
                <c:ptCount val="17"/>
                <c:pt idx="0">
                  <c:v>0.79316683353326756</c:v>
                </c:pt>
                <c:pt idx="1">
                  <c:v>1.1498501269078616</c:v>
                </c:pt>
                <c:pt idx="2">
                  <c:v>1.4222283959737148</c:v>
                </c:pt>
                <c:pt idx="3">
                  <c:v>1.2837698709384844</c:v>
                </c:pt>
                <c:pt idx="4">
                  <c:v>0.46608697086168693</c:v>
                </c:pt>
                <c:pt idx="5">
                  <c:v>0.39062630070919702</c:v>
                </c:pt>
                <c:pt idx="6">
                  <c:v>1.6189955942103498</c:v>
                </c:pt>
                <c:pt idx="7">
                  <c:v>0.88958746283448964</c:v>
                </c:pt>
                <c:pt idx="8">
                  <c:v>1.2438424263727434</c:v>
                </c:pt>
                <c:pt idx="9">
                  <c:v>1.2433343466435667</c:v>
                </c:pt>
                <c:pt idx="10">
                  <c:v>0.6247821042180709</c:v>
                </c:pt>
                <c:pt idx="11">
                  <c:v>0.631379423913491</c:v>
                </c:pt>
                <c:pt idx="12">
                  <c:v>1.142786548522968</c:v>
                </c:pt>
                <c:pt idx="13">
                  <c:v>1.175657144466189</c:v>
                </c:pt>
                <c:pt idx="14">
                  <c:v>1.0016384052034764</c:v>
                </c:pt>
                <c:pt idx="15">
                  <c:v>0.9185435163194805</c:v>
                </c:pt>
                <c:pt idx="16">
                  <c:v>0.60005215946561508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C5-479B-AE6B-931B9B57C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41552"/>
        <c:axId val="7864203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'41'!$H$4</c15:sqref>
                        </c15:formulaRef>
                      </c:ext>
                    </c:extLst>
                    <c:strCache>
                      <c:ptCount val="1"/>
                      <c:pt idx="0">
                        <c:v>Plan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'41'!$G$5:$G$21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'41'!$H$5:$H$21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1199561</c:v>
                      </c:pt>
                      <c:pt idx="1">
                        <c:v>1001514</c:v>
                      </c:pt>
                      <c:pt idx="2">
                        <c:v>622708</c:v>
                      </c:pt>
                      <c:pt idx="3">
                        <c:v>489534</c:v>
                      </c:pt>
                      <c:pt idx="4">
                        <c:v>1697902</c:v>
                      </c:pt>
                      <c:pt idx="5">
                        <c:v>1489572</c:v>
                      </c:pt>
                      <c:pt idx="6">
                        <c:v>700215</c:v>
                      </c:pt>
                      <c:pt idx="7">
                        <c:v>710336</c:v>
                      </c:pt>
                      <c:pt idx="8">
                        <c:v>1394015</c:v>
                      </c:pt>
                      <c:pt idx="9">
                        <c:v>1115157</c:v>
                      </c:pt>
                      <c:pt idx="10">
                        <c:v>919591</c:v>
                      </c:pt>
                      <c:pt idx="11">
                        <c:v>874452</c:v>
                      </c:pt>
                      <c:pt idx="12">
                        <c:v>1202039</c:v>
                      </c:pt>
                      <c:pt idx="13">
                        <c:v>1065405</c:v>
                      </c:pt>
                      <c:pt idx="14">
                        <c:v>811765</c:v>
                      </c:pt>
                      <c:pt idx="15">
                        <c:v>1089281</c:v>
                      </c:pt>
                      <c:pt idx="16">
                        <c:v>1882688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DC5-479B-AE6B-931B9B57C39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'41'!$I$4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'41'!$G$5:$G$21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'41'!$I$5:$I$21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951452</c:v>
                      </c:pt>
                      <c:pt idx="1">
                        <c:v>1151591</c:v>
                      </c:pt>
                      <c:pt idx="2">
                        <c:v>885633</c:v>
                      </c:pt>
                      <c:pt idx="3">
                        <c:v>628449</c:v>
                      </c:pt>
                      <c:pt idx="4">
                        <c:v>791370</c:v>
                      </c:pt>
                      <c:pt idx="5">
                        <c:v>581866</c:v>
                      </c:pt>
                      <c:pt idx="6">
                        <c:v>1133645</c:v>
                      </c:pt>
                      <c:pt idx="7">
                        <c:v>631906</c:v>
                      </c:pt>
                      <c:pt idx="8">
                        <c:v>1733935</c:v>
                      </c:pt>
                      <c:pt idx="9">
                        <c:v>1386513</c:v>
                      </c:pt>
                      <c:pt idx="10">
                        <c:v>574544</c:v>
                      </c:pt>
                      <c:pt idx="11">
                        <c:v>552111</c:v>
                      </c:pt>
                      <c:pt idx="12">
                        <c:v>1373674</c:v>
                      </c:pt>
                      <c:pt idx="13">
                        <c:v>1252551</c:v>
                      </c:pt>
                      <c:pt idx="14">
                        <c:v>813095</c:v>
                      </c:pt>
                      <c:pt idx="15">
                        <c:v>1000552</c:v>
                      </c:pt>
                      <c:pt idx="16">
                        <c:v>1129711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DC5-479B-AE6B-931B9B57C394}"/>
                  </c:ext>
                </c:extLst>
              </c15:ser>
            </c15:filteredBarSeries>
          </c:ext>
        </c:extLst>
      </c:barChart>
      <c:catAx>
        <c:axId val="786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2032"/>
        <c:crosses val="autoZero"/>
        <c:auto val="1"/>
        <c:lblAlgn val="ctr"/>
        <c:lblOffset val="100"/>
        <c:noMultiLvlLbl val="0"/>
      </c:catAx>
      <c:valAx>
        <c:axId val="786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'42'!$J$4</c:f>
              <c:strCache>
                <c:ptCount val="1"/>
                <c:pt idx="0">
                  <c:v>%age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DD93-4EE5-B0D2-5C1D3151FCF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DD93-4EE5-B0D2-5C1D3151FCF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DD93-4EE5-B0D2-5C1D3151FCF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DD93-4EE5-B0D2-5C1D3151FCF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DD93-4EE5-B0D2-5C1D3151FCF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hade val="51000"/>
                      <a:satMod val="130000"/>
                    </a:schemeClr>
                  </a:gs>
                  <a:gs pos="80000">
                    <a:schemeClr val="accent6">
                      <a:shade val="93000"/>
                      <a:satMod val="130000"/>
                    </a:schemeClr>
                  </a:gs>
                  <a:gs pos="100000">
                    <a:schemeClr val="accent6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B-DD93-4EE5-B0D2-5C1D3151FCF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D-DD93-4EE5-B0D2-5C1D3151FCF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F-DD93-4EE5-B0D2-5C1D3151FCF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1-DD93-4EE5-B0D2-5C1D3151FCF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3-DD93-4EE5-B0D2-5C1D3151FCF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5-DD93-4EE5-B0D2-5C1D3151FCF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hade val="51000"/>
                      <a:satMod val="130000"/>
                    </a:schemeClr>
                  </a:gs>
                  <a:gs pos="80000">
                    <a:schemeClr val="accent6">
                      <a:lumMod val="60000"/>
                      <a:shade val="93000"/>
                      <a:satMod val="130000"/>
                    </a:schemeClr>
                  </a:gs>
                  <a:gs pos="100000">
                    <a:schemeClr val="accent6">
                      <a:lumMod val="6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7-DD93-4EE5-B0D2-5C1D3151FCFE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1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9-DD93-4EE5-B0D2-5C1D3151FCFE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2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B-DD93-4EE5-B0D2-5C1D3151FCFE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3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D-DD93-4EE5-B0D2-5C1D3151FCFE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4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1F-DD93-4EE5-B0D2-5C1D3151FCFE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hade val="51000"/>
                      <a:satMod val="130000"/>
                    </a:schemeClr>
                  </a:gs>
                  <a:gs pos="80000">
                    <a:schemeClr val="accent5">
                      <a:lumMod val="80000"/>
                      <a:lumOff val="20000"/>
                      <a:shade val="93000"/>
                      <a:satMod val="13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21-DD93-4EE5-B0D2-5C1D3151FCFE}"/>
              </c:ext>
            </c:extLst>
          </c:dPt>
          <c:cat>
            <c:strRef>
              <c:f>'42'!$G$5:$G$21</c:f>
              <c:strCache>
                <c:ptCount val="17"/>
                <c:pt idx="0">
                  <c:v>BG 5</c:v>
                </c:pt>
                <c:pt idx="1">
                  <c:v>BG 5</c:v>
                </c:pt>
                <c:pt idx="2">
                  <c:v>BG 7</c:v>
                </c:pt>
                <c:pt idx="3">
                  <c:v>BG 7</c:v>
                </c:pt>
                <c:pt idx="4">
                  <c:v>BG 7</c:v>
                </c:pt>
                <c:pt idx="5">
                  <c:v>BG 7</c:v>
                </c:pt>
                <c:pt idx="6">
                  <c:v>BG 6</c:v>
                </c:pt>
                <c:pt idx="7">
                  <c:v>BG 6</c:v>
                </c:pt>
                <c:pt idx="8">
                  <c:v>BG 6</c:v>
                </c:pt>
                <c:pt idx="9">
                  <c:v>BG 5</c:v>
                </c:pt>
                <c:pt idx="10">
                  <c:v>BG 5</c:v>
                </c:pt>
                <c:pt idx="11">
                  <c:v>BG 6</c:v>
                </c:pt>
                <c:pt idx="12">
                  <c:v>BG 5</c:v>
                </c:pt>
                <c:pt idx="13">
                  <c:v>BG 6</c:v>
                </c:pt>
                <c:pt idx="14">
                  <c:v>BG 6</c:v>
                </c:pt>
                <c:pt idx="15">
                  <c:v>BG 6</c:v>
                </c:pt>
                <c:pt idx="16">
                  <c:v>BG 6</c:v>
                </c:pt>
              </c:strCache>
            </c:strRef>
          </c:cat>
          <c:val>
            <c:numRef>
              <c:f>'42'!$J$5:$J$21</c:f>
              <c:numCache>
                <c:formatCode>0%</c:formatCode>
                <c:ptCount val="17"/>
                <c:pt idx="0">
                  <c:v>0.79316683353326756</c:v>
                </c:pt>
                <c:pt idx="1">
                  <c:v>1.1498501269078616</c:v>
                </c:pt>
                <c:pt idx="2">
                  <c:v>1.4222283959737148</c:v>
                </c:pt>
                <c:pt idx="3">
                  <c:v>1.2837698709384844</c:v>
                </c:pt>
                <c:pt idx="4">
                  <c:v>0.46608697086168693</c:v>
                </c:pt>
                <c:pt idx="5">
                  <c:v>0.39062630070919702</c:v>
                </c:pt>
                <c:pt idx="6">
                  <c:v>1.6189955942103498</c:v>
                </c:pt>
                <c:pt idx="7">
                  <c:v>0.88958746283448964</c:v>
                </c:pt>
                <c:pt idx="8">
                  <c:v>1.2438424263727434</c:v>
                </c:pt>
                <c:pt idx="9">
                  <c:v>1.2433343466435667</c:v>
                </c:pt>
                <c:pt idx="10">
                  <c:v>0.6247821042180709</c:v>
                </c:pt>
                <c:pt idx="11">
                  <c:v>0.631379423913491</c:v>
                </c:pt>
                <c:pt idx="12">
                  <c:v>1.142786548522968</c:v>
                </c:pt>
                <c:pt idx="13">
                  <c:v>1.175657144466189</c:v>
                </c:pt>
                <c:pt idx="14">
                  <c:v>1.0016384052034764</c:v>
                </c:pt>
                <c:pt idx="15">
                  <c:v>0.9185435163194805</c:v>
                </c:pt>
                <c:pt idx="16">
                  <c:v>0.60005215946561508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C8-43A9-8FD4-E3E372E1D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'42'!$H$4</c15:sqref>
                        </c15:formulaRef>
                      </c:ext>
                    </c:extLst>
                    <c:strCache>
                      <c:ptCount val="1"/>
                      <c:pt idx="0">
                        <c:v>Plan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3-DD93-4EE5-B0D2-5C1D3151FCFE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5-DD93-4EE5-B0D2-5C1D3151FCFE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7-DD93-4EE5-B0D2-5C1D3151FCFE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9-DD93-4EE5-B0D2-5C1D3151FCFE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hade val="51000"/>
                            <a:satMod val="130000"/>
                          </a:schemeClr>
                        </a:gs>
                        <a:gs pos="80000">
                          <a:schemeClr val="accent5">
                            <a:shade val="93000"/>
                            <a:satMod val="130000"/>
                          </a:schemeClr>
                        </a:gs>
                        <a:gs pos="100000">
                          <a:schemeClr val="accent5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B-DD93-4EE5-B0D2-5C1D3151FCFE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hade val="51000"/>
                            <a:satMod val="130000"/>
                          </a:schemeClr>
                        </a:gs>
                        <a:gs pos="80000">
                          <a:schemeClr val="accent6">
                            <a:shade val="93000"/>
                            <a:satMod val="130000"/>
                          </a:schemeClr>
                        </a:gs>
                        <a:gs pos="100000">
                          <a:schemeClr val="accent6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D-DD93-4EE5-B0D2-5C1D3151FCFE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2F-DD93-4EE5-B0D2-5C1D3151FCFE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1-DD93-4EE5-B0D2-5C1D3151FCFE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3-DD93-4EE5-B0D2-5C1D3151FCFE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5-DD93-4EE5-B0D2-5C1D3151FCFE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5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5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7-DD93-4EE5-B0D2-5C1D3151FCFE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6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6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9-DD93-4EE5-B0D2-5C1D3151FCFE}"/>
                    </c:ext>
                  </c:extLst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B-DD93-4EE5-B0D2-5C1D3151FCFE}"/>
                    </c:ext>
                  </c:extLst>
                </c:dPt>
                <c:dPt>
                  <c:idx val="1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D-DD93-4EE5-B0D2-5C1D3151FCFE}"/>
                    </c:ext>
                  </c:extLst>
                </c:dPt>
                <c:dPt>
                  <c:idx val="14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3F-DD93-4EE5-B0D2-5C1D3151FCFE}"/>
                    </c:ext>
                  </c:extLst>
                </c:dPt>
                <c:dPt>
                  <c:idx val="15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1-DD93-4EE5-B0D2-5C1D3151FCFE}"/>
                    </c:ext>
                  </c:extLst>
                </c:dPt>
                <c:dPt>
                  <c:idx val="16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5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5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3-DD93-4EE5-B0D2-5C1D3151FCFE}"/>
                    </c:ext>
                  </c:extLst>
                </c:dPt>
                <c:cat>
                  <c:strRef>
                    <c:extLst>
                      <c:ext uri="{02D57815-91ED-43cb-92C2-25804820EDAC}">
                        <c15:formulaRef>
                          <c15:sqref>'42'!$G$5:$G$21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'42'!$H$5:$H$21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1199561</c:v>
                      </c:pt>
                      <c:pt idx="1">
                        <c:v>1001514</c:v>
                      </c:pt>
                      <c:pt idx="2">
                        <c:v>622708</c:v>
                      </c:pt>
                      <c:pt idx="3">
                        <c:v>489534</c:v>
                      </c:pt>
                      <c:pt idx="4">
                        <c:v>1697902</c:v>
                      </c:pt>
                      <c:pt idx="5">
                        <c:v>1489572</c:v>
                      </c:pt>
                      <c:pt idx="6">
                        <c:v>700215</c:v>
                      </c:pt>
                      <c:pt idx="7">
                        <c:v>710336</c:v>
                      </c:pt>
                      <c:pt idx="8">
                        <c:v>1394015</c:v>
                      </c:pt>
                      <c:pt idx="9">
                        <c:v>1115157</c:v>
                      </c:pt>
                      <c:pt idx="10">
                        <c:v>919591</c:v>
                      </c:pt>
                      <c:pt idx="11">
                        <c:v>874452</c:v>
                      </c:pt>
                      <c:pt idx="12">
                        <c:v>1202039</c:v>
                      </c:pt>
                      <c:pt idx="13">
                        <c:v>1065405</c:v>
                      </c:pt>
                      <c:pt idx="14">
                        <c:v>811765</c:v>
                      </c:pt>
                      <c:pt idx="15">
                        <c:v>1089281</c:v>
                      </c:pt>
                      <c:pt idx="16">
                        <c:v>1882688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AC8-43A9-8FD4-E3E372E1D57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'42'!$I$4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5-DD93-4EE5-B0D2-5C1D3151FCFE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7-DD93-4EE5-B0D2-5C1D3151FCFE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9-DD93-4EE5-B0D2-5C1D3151FCFE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B-DD93-4EE5-B0D2-5C1D3151FCFE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hade val="51000"/>
                            <a:satMod val="130000"/>
                          </a:schemeClr>
                        </a:gs>
                        <a:gs pos="80000">
                          <a:schemeClr val="accent5">
                            <a:shade val="93000"/>
                            <a:satMod val="130000"/>
                          </a:schemeClr>
                        </a:gs>
                        <a:gs pos="100000">
                          <a:schemeClr val="accent5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D-DD93-4EE5-B0D2-5C1D3151FCFE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hade val="51000"/>
                            <a:satMod val="130000"/>
                          </a:schemeClr>
                        </a:gs>
                        <a:gs pos="80000">
                          <a:schemeClr val="accent6">
                            <a:shade val="93000"/>
                            <a:satMod val="130000"/>
                          </a:schemeClr>
                        </a:gs>
                        <a:gs pos="100000">
                          <a:schemeClr val="accent6"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4F-DD93-4EE5-B0D2-5C1D3151FCFE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1-DD93-4EE5-B0D2-5C1D3151FCFE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3-DD93-4EE5-B0D2-5C1D3151FCFE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5-DD93-4EE5-B0D2-5C1D3151FCFE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7-DD93-4EE5-B0D2-5C1D3151FCFE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5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5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9-DD93-4EE5-B0D2-5C1D3151FCFE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hade val="51000"/>
                            <a:satMod val="130000"/>
                          </a:schemeClr>
                        </a:gs>
                        <a:gs pos="80000">
                          <a:schemeClr val="accent6">
                            <a:lumMod val="60000"/>
                            <a:shade val="93000"/>
                            <a:satMod val="130000"/>
                          </a:schemeClr>
                        </a:gs>
                        <a:gs pos="100000">
                          <a:schemeClr val="accent6">
                            <a:lumMod val="6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B-DD93-4EE5-B0D2-5C1D3151FCFE}"/>
                    </c:ext>
                  </c:extLst>
                </c:dPt>
                <c:dPt>
                  <c:idx val="12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1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1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D-DD93-4EE5-B0D2-5C1D3151FCFE}"/>
                    </c:ext>
                  </c:extLst>
                </c:dPt>
                <c:dPt>
                  <c:idx val="13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2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2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5F-DD93-4EE5-B0D2-5C1D3151FCFE}"/>
                    </c:ext>
                  </c:extLst>
                </c:dPt>
                <c:dPt>
                  <c:idx val="14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3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3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61-DD93-4EE5-B0D2-5C1D3151FCFE}"/>
                    </c:ext>
                  </c:extLst>
                </c:dPt>
                <c:dPt>
                  <c:idx val="15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4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4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63-DD93-4EE5-B0D2-5C1D3151FCFE}"/>
                    </c:ext>
                  </c:extLst>
                </c:dPt>
                <c:dPt>
                  <c:idx val="16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80000"/>
                            <a:lumOff val="20000"/>
                            <a:shade val="51000"/>
                            <a:satMod val="130000"/>
                          </a:schemeClr>
                        </a:gs>
                        <a:gs pos="80000">
                          <a:schemeClr val="accent5">
                            <a:lumMod val="80000"/>
                            <a:lumOff val="20000"/>
                            <a:shade val="93000"/>
                            <a:satMod val="130000"/>
                          </a:schemeClr>
                        </a:gs>
                        <a:gs pos="100000">
                          <a:schemeClr val="accent5">
                            <a:lumMod val="80000"/>
                            <a:lumOff val="20000"/>
                            <a:shade val="94000"/>
                            <a:satMod val="135000"/>
                          </a:schemeClr>
                        </a:gs>
                      </a:gsLst>
                      <a:lin ang="16200000" scaled="0"/>
                    </a:gradFill>
                    <a:ln>
                      <a:noFill/>
                    </a:ln>
                    <a:effectLst>
                      <a:outerShdw blurRad="40000" dist="23000" dir="5400000" rotWithShape="0">
                        <a:srgbClr val="000000">
                          <a:alpha val="35000"/>
                        </a:srgbClr>
                      </a:outerShdw>
                    </a:effectLst>
                    <a:scene3d>
                      <a:camera prst="orthographicFront">
                        <a:rot lat="0" lon="0" rev="0"/>
                      </a:camera>
                      <a:lightRig rig="threePt" dir="t">
                        <a:rot lat="0" lon="0" rev="1200000"/>
                      </a:lightRig>
                    </a:scene3d>
                    <a:sp3d>
                      <a:bevelT w="63500" h="25400"/>
                    </a:sp3d>
                  </c:spPr>
                  <c:extLst>
                    <c:ext xmlns:c16="http://schemas.microsoft.com/office/drawing/2014/chart" uri="{C3380CC4-5D6E-409C-BE32-E72D297353CC}">
                      <c16:uniqueId val="{00000065-DD93-4EE5-B0D2-5C1D3151FCFE}"/>
                    </c:ext>
                  </c:extLst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'42'!$G$5:$G$21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'42'!$I$5:$I$21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951452</c:v>
                      </c:pt>
                      <c:pt idx="1">
                        <c:v>1151591</c:v>
                      </c:pt>
                      <c:pt idx="2">
                        <c:v>885633</c:v>
                      </c:pt>
                      <c:pt idx="3">
                        <c:v>628449</c:v>
                      </c:pt>
                      <c:pt idx="4">
                        <c:v>791370</c:v>
                      </c:pt>
                      <c:pt idx="5">
                        <c:v>581866</c:v>
                      </c:pt>
                      <c:pt idx="6">
                        <c:v>1133645</c:v>
                      </c:pt>
                      <c:pt idx="7">
                        <c:v>631906</c:v>
                      </c:pt>
                      <c:pt idx="8">
                        <c:v>1733935</c:v>
                      </c:pt>
                      <c:pt idx="9">
                        <c:v>1386513</c:v>
                      </c:pt>
                      <c:pt idx="10">
                        <c:v>574544</c:v>
                      </c:pt>
                      <c:pt idx="11">
                        <c:v>552111</c:v>
                      </c:pt>
                      <c:pt idx="12">
                        <c:v>1373674</c:v>
                      </c:pt>
                      <c:pt idx="13">
                        <c:v>1252551</c:v>
                      </c:pt>
                      <c:pt idx="14">
                        <c:v>813095</c:v>
                      </c:pt>
                      <c:pt idx="15">
                        <c:v>1000552</c:v>
                      </c:pt>
                      <c:pt idx="16">
                        <c:v>1129711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AC8-43A9-8FD4-E3E372E1D57C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2"/>
          <c:order val="2"/>
          <c:tx>
            <c:strRef>
              <c:f>'43'!$J$4</c:f>
              <c:strCache>
                <c:ptCount val="1"/>
                <c:pt idx="0">
                  <c:v>%age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'43'!$G$5:$G$21</c:f>
              <c:strCache>
                <c:ptCount val="17"/>
                <c:pt idx="0">
                  <c:v>BG 5</c:v>
                </c:pt>
                <c:pt idx="1">
                  <c:v>BG 5</c:v>
                </c:pt>
                <c:pt idx="2">
                  <c:v>BG 7</c:v>
                </c:pt>
                <c:pt idx="3">
                  <c:v>BG 7</c:v>
                </c:pt>
                <c:pt idx="4">
                  <c:v>BG 7</c:v>
                </c:pt>
                <c:pt idx="5">
                  <c:v>BG 7</c:v>
                </c:pt>
                <c:pt idx="6">
                  <c:v>BG 6</c:v>
                </c:pt>
                <c:pt idx="7">
                  <c:v>BG 6</c:v>
                </c:pt>
                <c:pt idx="8">
                  <c:v>BG 6</c:v>
                </c:pt>
                <c:pt idx="9">
                  <c:v>BG 5</c:v>
                </c:pt>
                <c:pt idx="10">
                  <c:v>BG 5</c:v>
                </c:pt>
                <c:pt idx="11">
                  <c:v>BG 6</c:v>
                </c:pt>
                <c:pt idx="12">
                  <c:v>BG 5</c:v>
                </c:pt>
                <c:pt idx="13">
                  <c:v>BG 6</c:v>
                </c:pt>
                <c:pt idx="14">
                  <c:v>BG 6</c:v>
                </c:pt>
                <c:pt idx="15">
                  <c:v>BG 6</c:v>
                </c:pt>
                <c:pt idx="16">
                  <c:v>BG 6</c:v>
                </c:pt>
              </c:strCache>
            </c:strRef>
          </c:cat>
          <c:val>
            <c:numRef>
              <c:f>'43'!$J$5:$J$21</c:f>
              <c:numCache>
                <c:formatCode>0%</c:formatCode>
                <c:ptCount val="17"/>
                <c:pt idx="0">
                  <c:v>0.79316683353326756</c:v>
                </c:pt>
                <c:pt idx="1">
                  <c:v>1.1498501269078616</c:v>
                </c:pt>
                <c:pt idx="2">
                  <c:v>1.4222283959737148</c:v>
                </c:pt>
                <c:pt idx="3">
                  <c:v>1.2837698709384844</c:v>
                </c:pt>
                <c:pt idx="4">
                  <c:v>0.46608697086168693</c:v>
                </c:pt>
                <c:pt idx="5">
                  <c:v>0.39062630070919702</c:v>
                </c:pt>
                <c:pt idx="6">
                  <c:v>1.6189955942103498</c:v>
                </c:pt>
                <c:pt idx="7">
                  <c:v>0.88958746283448964</c:v>
                </c:pt>
                <c:pt idx="8">
                  <c:v>1.2438424263727434</c:v>
                </c:pt>
                <c:pt idx="9">
                  <c:v>1.2433343466435667</c:v>
                </c:pt>
                <c:pt idx="10">
                  <c:v>0.6247821042180709</c:v>
                </c:pt>
                <c:pt idx="11">
                  <c:v>0.631379423913491</c:v>
                </c:pt>
                <c:pt idx="12">
                  <c:v>1.142786548522968</c:v>
                </c:pt>
                <c:pt idx="13">
                  <c:v>1.175657144466189</c:v>
                </c:pt>
                <c:pt idx="14">
                  <c:v>1.0016384052034764</c:v>
                </c:pt>
                <c:pt idx="15">
                  <c:v>0.9185435163194805</c:v>
                </c:pt>
                <c:pt idx="16">
                  <c:v>0.60005215946561508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18-440A-B289-BE888EF5D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1804752"/>
        <c:axId val="76188944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'43'!$H$4</c15:sqref>
                        </c15:formulaRef>
                      </c:ext>
                    </c:extLst>
                    <c:strCache>
                      <c:ptCount val="1"/>
                      <c:pt idx="0">
                        <c:v>Plan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'43'!$G$5:$G$21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'43'!$H$5:$H$21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1199561</c:v>
                      </c:pt>
                      <c:pt idx="1">
                        <c:v>1001514</c:v>
                      </c:pt>
                      <c:pt idx="2">
                        <c:v>622708</c:v>
                      </c:pt>
                      <c:pt idx="3">
                        <c:v>489534</c:v>
                      </c:pt>
                      <c:pt idx="4">
                        <c:v>1697902</c:v>
                      </c:pt>
                      <c:pt idx="5">
                        <c:v>1489572</c:v>
                      </c:pt>
                      <c:pt idx="6">
                        <c:v>700215</c:v>
                      </c:pt>
                      <c:pt idx="7">
                        <c:v>710336</c:v>
                      </c:pt>
                      <c:pt idx="8">
                        <c:v>1394015</c:v>
                      </c:pt>
                      <c:pt idx="9">
                        <c:v>1115157</c:v>
                      </c:pt>
                      <c:pt idx="10">
                        <c:v>919591</c:v>
                      </c:pt>
                      <c:pt idx="11">
                        <c:v>874452</c:v>
                      </c:pt>
                      <c:pt idx="12">
                        <c:v>1202039</c:v>
                      </c:pt>
                      <c:pt idx="13">
                        <c:v>1065405</c:v>
                      </c:pt>
                      <c:pt idx="14">
                        <c:v>811765</c:v>
                      </c:pt>
                      <c:pt idx="15">
                        <c:v>1089281</c:v>
                      </c:pt>
                      <c:pt idx="16">
                        <c:v>1882688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18-440A-B289-BE888EF5DEF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'43'!$I$4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'43'!$G$5:$G$21</c15:sqref>
                        </c15:formulaRef>
                      </c:ext>
                    </c:extLst>
                    <c:strCache>
                      <c:ptCount val="17"/>
                      <c:pt idx="0">
                        <c:v>BG 5</c:v>
                      </c:pt>
                      <c:pt idx="1">
                        <c:v>BG 5</c:v>
                      </c:pt>
                      <c:pt idx="2">
                        <c:v>BG 7</c:v>
                      </c:pt>
                      <c:pt idx="3">
                        <c:v>BG 7</c:v>
                      </c:pt>
                      <c:pt idx="4">
                        <c:v>BG 7</c:v>
                      </c:pt>
                      <c:pt idx="5">
                        <c:v>BG 7</c:v>
                      </c:pt>
                      <c:pt idx="6">
                        <c:v>BG 6</c:v>
                      </c:pt>
                      <c:pt idx="7">
                        <c:v>BG 6</c:v>
                      </c:pt>
                      <c:pt idx="8">
                        <c:v>BG 6</c:v>
                      </c:pt>
                      <c:pt idx="9">
                        <c:v>BG 5</c:v>
                      </c:pt>
                      <c:pt idx="10">
                        <c:v>BG 5</c:v>
                      </c:pt>
                      <c:pt idx="11">
                        <c:v>BG 6</c:v>
                      </c:pt>
                      <c:pt idx="12">
                        <c:v>BG 5</c:v>
                      </c:pt>
                      <c:pt idx="13">
                        <c:v>BG 6</c:v>
                      </c:pt>
                      <c:pt idx="14">
                        <c:v>BG 6</c:v>
                      </c:pt>
                      <c:pt idx="15">
                        <c:v>BG 6</c:v>
                      </c:pt>
                      <c:pt idx="16">
                        <c:v>BG 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'43'!$I$5:$I$21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951452</c:v>
                      </c:pt>
                      <c:pt idx="1">
                        <c:v>1151591</c:v>
                      </c:pt>
                      <c:pt idx="2">
                        <c:v>885633</c:v>
                      </c:pt>
                      <c:pt idx="3">
                        <c:v>628449</c:v>
                      </c:pt>
                      <c:pt idx="4">
                        <c:v>791370</c:v>
                      </c:pt>
                      <c:pt idx="5">
                        <c:v>581866</c:v>
                      </c:pt>
                      <c:pt idx="6">
                        <c:v>1133645</c:v>
                      </c:pt>
                      <c:pt idx="7">
                        <c:v>631906</c:v>
                      </c:pt>
                      <c:pt idx="8">
                        <c:v>1733935</c:v>
                      </c:pt>
                      <c:pt idx="9">
                        <c:v>1386513</c:v>
                      </c:pt>
                      <c:pt idx="10">
                        <c:v>574544</c:v>
                      </c:pt>
                      <c:pt idx="11">
                        <c:v>552111</c:v>
                      </c:pt>
                      <c:pt idx="12">
                        <c:v>1373674</c:v>
                      </c:pt>
                      <c:pt idx="13">
                        <c:v>1252551</c:v>
                      </c:pt>
                      <c:pt idx="14">
                        <c:v>813095</c:v>
                      </c:pt>
                      <c:pt idx="15">
                        <c:v>1000552</c:v>
                      </c:pt>
                      <c:pt idx="16">
                        <c:v>1129711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A18-440A-B289-BE888EF5DEFD}"/>
                  </c:ext>
                </c:extLst>
              </c15:ser>
            </c15:filteredBarSeries>
          </c:ext>
        </c:extLst>
      </c:bar3DChart>
      <c:catAx>
        <c:axId val="1841804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8944"/>
        <c:crosses val="autoZero"/>
        <c:auto val="1"/>
        <c:lblAlgn val="ctr"/>
        <c:lblOffset val="100"/>
        <c:noMultiLvlLbl val="0"/>
      </c:catAx>
      <c:valAx>
        <c:axId val="7618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0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243840</xdr:colOff>
      <xdr:row>4</xdr:row>
      <xdr:rowOff>64770</xdr:rowOff>
    </xdr:from>
    <xdr:to>
      <xdr:col>13</xdr:col>
      <xdr:colOff>60960</xdr:colOff>
      <xdr:row>19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B2F3BF-3E7C-736F-B3A3-BBE58DFC9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3</xdr:row>
      <xdr:rowOff>72390</xdr:rowOff>
    </xdr:from>
    <xdr:to>
      <xdr:col>18</xdr:col>
      <xdr:colOff>327660</xdr:colOff>
      <xdr:row>18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654A16-82BD-B2F1-D211-F7F30B254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281940</xdr:colOff>
      <xdr:row>2</xdr:row>
      <xdr:rowOff>64770</xdr:rowOff>
    </xdr:from>
    <xdr:to>
      <xdr:col>18</xdr:col>
      <xdr:colOff>586740</xdr:colOff>
      <xdr:row>17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DF0D79-8709-3E41-A00B-388512FD3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403860</xdr:colOff>
      <xdr:row>4</xdr:row>
      <xdr:rowOff>3810</xdr:rowOff>
    </xdr:from>
    <xdr:to>
      <xdr:col>19</xdr:col>
      <xdr:colOff>99060</xdr:colOff>
      <xdr:row>19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C55A4-2DB8-FB66-7DD7-D92151867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ownloads\work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>
        <row r="1">
          <cell r="K1" t="str">
            <v>Sales</v>
          </cell>
        </row>
        <row r="2">
          <cell r="K2">
            <v>1120049.2944</v>
          </cell>
        </row>
        <row r="3">
          <cell r="K3">
            <v>1355652.9251999999</v>
          </cell>
        </row>
        <row r="4">
          <cell r="K4">
            <v>1042567.1676</v>
          </cell>
        </row>
        <row r="5">
          <cell r="K5">
            <v>739810.16280000005</v>
          </cell>
        </row>
        <row r="6">
          <cell r="K6">
            <v>931600.76399999997</v>
          </cell>
        </row>
        <row r="7">
          <cell r="K7">
            <v>684972.65520000004</v>
          </cell>
        </row>
        <row r="8">
          <cell r="K8">
            <v>1334526.8940000001</v>
          </cell>
        </row>
        <row r="9">
          <cell r="K9">
            <v>1042567.1676</v>
          </cell>
        </row>
        <row r="10">
          <cell r="K10">
            <v>2041188.2820000001</v>
          </cell>
        </row>
        <row r="11">
          <cell r="K11">
            <v>1632203.1036</v>
          </cell>
        </row>
        <row r="12">
          <cell r="K12">
            <v>676353.19680000003</v>
          </cell>
        </row>
        <row r="13">
          <cell r="K13">
            <v>649945.06920000003</v>
          </cell>
        </row>
        <row r="14">
          <cell r="K14">
            <v>1617089.0327999999</v>
          </cell>
        </row>
        <row r="15">
          <cell r="K15">
            <v>1042567.1676</v>
          </cell>
        </row>
        <row r="16">
          <cell r="K16">
            <v>957175.43400000001</v>
          </cell>
        </row>
        <row r="17">
          <cell r="K17">
            <v>1177849.8143999998</v>
          </cell>
        </row>
        <row r="18">
          <cell r="K18">
            <v>1329895.7891999998</v>
          </cell>
        </row>
        <row r="19">
          <cell r="K19">
            <v>1231233.48</v>
          </cell>
        </row>
        <row r="20">
          <cell r="K20">
            <v>727061.08680000005</v>
          </cell>
        </row>
        <row r="21">
          <cell r="K21">
            <v>410435.48879999999</v>
          </cell>
        </row>
        <row r="22">
          <cell r="K22">
            <v>1276525.0728</v>
          </cell>
        </row>
        <row r="23">
          <cell r="K23">
            <v>1040462.334</v>
          </cell>
        </row>
        <row r="24">
          <cell r="K24">
            <v>1286135.7335999999</v>
          </cell>
        </row>
        <row r="25">
          <cell r="K25">
            <v>1306105.7544</v>
          </cell>
        </row>
        <row r="26">
          <cell r="K26">
            <v>215086.212</v>
          </cell>
        </row>
        <row r="27">
          <cell r="K27">
            <v>732210.1595999999</v>
          </cell>
        </row>
        <row r="28">
          <cell r="K28">
            <v>1177584.9443999999</v>
          </cell>
        </row>
        <row r="29">
          <cell r="K29">
            <v>2264544.324</v>
          </cell>
        </row>
        <row r="30">
          <cell r="K30">
            <v>1823312.1059999999</v>
          </cell>
        </row>
        <row r="31">
          <cell r="K31">
            <v>592633.08719999995</v>
          </cell>
        </row>
        <row r="32">
          <cell r="K32">
            <v>1765479.8015999999</v>
          </cell>
        </row>
        <row r="33">
          <cell r="K33">
            <v>907569.40319999994</v>
          </cell>
        </row>
        <row r="34">
          <cell r="K34">
            <v>2853292.6512000002</v>
          </cell>
        </row>
        <row r="35">
          <cell r="K35">
            <v>1249302.3228</v>
          </cell>
        </row>
        <row r="36">
          <cell r="K36">
            <v>187326.6588</v>
          </cell>
        </row>
        <row r="37">
          <cell r="K37">
            <v>604701.74159999995</v>
          </cell>
        </row>
        <row r="38">
          <cell r="K38">
            <v>1066540.8455999999</v>
          </cell>
        </row>
        <row r="39">
          <cell r="K39">
            <v>545716.9584</v>
          </cell>
        </row>
        <row r="40">
          <cell r="K40">
            <v>2713165.8264000001</v>
          </cell>
        </row>
        <row r="41">
          <cell r="K41">
            <v>815275.74600000004</v>
          </cell>
        </row>
        <row r="42">
          <cell r="K42">
            <v>873450.6155999999</v>
          </cell>
        </row>
        <row r="43">
          <cell r="K43">
            <v>1163081.8404000001</v>
          </cell>
        </row>
        <row r="44">
          <cell r="K44">
            <v>333756.21239999996</v>
          </cell>
        </row>
        <row r="45">
          <cell r="K45">
            <v>726832.71</v>
          </cell>
        </row>
        <row r="46">
          <cell r="K46">
            <v>509619.29759999999</v>
          </cell>
        </row>
        <row r="47">
          <cell r="K47">
            <v>546039.51119999995</v>
          </cell>
        </row>
        <row r="48">
          <cell r="K48">
            <v>424360.58760000003</v>
          </cell>
        </row>
        <row r="49">
          <cell r="K49">
            <v>657016.50959999999</v>
          </cell>
        </row>
        <row r="50">
          <cell r="K50">
            <v>673022.89799999993</v>
          </cell>
        </row>
        <row r="51">
          <cell r="K51">
            <v>809895.94200000004</v>
          </cell>
        </row>
        <row r="52">
          <cell r="K52">
            <v>1381929.2064</v>
          </cell>
        </row>
        <row r="53">
          <cell r="K53">
            <v>1124213.0508000001</v>
          </cell>
        </row>
        <row r="54">
          <cell r="K54">
            <v>1851591.9816000001</v>
          </cell>
        </row>
        <row r="55">
          <cell r="K55">
            <v>897315.99120000005</v>
          </cell>
        </row>
        <row r="56">
          <cell r="K56">
            <v>1776126.3984000001</v>
          </cell>
        </row>
        <row r="57">
          <cell r="K57">
            <v>1284866.7120000001</v>
          </cell>
        </row>
        <row r="58">
          <cell r="K58">
            <v>290383.45560000004</v>
          </cell>
        </row>
        <row r="59">
          <cell r="K59">
            <v>1475861.5259999998</v>
          </cell>
        </row>
        <row r="60">
          <cell r="K60">
            <v>342939.54960000003</v>
          </cell>
        </row>
        <row r="61">
          <cell r="K61">
            <v>204903.43199999997</v>
          </cell>
        </row>
        <row r="62">
          <cell r="K62">
            <v>410842.8</v>
          </cell>
        </row>
        <row r="63">
          <cell r="K63">
            <v>1419538.392</v>
          </cell>
        </row>
        <row r="64">
          <cell r="K64">
            <v>1254736.2779999999</v>
          </cell>
        </row>
        <row r="65">
          <cell r="K65">
            <v>2006405.5536</v>
          </cell>
        </row>
        <row r="66">
          <cell r="K66">
            <v>1466423.9136000001</v>
          </cell>
        </row>
        <row r="67">
          <cell r="K67">
            <v>980022.53159999999</v>
          </cell>
        </row>
        <row r="68">
          <cell r="K68">
            <v>1855556.7911999999</v>
          </cell>
        </row>
        <row r="69">
          <cell r="K69">
            <v>1283853.1428</v>
          </cell>
        </row>
        <row r="70">
          <cell r="K70">
            <v>743406.50879999995</v>
          </cell>
        </row>
        <row r="71">
          <cell r="K71">
            <v>885571.06680000003</v>
          </cell>
        </row>
        <row r="72">
          <cell r="K72">
            <v>1909752.7248</v>
          </cell>
        </row>
        <row r="73">
          <cell r="K73">
            <v>479388.80160000001</v>
          </cell>
        </row>
        <row r="74">
          <cell r="K74">
            <v>765931.05359999998</v>
          </cell>
        </row>
        <row r="75">
          <cell r="K75">
            <v>686054.50200000009</v>
          </cell>
        </row>
        <row r="76">
          <cell r="K76">
            <v>2050923.7259999998</v>
          </cell>
        </row>
        <row r="77">
          <cell r="K77">
            <v>764359.49159999995</v>
          </cell>
        </row>
        <row r="78">
          <cell r="K78">
            <v>279620.31599999999</v>
          </cell>
        </row>
        <row r="79">
          <cell r="K79">
            <v>1009560.834</v>
          </cell>
        </row>
        <row r="80">
          <cell r="K80">
            <v>1898971.9272</v>
          </cell>
        </row>
        <row r="81">
          <cell r="K81">
            <v>2701050.0840000003</v>
          </cell>
        </row>
        <row r="82">
          <cell r="K82">
            <v>986660.76240000001</v>
          </cell>
        </row>
        <row r="83">
          <cell r="K83">
            <v>665261.61840000004</v>
          </cell>
        </row>
        <row r="84">
          <cell r="K84">
            <v>1040152.7304</v>
          </cell>
        </row>
        <row r="85">
          <cell r="K85">
            <v>1105632.1259999999</v>
          </cell>
        </row>
        <row r="86">
          <cell r="K86">
            <v>1096041.4776000001</v>
          </cell>
        </row>
        <row r="87">
          <cell r="K87">
            <v>1095454.0548</v>
          </cell>
        </row>
        <row r="88">
          <cell r="K88">
            <v>1314211.9536000001</v>
          </cell>
        </row>
        <row r="89">
          <cell r="K89">
            <v>1383200.5824000002</v>
          </cell>
        </row>
        <row r="90">
          <cell r="K90">
            <v>1044521.3195999999</v>
          </cell>
        </row>
        <row r="91">
          <cell r="K91">
            <v>3664636.5491999998</v>
          </cell>
        </row>
        <row r="92">
          <cell r="K92">
            <v>1312177.7520000001</v>
          </cell>
        </row>
        <row r="93">
          <cell r="K93">
            <v>1076647.1076</v>
          </cell>
        </row>
        <row r="94">
          <cell r="K94">
            <v>1279987.2179999999</v>
          </cell>
        </row>
        <row r="95">
          <cell r="K95">
            <v>1023302.2895999999</v>
          </cell>
        </row>
        <row r="96">
          <cell r="K96">
            <v>1443920.5584</v>
          </cell>
        </row>
        <row r="97">
          <cell r="K97">
            <v>1459578.4956</v>
          </cell>
        </row>
        <row r="98">
          <cell r="K98">
            <v>542757.47759999998</v>
          </cell>
        </row>
        <row r="99">
          <cell r="K99">
            <v>2358308.304</v>
          </cell>
        </row>
        <row r="100">
          <cell r="K100">
            <v>5236284.4847999997</v>
          </cell>
        </row>
        <row r="101">
          <cell r="K101">
            <v>710628.55200000003</v>
          </cell>
        </row>
        <row r="102">
          <cell r="K102">
            <v>3194015.5331999999</v>
          </cell>
        </row>
        <row r="103">
          <cell r="K103">
            <v>1614534.5088</v>
          </cell>
        </row>
        <row r="104">
          <cell r="K104">
            <v>2095404.2279999999</v>
          </cell>
        </row>
        <row r="105">
          <cell r="K105">
            <v>2230775.1647999999</v>
          </cell>
        </row>
        <row r="106">
          <cell r="K106">
            <v>1898860.0932</v>
          </cell>
        </row>
        <row r="107">
          <cell r="K107">
            <v>101486.412</v>
          </cell>
        </row>
        <row r="108">
          <cell r="K108">
            <v>1614495.6612</v>
          </cell>
        </row>
        <row r="109">
          <cell r="K109">
            <v>1979613.6588000001</v>
          </cell>
        </row>
        <row r="110">
          <cell r="K110">
            <v>2155280.1516</v>
          </cell>
        </row>
        <row r="111">
          <cell r="K111">
            <v>3156592.3451999999</v>
          </cell>
        </row>
        <row r="112">
          <cell r="K112">
            <v>1188731.8511999999</v>
          </cell>
        </row>
        <row r="113">
          <cell r="K113">
            <v>1808100.3276</v>
          </cell>
        </row>
        <row r="114">
          <cell r="K114">
            <v>627618.29399999999</v>
          </cell>
        </row>
        <row r="115">
          <cell r="K115">
            <v>1581257.4191999999</v>
          </cell>
        </row>
        <row r="116">
          <cell r="K116">
            <v>1743076.5083999999</v>
          </cell>
        </row>
        <row r="117">
          <cell r="K117">
            <v>1870028.1108000001</v>
          </cell>
        </row>
        <row r="118">
          <cell r="K118">
            <v>2361150.0648000003</v>
          </cell>
        </row>
        <row r="119">
          <cell r="K119">
            <v>1931196.6</v>
          </cell>
        </row>
        <row r="120">
          <cell r="K120">
            <v>2834807.0795999998</v>
          </cell>
        </row>
        <row r="121">
          <cell r="K121">
            <v>1829318.1804</v>
          </cell>
        </row>
        <row r="122">
          <cell r="K122">
            <v>832452.27120000008</v>
          </cell>
        </row>
        <row r="123">
          <cell r="K123">
            <v>815531.19839999999</v>
          </cell>
        </row>
        <row r="124">
          <cell r="K124">
            <v>717329.17440000002</v>
          </cell>
        </row>
        <row r="125">
          <cell r="K125">
            <v>1003487.6592</v>
          </cell>
        </row>
        <row r="126">
          <cell r="K126">
            <v>2269435.59</v>
          </cell>
        </row>
        <row r="127">
          <cell r="K127">
            <v>1668916.44</v>
          </cell>
        </row>
        <row r="128">
          <cell r="K128">
            <v>590840.21160000004</v>
          </cell>
        </row>
        <row r="129">
          <cell r="K129">
            <v>1846675.9944</v>
          </cell>
        </row>
        <row r="130">
          <cell r="K130">
            <v>1562878.9727999999</v>
          </cell>
        </row>
        <row r="131">
          <cell r="K131">
            <v>1672649.3411999999</v>
          </cell>
        </row>
        <row r="132">
          <cell r="K132">
            <v>488261.35800000001</v>
          </cell>
        </row>
        <row r="133">
          <cell r="K133">
            <v>1490319.8964</v>
          </cell>
        </row>
        <row r="134">
          <cell r="K134">
            <v>1545054.9875999999</v>
          </cell>
        </row>
        <row r="135">
          <cell r="K135">
            <v>1268547.1884000001</v>
          </cell>
        </row>
        <row r="136">
          <cell r="K136">
            <v>948259.32120000001</v>
          </cell>
        </row>
        <row r="137">
          <cell r="K137">
            <v>1293605.0676</v>
          </cell>
        </row>
        <row r="138">
          <cell r="K138">
            <v>1897042.4964000001</v>
          </cell>
        </row>
        <row r="139">
          <cell r="K139">
            <v>1114399.9116</v>
          </cell>
        </row>
        <row r="140">
          <cell r="K140">
            <v>1941470.0244</v>
          </cell>
        </row>
        <row r="141">
          <cell r="K141">
            <v>2477678.7383999997</v>
          </cell>
        </row>
        <row r="142">
          <cell r="K142">
            <v>1758854.52</v>
          </cell>
        </row>
        <row r="143">
          <cell r="K143">
            <v>854597.75760000001</v>
          </cell>
        </row>
        <row r="144">
          <cell r="K144">
            <v>1040492.9412</v>
          </cell>
        </row>
        <row r="145">
          <cell r="K145">
            <v>6454985.4935999997</v>
          </cell>
        </row>
        <row r="146">
          <cell r="K146">
            <v>3634773.3396000001</v>
          </cell>
        </row>
        <row r="147">
          <cell r="K147">
            <v>1939524.1128</v>
          </cell>
        </row>
        <row r="148">
          <cell r="K148">
            <v>1156241.1311999999</v>
          </cell>
        </row>
        <row r="149">
          <cell r="K149">
            <v>1359686.0124000001</v>
          </cell>
        </row>
        <row r="150">
          <cell r="K150">
            <v>2194339.6476000003</v>
          </cell>
        </row>
        <row r="151">
          <cell r="K151">
            <v>1486486.9331999999</v>
          </cell>
        </row>
        <row r="152">
          <cell r="K152">
            <v>850404.57120000001</v>
          </cell>
        </row>
        <row r="153">
          <cell r="K153">
            <v>832495.82759999996</v>
          </cell>
        </row>
        <row r="154">
          <cell r="K154">
            <v>1859423.8932</v>
          </cell>
        </row>
        <row r="155">
          <cell r="K155">
            <v>1350155.4012</v>
          </cell>
        </row>
        <row r="156">
          <cell r="K156">
            <v>1201597.47</v>
          </cell>
        </row>
        <row r="157">
          <cell r="K157">
            <v>2071997.9604</v>
          </cell>
        </row>
        <row r="158">
          <cell r="K158">
            <v>1002723.6564</v>
          </cell>
        </row>
        <row r="159">
          <cell r="K159">
            <v>1115665.4016</v>
          </cell>
        </row>
        <row r="160">
          <cell r="K160">
            <v>613695.54959999991</v>
          </cell>
        </row>
        <row r="161">
          <cell r="K161">
            <v>729381.348</v>
          </cell>
        </row>
        <row r="162">
          <cell r="K162">
            <v>1230178.7088000001</v>
          </cell>
        </row>
        <row r="163">
          <cell r="K163">
            <v>1323585.9972000001</v>
          </cell>
        </row>
        <row r="164">
          <cell r="K164">
            <v>159557.68800000002</v>
          </cell>
        </row>
        <row r="165">
          <cell r="K165">
            <v>513034.35479999997</v>
          </cell>
        </row>
        <row r="166">
          <cell r="K166">
            <v>632929.82040000008</v>
          </cell>
        </row>
        <row r="167">
          <cell r="K167">
            <v>573927.37919999997</v>
          </cell>
        </row>
        <row r="168">
          <cell r="K168">
            <v>950963.34959999996</v>
          </cell>
        </row>
        <row r="169">
          <cell r="K169">
            <v>165754.4688</v>
          </cell>
        </row>
        <row r="170">
          <cell r="K170">
            <v>844145.39879999997</v>
          </cell>
        </row>
        <row r="171">
          <cell r="K171">
            <v>597261.83759999997</v>
          </cell>
        </row>
        <row r="172">
          <cell r="K172">
            <v>1473022.1195999999</v>
          </cell>
        </row>
        <row r="173">
          <cell r="K173">
            <v>251358.09840000002</v>
          </cell>
        </row>
        <row r="174">
          <cell r="K174">
            <v>284289.09119999997</v>
          </cell>
        </row>
        <row r="175">
          <cell r="K175">
            <v>1257034.1724</v>
          </cell>
        </row>
        <row r="176">
          <cell r="K176">
            <v>486708.6312</v>
          </cell>
        </row>
        <row r="177">
          <cell r="K177">
            <v>820249.41599999997</v>
          </cell>
        </row>
        <row r="178">
          <cell r="K178">
            <v>553212.19079999998</v>
          </cell>
        </row>
        <row r="179">
          <cell r="K179">
            <v>1563794.8343999998</v>
          </cell>
        </row>
        <row r="180">
          <cell r="K180">
            <v>1133980.2792</v>
          </cell>
        </row>
        <row r="181">
          <cell r="K181">
            <v>759252.79799999995</v>
          </cell>
        </row>
        <row r="182">
          <cell r="K182">
            <v>1520119.5372000001</v>
          </cell>
        </row>
        <row r="183">
          <cell r="K183">
            <v>944243.89199999999</v>
          </cell>
        </row>
        <row r="184">
          <cell r="K184">
            <v>167201.2476</v>
          </cell>
        </row>
        <row r="185">
          <cell r="K185">
            <v>2542065.6924000001</v>
          </cell>
        </row>
        <row r="186">
          <cell r="K186">
            <v>3207931.2143999999</v>
          </cell>
        </row>
        <row r="187">
          <cell r="K187">
            <v>792560.49479999999</v>
          </cell>
        </row>
        <row r="188">
          <cell r="K188">
            <v>1159720.9343999999</v>
          </cell>
        </row>
        <row r="189">
          <cell r="K189">
            <v>913500.13679999998</v>
          </cell>
        </row>
        <row r="190">
          <cell r="K190">
            <v>1697205.7331999999</v>
          </cell>
        </row>
        <row r="191">
          <cell r="K191">
            <v>1948062.3443999998</v>
          </cell>
        </row>
        <row r="192">
          <cell r="K192">
            <v>1960012.1015999999</v>
          </cell>
        </row>
        <row r="193">
          <cell r="K193">
            <v>2181735.3672000002</v>
          </cell>
        </row>
        <row r="194">
          <cell r="K194">
            <v>914811.53760000004</v>
          </cell>
        </row>
        <row r="195">
          <cell r="K195">
            <v>917460.23759999999</v>
          </cell>
        </row>
        <row r="196">
          <cell r="K196">
            <v>3282079.5108000003</v>
          </cell>
        </row>
        <row r="197">
          <cell r="K197">
            <v>2452380.7104000002</v>
          </cell>
        </row>
        <row r="198">
          <cell r="K198">
            <v>1768651.1784000001</v>
          </cell>
        </row>
        <row r="199">
          <cell r="K199">
            <v>1220323.1904</v>
          </cell>
        </row>
        <row r="200">
          <cell r="K200">
            <v>1250945.6940000001</v>
          </cell>
        </row>
        <row r="201">
          <cell r="K201">
            <v>1154620.1268</v>
          </cell>
        </row>
        <row r="202">
          <cell r="K202">
            <v>974282.50439999998</v>
          </cell>
        </row>
        <row r="203">
          <cell r="K203">
            <v>664783.67520000006</v>
          </cell>
        </row>
        <row r="204">
          <cell r="K204">
            <v>1003685.4288000001</v>
          </cell>
        </row>
        <row r="205">
          <cell r="K205">
            <v>331773.8076</v>
          </cell>
        </row>
        <row r="206">
          <cell r="K206">
            <v>674911.12679999997</v>
          </cell>
        </row>
        <row r="207">
          <cell r="K207">
            <v>647450.58239999996</v>
          </cell>
        </row>
        <row r="208">
          <cell r="K208">
            <v>1808612.4095999999</v>
          </cell>
        </row>
        <row r="209">
          <cell r="K209">
            <v>983209.21200000006</v>
          </cell>
        </row>
        <row r="210">
          <cell r="K210">
            <v>1907209.9727999999</v>
          </cell>
        </row>
        <row r="211">
          <cell r="K211">
            <v>564241.37760000001</v>
          </cell>
        </row>
        <row r="212">
          <cell r="K212">
            <v>934135.27559999994</v>
          </cell>
        </row>
        <row r="213">
          <cell r="K213">
            <v>1154269.3211999999</v>
          </cell>
        </row>
        <row r="214">
          <cell r="K214">
            <v>2605727.4912</v>
          </cell>
        </row>
        <row r="215">
          <cell r="K215">
            <v>1586738.4624000001</v>
          </cell>
        </row>
        <row r="216">
          <cell r="K216">
            <v>772973.06400000001</v>
          </cell>
        </row>
        <row r="217">
          <cell r="K217">
            <v>786849.89760000003</v>
          </cell>
        </row>
        <row r="218">
          <cell r="K218">
            <v>3290279.8859999999</v>
          </cell>
        </row>
        <row r="219">
          <cell r="K219">
            <v>746818.0344</v>
          </cell>
        </row>
        <row r="220">
          <cell r="K220">
            <v>669804.43319999997</v>
          </cell>
        </row>
        <row r="221">
          <cell r="K221">
            <v>1563363.9791999999</v>
          </cell>
        </row>
        <row r="222">
          <cell r="K222">
            <v>1639951.4340000001</v>
          </cell>
        </row>
        <row r="223">
          <cell r="K223">
            <v>4124981.7864000001</v>
          </cell>
        </row>
        <row r="224">
          <cell r="K224">
            <v>392553.82079999999</v>
          </cell>
        </row>
        <row r="225">
          <cell r="K225">
            <v>2565961.6751999999</v>
          </cell>
        </row>
        <row r="226">
          <cell r="K226">
            <v>279984.07079999999</v>
          </cell>
        </row>
        <row r="227">
          <cell r="K227">
            <v>1465831.7820000001</v>
          </cell>
        </row>
        <row r="228">
          <cell r="K228">
            <v>1109726.4276000001</v>
          </cell>
        </row>
        <row r="229">
          <cell r="K229">
            <v>2857226.8536</v>
          </cell>
        </row>
        <row r="230">
          <cell r="K230">
            <v>1272294.216</v>
          </cell>
        </row>
        <row r="231">
          <cell r="K231">
            <v>1950490.9079999998</v>
          </cell>
        </row>
        <row r="232">
          <cell r="K232">
            <v>3964397.58</v>
          </cell>
        </row>
        <row r="233">
          <cell r="K233">
            <v>1852099.3547999999</v>
          </cell>
        </row>
        <row r="234">
          <cell r="K234">
            <v>2747889.6948000002</v>
          </cell>
        </row>
        <row r="235">
          <cell r="K235">
            <v>1079035.6464</v>
          </cell>
        </row>
        <row r="236">
          <cell r="K236">
            <v>1034376.21</v>
          </cell>
        </row>
        <row r="237">
          <cell r="K237">
            <v>1306168.1459999999</v>
          </cell>
        </row>
        <row r="238">
          <cell r="K238">
            <v>2146560.6311999997</v>
          </cell>
        </row>
        <row r="239">
          <cell r="K239">
            <v>764829.19440000004</v>
          </cell>
        </row>
        <row r="240">
          <cell r="K240">
            <v>945011.4264</v>
          </cell>
        </row>
        <row r="241">
          <cell r="K241">
            <v>1054846.5408000001</v>
          </cell>
        </row>
        <row r="242">
          <cell r="K242">
            <v>1113630.0227999999</v>
          </cell>
        </row>
        <row r="243">
          <cell r="K243">
            <v>561142.98719999997</v>
          </cell>
        </row>
        <row r="244">
          <cell r="K244">
            <v>983137.40280000004</v>
          </cell>
        </row>
        <row r="245">
          <cell r="K245">
            <v>2377500.1955999997</v>
          </cell>
        </row>
        <row r="246">
          <cell r="K246">
            <v>713911.76280000003</v>
          </cell>
        </row>
        <row r="247">
          <cell r="K247">
            <v>566692.30799999996</v>
          </cell>
        </row>
        <row r="248">
          <cell r="K248">
            <v>637637.44319999998</v>
          </cell>
        </row>
        <row r="249">
          <cell r="K249">
            <v>2357499.5676000002</v>
          </cell>
        </row>
        <row r="250">
          <cell r="K250">
            <v>587824.22519999999</v>
          </cell>
        </row>
        <row r="251">
          <cell r="K251">
            <v>2304902.2716000001</v>
          </cell>
        </row>
        <row r="252">
          <cell r="K252">
            <v>549671.17319999996</v>
          </cell>
        </row>
        <row r="253">
          <cell r="K253">
            <v>531862.49159999995</v>
          </cell>
        </row>
        <row r="254">
          <cell r="K254">
            <v>987013.92240000004</v>
          </cell>
        </row>
        <row r="255">
          <cell r="K255">
            <v>987129.28799999994</v>
          </cell>
        </row>
        <row r="256">
          <cell r="K256">
            <v>1219735.7675999999</v>
          </cell>
        </row>
        <row r="257">
          <cell r="K257">
            <v>778841.40600000008</v>
          </cell>
        </row>
        <row r="258">
          <cell r="K258">
            <v>679350.348</v>
          </cell>
        </row>
        <row r="259">
          <cell r="K259">
            <v>1325061.0288</v>
          </cell>
        </row>
        <row r="260">
          <cell r="K260">
            <v>872032.08959999995</v>
          </cell>
        </row>
        <row r="261">
          <cell r="K261">
            <v>3570193.3248000001</v>
          </cell>
        </row>
        <row r="262">
          <cell r="K262">
            <v>924532.85519999999</v>
          </cell>
        </row>
        <row r="263">
          <cell r="K263">
            <v>2391261.6636000001</v>
          </cell>
        </row>
        <row r="264">
          <cell r="K264">
            <v>2275489.9295999999</v>
          </cell>
        </row>
        <row r="265">
          <cell r="K265">
            <v>1098049.7808000001</v>
          </cell>
        </row>
        <row r="266">
          <cell r="K266">
            <v>3856983.966</v>
          </cell>
        </row>
        <row r="267">
          <cell r="K267">
            <v>587237.97959999996</v>
          </cell>
        </row>
        <row r="268">
          <cell r="K268">
            <v>782092.83239999996</v>
          </cell>
        </row>
        <row r="269">
          <cell r="K269">
            <v>788197.7916</v>
          </cell>
        </row>
        <row r="270">
          <cell r="K270">
            <v>1110566.9484000001</v>
          </cell>
        </row>
        <row r="271">
          <cell r="K271">
            <v>2440224.9432000001</v>
          </cell>
        </row>
        <row r="272">
          <cell r="K272">
            <v>828968.93640000001</v>
          </cell>
        </row>
        <row r="273">
          <cell r="K273">
            <v>1509162.1595999999</v>
          </cell>
        </row>
        <row r="274">
          <cell r="K274">
            <v>2671203.3551999996</v>
          </cell>
        </row>
        <row r="275">
          <cell r="K275">
            <v>1352466.2448</v>
          </cell>
        </row>
        <row r="276">
          <cell r="K276">
            <v>1785572.2511999998</v>
          </cell>
        </row>
        <row r="277">
          <cell r="K277">
            <v>1759698.5724000002</v>
          </cell>
        </row>
        <row r="278">
          <cell r="K278">
            <v>2319910.3944000001</v>
          </cell>
        </row>
        <row r="279">
          <cell r="K279">
            <v>1894684.5648000001</v>
          </cell>
        </row>
        <row r="280">
          <cell r="K280">
            <v>1248581.8764</v>
          </cell>
        </row>
        <row r="281">
          <cell r="K281">
            <v>1586606.6159999999</v>
          </cell>
        </row>
        <row r="282">
          <cell r="K282">
            <v>1551332.9952</v>
          </cell>
        </row>
        <row r="283">
          <cell r="K283">
            <v>1452531.7763999999</v>
          </cell>
        </row>
        <row r="284">
          <cell r="K284">
            <v>1390423.8816</v>
          </cell>
        </row>
        <row r="285">
          <cell r="K285">
            <v>1232450.7047999999</v>
          </cell>
        </row>
        <row r="286">
          <cell r="K286">
            <v>644853.67920000001</v>
          </cell>
        </row>
        <row r="287">
          <cell r="K287">
            <v>3335283.0648000003</v>
          </cell>
        </row>
        <row r="288">
          <cell r="K288">
            <v>443108.67479999998</v>
          </cell>
        </row>
        <row r="289">
          <cell r="K289">
            <v>643047.85440000007</v>
          </cell>
        </row>
        <row r="290">
          <cell r="K290">
            <v>1338682.4099999999</v>
          </cell>
        </row>
        <row r="291">
          <cell r="K291">
            <v>2362469.7059999998</v>
          </cell>
        </row>
        <row r="292">
          <cell r="K292">
            <v>253475.8812</v>
          </cell>
        </row>
        <row r="293">
          <cell r="K293">
            <v>1029971.1276</v>
          </cell>
        </row>
        <row r="294">
          <cell r="K294">
            <v>603556.326</v>
          </cell>
        </row>
        <row r="295">
          <cell r="K295">
            <v>632251.75319999992</v>
          </cell>
        </row>
        <row r="296">
          <cell r="K296">
            <v>1255579.1532000001</v>
          </cell>
        </row>
        <row r="297">
          <cell r="K297">
            <v>801562.54319999996</v>
          </cell>
        </row>
        <row r="298">
          <cell r="K298">
            <v>366436.46159999998</v>
          </cell>
        </row>
        <row r="299">
          <cell r="K299">
            <v>841580.28</v>
          </cell>
        </row>
        <row r="300">
          <cell r="K300">
            <v>544825.81799999997</v>
          </cell>
        </row>
        <row r="301">
          <cell r="K301">
            <v>826769.92680000002</v>
          </cell>
        </row>
        <row r="302">
          <cell r="K302">
            <v>2514155.4576000003</v>
          </cell>
        </row>
        <row r="303">
          <cell r="K303">
            <v>1867957.416</v>
          </cell>
        </row>
        <row r="304">
          <cell r="K304">
            <v>1685447.8595999999</v>
          </cell>
        </row>
        <row r="305">
          <cell r="K305">
            <v>1022654.8295999999</v>
          </cell>
        </row>
        <row r="306">
          <cell r="K306">
            <v>1531739.6784000001</v>
          </cell>
        </row>
        <row r="307">
          <cell r="K307">
            <v>553991.49719999998</v>
          </cell>
        </row>
        <row r="308">
          <cell r="K308">
            <v>1089943.5815999999</v>
          </cell>
        </row>
        <row r="309">
          <cell r="K309">
            <v>875817.96479999996</v>
          </cell>
        </row>
        <row r="310">
          <cell r="K310">
            <v>277483.69800000003</v>
          </cell>
        </row>
        <row r="311">
          <cell r="K311">
            <v>771582.79079999996</v>
          </cell>
        </row>
        <row r="312">
          <cell r="K312">
            <v>853215.72479999997</v>
          </cell>
        </row>
        <row r="313">
          <cell r="K313">
            <v>1560149.0459999999</v>
          </cell>
        </row>
        <row r="314">
          <cell r="K314">
            <v>1325171.6856</v>
          </cell>
        </row>
        <row r="315">
          <cell r="K315">
            <v>315202.36319999996</v>
          </cell>
        </row>
        <row r="316">
          <cell r="K316">
            <v>253986.78599999999</v>
          </cell>
        </row>
        <row r="317">
          <cell r="K317">
            <v>1982257.65</v>
          </cell>
        </row>
        <row r="318">
          <cell r="K318">
            <v>377872.9596</v>
          </cell>
        </row>
        <row r="319">
          <cell r="K319">
            <v>750296.66040000005</v>
          </cell>
        </row>
        <row r="320">
          <cell r="K320">
            <v>1121609.0844000001</v>
          </cell>
        </row>
        <row r="321">
          <cell r="K321">
            <v>2636670.1932000001</v>
          </cell>
        </row>
        <row r="322">
          <cell r="K322">
            <v>1854155.9232000001</v>
          </cell>
        </row>
        <row r="323">
          <cell r="K323">
            <v>840011.07239999995</v>
          </cell>
        </row>
        <row r="324">
          <cell r="K324">
            <v>1192186.9331999999</v>
          </cell>
        </row>
        <row r="325">
          <cell r="K325">
            <v>1056252.1176</v>
          </cell>
        </row>
        <row r="326">
          <cell r="K326">
            <v>493497.54359999998</v>
          </cell>
        </row>
        <row r="327">
          <cell r="K327">
            <v>392954.06880000001</v>
          </cell>
        </row>
        <row r="328">
          <cell r="K328">
            <v>5221211.6160000004</v>
          </cell>
        </row>
        <row r="329">
          <cell r="K329">
            <v>499219.91279999999</v>
          </cell>
        </row>
        <row r="330">
          <cell r="K330">
            <v>824674.51080000005</v>
          </cell>
        </row>
        <row r="331">
          <cell r="K331">
            <v>632584.90079999994</v>
          </cell>
        </row>
        <row r="332">
          <cell r="K332">
            <v>1032503.2848</v>
          </cell>
        </row>
        <row r="333">
          <cell r="K333">
            <v>2232100.6919999998</v>
          </cell>
        </row>
        <row r="334">
          <cell r="K334">
            <v>714140.13959999988</v>
          </cell>
        </row>
        <row r="335">
          <cell r="K335">
            <v>1461039.4008000002</v>
          </cell>
        </row>
        <row r="336">
          <cell r="K336">
            <v>640611.05040000007</v>
          </cell>
        </row>
        <row r="337">
          <cell r="K337">
            <v>129549.6828</v>
          </cell>
        </row>
        <row r="338">
          <cell r="K338">
            <v>646023.81599999999</v>
          </cell>
        </row>
        <row r="339">
          <cell r="K339">
            <v>479910.30119999999</v>
          </cell>
        </row>
        <row r="340">
          <cell r="K340">
            <v>1283470.5527999999</v>
          </cell>
        </row>
        <row r="341">
          <cell r="K341">
            <v>1091160.8063999999</v>
          </cell>
        </row>
        <row r="342">
          <cell r="K342">
            <v>843964.11</v>
          </cell>
        </row>
        <row r="343">
          <cell r="K343">
            <v>1190044.4291999999</v>
          </cell>
        </row>
        <row r="344">
          <cell r="K344">
            <v>2237754.7836000002</v>
          </cell>
        </row>
        <row r="345">
          <cell r="K345">
            <v>880380.79200000002</v>
          </cell>
        </row>
        <row r="346">
          <cell r="K346">
            <v>2409783.7283999999</v>
          </cell>
        </row>
        <row r="347">
          <cell r="K347">
            <v>1653127.8336</v>
          </cell>
        </row>
        <row r="348">
          <cell r="K348">
            <v>1193598.3959999999</v>
          </cell>
        </row>
        <row r="349">
          <cell r="K349">
            <v>823964.65919999999</v>
          </cell>
        </row>
        <row r="350">
          <cell r="K350">
            <v>1195088.7311999998</v>
          </cell>
        </row>
        <row r="351">
          <cell r="K351">
            <v>948380.57280000008</v>
          </cell>
        </row>
        <row r="352">
          <cell r="K352">
            <v>658862.35920000006</v>
          </cell>
        </row>
        <row r="353">
          <cell r="K353">
            <v>2305154.1924000001</v>
          </cell>
        </row>
        <row r="354">
          <cell r="K354">
            <v>399368.63159999996</v>
          </cell>
        </row>
        <row r="355">
          <cell r="K355">
            <v>742660.16399999999</v>
          </cell>
        </row>
        <row r="356">
          <cell r="K356">
            <v>625116.74399999995</v>
          </cell>
        </row>
        <row r="357">
          <cell r="K357">
            <v>1879492.7988</v>
          </cell>
        </row>
        <row r="358">
          <cell r="K358">
            <v>1495541.9556</v>
          </cell>
        </row>
        <row r="359">
          <cell r="K359">
            <v>2326513.3092</v>
          </cell>
        </row>
        <row r="360">
          <cell r="K360">
            <v>738076.14720000001</v>
          </cell>
        </row>
        <row r="361">
          <cell r="K361">
            <v>616378.38840000005</v>
          </cell>
        </row>
        <row r="362">
          <cell r="K362">
            <v>595504.27799999993</v>
          </cell>
        </row>
        <row r="363">
          <cell r="K363">
            <v>2593559.9519999996</v>
          </cell>
        </row>
        <row r="364">
          <cell r="K364">
            <v>1687816.3859999999</v>
          </cell>
        </row>
        <row r="365">
          <cell r="K365">
            <v>2977624.9835999999</v>
          </cell>
        </row>
        <row r="366">
          <cell r="K366">
            <v>2779081.9632000001</v>
          </cell>
        </row>
        <row r="367">
          <cell r="K367">
            <v>1749433.3884000001</v>
          </cell>
        </row>
        <row r="368">
          <cell r="K368">
            <v>497580.07319999998</v>
          </cell>
        </row>
        <row r="369">
          <cell r="K369">
            <v>1888770.3119999999</v>
          </cell>
        </row>
        <row r="370">
          <cell r="K370">
            <v>1394969.0508000001</v>
          </cell>
        </row>
        <row r="371">
          <cell r="K371">
            <v>1395153.8711999999</v>
          </cell>
        </row>
        <row r="372">
          <cell r="K372">
            <v>1118430.6444000001</v>
          </cell>
        </row>
        <row r="373">
          <cell r="K373">
            <v>1910713.32</v>
          </cell>
        </row>
        <row r="374">
          <cell r="K374">
            <v>597724.47719999996</v>
          </cell>
        </row>
        <row r="375">
          <cell r="K375">
            <v>2393811.4787999997</v>
          </cell>
        </row>
        <row r="376">
          <cell r="K376">
            <v>923873.62320000003</v>
          </cell>
        </row>
        <row r="377">
          <cell r="K377">
            <v>1042976.8332</v>
          </cell>
        </row>
        <row r="378">
          <cell r="K378">
            <v>1210203.9791999999</v>
          </cell>
        </row>
        <row r="379">
          <cell r="K379">
            <v>1149186.1716</v>
          </cell>
        </row>
        <row r="380">
          <cell r="K380">
            <v>1697943.8376</v>
          </cell>
        </row>
        <row r="381">
          <cell r="K381">
            <v>1121865.7139999999</v>
          </cell>
        </row>
        <row r="382">
          <cell r="K382">
            <v>406651.96799999999</v>
          </cell>
        </row>
        <row r="383">
          <cell r="K383">
            <v>1058092.0812000001</v>
          </cell>
        </row>
        <row r="384">
          <cell r="K384">
            <v>1857065.9616</v>
          </cell>
        </row>
        <row r="385">
          <cell r="K385">
            <v>423730.7856</v>
          </cell>
        </row>
        <row r="386">
          <cell r="K386">
            <v>1311293.6747999999</v>
          </cell>
        </row>
        <row r="387">
          <cell r="K387">
            <v>1738976.3208000001</v>
          </cell>
        </row>
        <row r="388">
          <cell r="K388">
            <v>754785.32400000002</v>
          </cell>
        </row>
        <row r="389">
          <cell r="K389">
            <v>576640.82520000008</v>
          </cell>
        </row>
        <row r="390">
          <cell r="K390">
            <v>2201931.4103999999</v>
          </cell>
        </row>
        <row r="391">
          <cell r="K391">
            <v>2341816.9091999996</v>
          </cell>
        </row>
        <row r="392">
          <cell r="K392">
            <v>1196608.4964000001</v>
          </cell>
        </row>
        <row r="393">
          <cell r="K393">
            <v>1139341.2479999999</v>
          </cell>
        </row>
        <row r="394">
          <cell r="K394">
            <v>1356296.8536</v>
          </cell>
        </row>
        <row r="395">
          <cell r="K395">
            <v>1033974.7848</v>
          </cell>
        </row>
        <row r="396">
          <cell r="K396">
            <v>2223335.2608000003</v>
          </cell>
        </row>
        <row r="397">
          <cell r="K397">
            <v>1757749.1291999999</v>
          </cell>
        </row>
        <row r="398">
          <cell r="K398">
            <v>3171722.8968000002</v>
          </cell>
        </row>
        <row r="399">
          <cell r="K399">
            <v>670839.19200000004</v>
          </cell>
        </row>
        <row r="400">
          <cell r="K400">
            <v>1227657.1464</v>
          </cell>
        </row>
        <row r="401">
          <cell r="K401">
            <v>2464102.0908000004</v>
          </cell>
        </row>
        <row r="402">
          <cell r="K402">
            <v>848245.58639999991</v>
          </cell>
        </row>
        <row r="403">
          <cell r="K403">
            <v>2132735.5943999998</v>
          </cell>
        </row>
        <row r="404">
          <cell r="K404">
            <v>1488219.7716000001</v>
          </cell>
        </row>
        <row r="405">
          <cell r="K405">
            <v>1464812.3267999999</v>
          </cell>
        </row>
        <row r="406">
          <cell r="K406">
            <v>1797976.4075999998</v>
          </cell>
        </row>
        <row r="407">
          <cell r="K407">
            <v>1799602.1208000001</v>
          </cell>
        </row>
        <row r="408">
          <cell r="K408">
            <v>1657178.5788</v>
          </cell>
        </row>
        <row r="409">
          <cell r="K409">
            <v>729234.19799999997</v>
          </cell>
        </row>
        <row r="410">
          <cell r="K410">
            <v>860742.74159999995</v>
          </cell>
        </row>
        <row r="411">
          <cell r="K411">
            <v>511668.8028</v>
          </cell>
        </row>
        <row r="412">
          <cell r="K412">
            <v>595381.84920000006</v>
          </cell>
        </row>
        <row r="413">
          <cell r="K413">
            <v>1248479.46</v>
          </cell>
        </row>
        <row r="414">
          <cell r="K414">
            <v>937947.04920000001</v>
          </cell>
        </row>
        <row r="415">
          <cell r="K415">
            <v>1010501.4168</v>
          </cell>
        </row>
        <row r="416">
          <cell r="K416">
            <v>1071921.8267999999</v>
          </cell>
        </row>
        <row r="417">
          <cell r="K417">
            <v>216224.5644</v>
          </cell>
        </row>
        <row r="418">
          <cell r="K418">
            <v>1735309.3428</v>
          </cell>
        </row>
        <row r="419">
          <cell r="K419">
            <v>729408.4236000001</v>
          </cell>
        </row>
        <row r="420">
          <cell r="K420">
            <v>3634010.514</v>
          </cell>
        </row>
        <row r="421">
          <cell r="K421">
            <v>1286938.584</v>
          </cell>
        </row>
        <row r="422">
          <cell r="K422">
            <v>1563122.6532000001</v>
          </cell>
        </row>
        <row r="423">
          <cell r="K423">
            <v>939106.59120000002</v>
          </cell>
        </row>
        <row r="424">
          <cell r="K424">
            <v>1268433</v>
          </cell>
        </row>
        <row r="425">
          <cell r="K425">
            <v>617781.61080000002</v>
          </cell>
        </row>
        <row r="426">
          <cell r="K426">
            <v>645228.02879999997</v>
          </cell>
        </row>
        <row r="427">
          <cell r="K427">
            <v>2444500.5336000002</v>
          </cell>
        </row>
        <row r="428">
          <cell r="K428">
            <v>1356930.1872</v>
          </cell>
        </row>
        <row r="429">
          <cell r="K429">
            <v>5596192.1952</v>
          </cell>
        </row>
        <row r="430">
          <cell r="K430">
            <v>544403.20319999999</v>
          </cell>
        </row>
        <row r="431">
          <cell r="K431">
            <v>2532765.8123999997</v>
          </cell>
        </row>
        <row r="432">
          <cell r="K432">
            <v>524273.08319999999</v>
          </cell>
        </row>
        <row r="433">
          <cell r="K433">
            <v>241294.2156</v>
          </cell>
        </row>
        <row r="434">
          <cell r="K434">
            <v>377118.37439999997</v>
          </cell>
        </row>
        <row r="435">
          <cell r="K435">
            <v>945252.7524</v>
          </cell>
        </row>
        <row r="436">
          <cell r="K436">
            <v>701061.44760000007</v>
          </cell>
        </row>
        <row r="437">
          <cell r="K437">
            <v>2417904.054</v>
          </cell>
        </row>
        <row r="438">
          <cell r="K438">
            <v>1650436.7544</v>
          </cell>
        </row>
        <row r="439">
          <cell r="K439">
            <v>1578660.5159999998</v>
          </cell>
        </row>
        <row r="440">
          <cell r="K440">
            <v>489603.36600000004</v>
          </cell>
        </row>
        <row r="441">
          <cell r="K441">
            <v>1241440.9811999998</v>
          </cell>
        </row>
        <row r="442">
          <cell r="K442">
            <v>2022821.6076000002</v>
          </cell>
        </row>
        <row r="443">
          <cell r="K443">
            <v>1181101.2408</v>
          </cell>
        </row>
        <row r="444">
          <cell r="K444">
            <v>1034410.3488</v>
          </cell>
        </row>
        <row r="445">
          <cell r="K445">
            <v>514083.24</v>
          </cell>
        </row>
        <row r="446">
          <cell r="K446">
            <v>1657030.2516000001</v>
          </cell>
        </row>
        <row r="447">
          <cell r="K447">
            <v>768961.16639999999</v>
          </cell>
        </row>
        <row r="448">
          <cell r="K448">
            <v>2478698.1935999999</v>
          </cell>
        </row>
        <row r="449">
          <cell r="K449">
            <v>785168.85600000003</v>
          </cell>
        </row>
        <row r="450">
          <cell r="K450">
            <v>1540773.5111999998</v>
          </cell>
        </row>
        <row r="451">
          <cell r="K451">
            <v>2094435.3924</v>
          </cell>
        </row>
        <row r="452">
          <cell r="K452">
            <v>799243.45920000004</v>
          </cell>
        </row>
        <row r="453">
          <cell r="K453">
            <v>699327.43200000003</v>
          </cell>
        </row>
        <row r="454">
          <cell r="K454">
            <v>1161894.0456000001</v>
          </cell>
        </row>
        <row r="455">
          <cell r="K455">
            <v>1480529.1240000001</v>
          </cell>
        </row>
        <row r="456">
          <cell r="K456">
            <v>587761.83360000001</v>
          </cell>
        </row>
        <row r="457">
          <cell r="K457">
            <v>1777129.3728</v>
          </cell>
        </row>
        <row r="458">
          <cell r="K458">
            <v>627153.30000000005</v>
          </cell>
        </row>
        <row r="459">
          <cell r="K459">
            <v>1847176.3043999998</v>
          </cell>
        </row>
        <row r="460">
          <cell r="K460">
            <v>1596134.8728</v>
          </cell>
        </row>
        <row r="461">
          <cell r="K461">
            <v>2277852.5699999998</v>
          </cell>
        </row>
        <row r="462">
          <cell r="K462">
            <v>920285.51760000002</v>
          </cell>
        </row>
        <row r="463">
          <cell r="K463">
            <v>908994.99239999999</v>
          </cell>
        </row>
        <row r="464">
          <cell r="K464">
            <v>1105122.3984000001</v>
          </cell>
        </row>
        <row r="465">
          <cell r="K465">
            <v>976357.90799999994</v>
          </cell>
        </row>
        <row r="466">
          <cell r="K466">
            <v>497922.6384</v>
          </cell>
        </row>
        <row r="467">
          <cell r="K467">
            <v>2259650.7036000001</v>
          </cell>
        </row>
        <row r="468">
          <cell r="K468">
            <v>599552.66879999998</v>
          </cell>
        </row>
        <row r="469">
          <cell r="K469">
            <v>845427.36959999998</v>
          </cell>
        </row>
        <row r="470">
          <cell r="K470">
            <v>1472882.0327999999</v>
          </cell>
        </row>
        <row r="471">
          <cell r="K471">
            <v>2875838.3855999997</v>
          </cell>
        </row>
        <row r="472">
          <cell r="K472">
            <v>1708287.8940000001</v>
          </cell>
        </row>
        <row r="473">
          <cell r="K473">
            <v>3179154.5603999998</v>
          </cell>
        </row>
        <row r="474">
          <cell r="K474">
            <v>2018055.1247999999</v>
          </cell>
        </row>
        <row r="475">
          <cell r="K475">
            <v>1151746.5815999999</v>
          </cell>
        </row>
        <row r="476">
          <cell r="K476">
            <v>1525754.7936</v>
          </cell>
        </row>
        <row r="477">
          <cell r="K477">
            <v>1135448.2476000001</v>
          </cell>
        </row>
        <row r="478">
          <cell r="K478">
            <v>325360.42199999996</v>
          </cell>
        </row>
        <row r="479">
          <cell r="K479">
            <v>1497104.1</v>
          </cell>
        </row>
        <row r="480">
          <cell r="K480">
            <v>658583.3628</v>
          </cell>
        </row>
        <row r="481">
          <cell r="K481">
            <v>846783.50399999996</v>
          </cell>
        </row>
        <row r="482">
          <cell r="K482">
            <v>786475.54799999995</v>
          </cell>
        </row>
        <row r="483">
          <cell r="K483">
            <v>1367018.7911999999</v>
          </cell>
        </row>
        <row r="484">
          <cell r="K484">
            <v>832147.37639999995</v>
          </cell>
        </row>
        <row r="485">
          <cell r="K485">
            <v>814929.64919999999</v>
          </cell>
        </row>
        <row r="486">
          <cell r="K486">
            <v>302060.10239999997</v>
          </cell>
        </row>
        <row r="487">
          <cell r="K487">
            <v>1074249.1512</v>
          </cell>
        </row>
        <row r="488">
          <cell r="K488">
            <v>1499944.6836000001</v>
          </cell>
        </row>
        <row r="489">
          <cell r="K489">
            <v>1022299.3152000001</v>
          </cell>
        </row>
        <row r="490">
          <cell r="K490">
            <v>534785.47919999994</v>
          </cell>
        </row>
        <row r="491">
          <cell r="K491">
            <v>363517.00560000003</v>
          </cell>
        </row>
        <row r="492">
          <cell r="K492">
            <v>329692.51800000004</v>
          </cell>
        </row>
        <row r="493">
          <cell r="K493">
            <v>719106.74639999995</v>
          </cell>
        </row>
        <row r="494">
          <cell r="K494">
            <v>549634.68000000005</v>
          </cell>
        </row>
        <row r="495">
          <cell r="K495">
            <v>1142532.6372</v>
          </cell>
        </row>
        <row r="496">
          <cell r="K496">
            <v>1660174.5527999999</v>
          </cell>
        </row>
        <row r="497">
          <cell r="K497">
            <v>644681.80799999996</v>
          </cell>
        </row>
        <row r="498">
          <cell r="K498">
            <v>961257.96360000002</v>
          </cell>
        </row>
        <row r="499">
          <cell r="K499">
            <v>1337989.0391999998</v>
          </cell>
        </row>
        <row r="500">
          <cell r="K500">
            <v>817054.4952</v>
          </cell>
        </row>
        <row r="501">
          <cell r="K501">
            <v>519134.60520000005</v>
          </cell>
        </row>
        <row r="502">
          <cell r="K502">
            <v>743632.53120000008</v>
          </cell>
        </row>
        <row r="503">
          <cell r="K503">
            <v>1211296.4208000002</v>
          </cell>
        </row>
        <row r="504">
          <cell r="K504">
            <v>1489811.3459999999</v>
          </cell>
        </row>
        <row r="505">
          <cell r="K505">
            <v>1393805.9772000001</v>
          </cell>
        </row>
        <row r="506">
          <cell r="K506">
            <v>1951092.4572000001</v>
          </cell>
        </row>
        <row r="507">
          <cell r="K507">
            <v>455150.2536</v>
          </cell>
        </row>
        <row r="508">
          <cell r="K508">
            <v>303907.12920000002</v>
          </cell>
        </row>
        <row r="509">
          <cell r="K509">
            <v>549633.50280000002</v>
          </cell>
        </row>
        <row r="510">
          <cell r="K510">
            <v>932549.58719999995</v>
          </cell>
        </row>
        <row r="511">
          <cell r="K511">
            <v>1187714.7504</v>
          </cell>
        </row>
        <row r="512">
          <cell r="K512">
            <v>452945.35800000001</v>
          </cell>
        </row>
        <row r="513">
          <cell r="K513">
            <v>1317490.4556</v>
          </cell>
        </row>
        <row r="514">
          <cell r="K514">
            <v>1272302.4564</v>
          </cell>
        </row>
        <row r="515">
          <cell r="K515">
            <v>2029668.2027999999</v>
          </cell>
        </row>
        <row r="516">
          <cell r="K516">
            <v>1069728.7031999999</v>
          </cell>
        </row>
        <row r="517">
          <cell r="K517">
            <v>1308536.6724</v>
          </cell>
        </row>
        <row r="518">
          <cell r="K518">
            <v>1660687.8119999999</v>
          </cell>
        </row>
        <row r="519">
          <cell r="K519">
            <v>1174498.3259999999</v>
          </cell>
        </row>
        <row r="520">
          <cell r="K520">
            <v>2302154.6868000003</v>
          </cell>
        </row>
        <row r="521">
          <cell r="K521">
            <v>1153991.5020000001</v>
          </cell>
        </row>
        <row r="522">
          <cell r="K522">
            <v>573290.51399999997</v>
          </cell>
        </row>
        <row r="523">
          <cell r="K523">
            <v>2059640.892</v>
          </cell>
        </row>
        <row r="524">
          <cell r="K524">
            <v>1193652.5472000001</v>
          </cell>
        </row>
        <row r="525">
          <cell r="K525">
            <v>2228693.8752000001</v>
          </cell>
        </row>
        <row r="526">
          <cell r="K526">
            <v>809757.03240000003</v>
          </cell>
        </row>
        <row r="527">
          <cell r="K527">
            <v>3187533.87</v>
          </cell>
        </row>
        <row r="528">
          <cell r="K528">
            <v>1182998.8872</v>
          </cell>
        </row>
        <row r="529">
          <cell r="K529">
            <v>1072243.2024000001</v>
          </cell>
        </row>
        <row r="530">
          <cell r="K530">
            <v>1151050.8563999999</v>
          </cell>
        </row>
        <row r="531">
          <cell r="K531">
            <v>1211799.0852000001</v>
          </cell>
        </row>
        <row r="532">
          <cell r="K532">
            <v>1329968.7756000001</v>
          </cell>
        </row>
        <row r="533">
          <cell r="K533">
            <v>698194.9656</v>
          </cell>
        </row>
        <row r="534">
          <cell r="K534">
            <v>1004401.1664</v>
          </cell>
        </row>
        <row r="535">
          <cell r="K535">
            <v>918653.91839999997</v>
          </cell>
        </row>
        <row r="536">
          <cell r="K536">
            <v>1369715.7563999998</v>
          </cell>
        </row>
        <row r="537">
          <cell r="K537">
            <v>585844.17479999992</v>
          </cell>
        </row>
        <row r="538">
          <cell r="K538">
            <v>894949.81920000003</v>
          </cell>
        </row>
        <row r="539">
          <cell r="K539">
            <v>1173230.4816000001</v>
          </cell>
        </row>
        <row r="540">
          <cell r="K540">
            <v>675536.22</v>
          </cell>
        </row>
        <row r="541">
          <cell r="K541">
            <v>916013.45879999991</v>
          </cell>
        </row>
        <row r="542">
          <cell r="K542">
            <v>1556405.55</v>
          </cell>
        </row>
        <row r="543">
          <cell r="K543">
            <v>531383.37119999994</v>
          </cell>
        </row>
        <row r="544">
          <cell r="K544">
            <v>516558.89159999997</v>
          </cell>
        </row>
        <row r="545">
          <cell r="K545">
            <v>875071.62</v>
          </cell>
        </row>
        <row r="546">
          <cell r="K546">
            <v>649793.2104000001</v>
          </cell>
        </row>
        <row r="547">
          <cell r="K547">
            <v>2012363.3628</v>
          </cell>
        </row>
        <row r="548">
          <cell r="K548">
            <v>952217.06759999995</v>
          </cell>
        </row>
        <row r="549">
          <cell r="K549">
            <v>1113774.8184</v>
          </cell>
        </row>
        <row r="550">
          <cell r="K550">
            <v>1695704.8032</v>
          </cell>
        </row>
        <row r="551">
          <cell r="K551">
            <v>2623811.6376</v>
          </cell>
        </row>
        <row r="552">
          <cell r="K552">
            <v>2515203.1655999999</v>
          </cell>
        </row>
        <row r="553">
          <cell r="K553">
            <v>2223952.1135999998</v>
          </cell>
        </row>
        <row r="554">
          <cell r="K554">
            <v>300765.18239999999</v>
          </cell>
        </row>
        <row r="555">
          <cell r="K555">
            <v>2199295.6595999999</v>
          </cell>
        </row>
        <row r="556">
          <cell r="K556">
            <v>1420395.3936000001</v>
          </cell>
        </row>
        <row r="557">
          <cell r="K557">
            <v>1009925.7660000001</v>
          </cell>
        </row>
        <row r="558">
          <cell r="K558">
            <v>1114882.5636</v>
          </cell>
        </row>
        <row r="559">
          <cell r="K559">
            <v>1007378.3052000001</v>
          </cell>
        </row>
        <row r="560">
          <cell r="K560">
            <v>596736.8064</v>
          </cell>
        </row>
        <row r="561">
          <cell r="K561">
            <v>878140.58040000009</v>
          </cell>
        </row>
        <row r="562">
          <cell r="K562">
            <v>1927861.5924000002</v>
          </cell>
        </row>
        <row r="563">
          <cell r="K563">
            <v>1603918.5192</v>
          </cell>
        </row>
        <row r="564">
          <cell r="K564">
            <v>104930.8992</v>
          </cell>
        </row>
        <row r="565">
          <cell r="K565">
            <v>1716451.7759999998</v>
          </cell>
        </row>
        <row r="566">
          <cell r="K566">
            <v>1073461.6044000001</v>
          </cell>
        </row>
        <row r="567">
          <cell r="K567">
            <v>1136318.1984000001</v>
          </cell>
        </row>
        <row r="568">
          <cell r="K568">
            <v>651077.53559999994</v>
          </cell>
        </row>
        <row r="569">
          <cell r="K569">
            <v>560740.3848</v>
          </cell>
        </row>
        <row r="570">
          <cell r="K570">
            <v>367259.32439999998</v>
          </cell>
        </row>
        <row r="571">
          <cell r="K571">
            <v>388320.60960000003</v>
          </cell>
        </row>
        <row r="572">
          <cell r="K572">
            <v>454633.46279999998</v>
          </cell>
        </row>
        <row r="573">
          <cell r="K573">
            <v>931107.5172</v>
          </cell>
        </row>
        <row r="574">
          <cell r="K574">
            <v>2468933.3196</v>
          </cell>
        </row>
        <row r="575">
          <cell r="K575">
            <v>593646.65639999998</v>
          </cell>
        </row>
        <row r="576">
          <cell r="K576">
            <v>3521527.8768000002</v>
          </cell>
        </row>
        <row r="577">
          <cell r="K577">
            <v>659180.20319999999</v>
          </cell>
        </row>
        <row r="578">
          <cell r="K578">
            <v>1834896.9312</v>
          </cell>
        </row>
        <row r="579">
          <cell r="K579">
            <v>874625.46120000002</v>
          </cell>
        </row>
        <row r="580">
          <cell r="K580">
            <v>1224255.0384</v>
          </cell>
        </row>
        <row r="581">
          <cell r="K581">
            <v>1352299.0824000002</v>
          </cell>
        </row>
        <row r="582">
          <cell r="K582">
            <v>1438712.6256000001</v>
          </cell>
        </row>
        <row r="583">
          <cell r="K583">
            <v>1033779.3696</v>
          </cell>
        </row>
        <row r="584">
          <cell r="K584">
            <v>2291463.3563999999</v>
          </cell>
        </row>
        <row r="585">
          <cell r="K585">
            <v>75888.198000000004</v>
          </cell>
        </row>
        <row r="586">
          <cell r="K586">
            <v>821996.38080000004</v>
          </cell>
        </row>
        <row r="587">
          <cell r="K587">
            <v>1321642.44</v>
          </cell>
        </row>
        <row r="588">
          <cell r="K588">
            <v>1268575.4412</v>
          </cell>
        </row>
        <row r="589">
          <cell r="K589">
            <v>591094.48680000007</v>
          </cell>
        </row>
        <row r="590">
          <cell r="K590">
            <v>1009463.1264</v>
          </cell>
        </row>
        <row r="591">
          <cell r="K591">
            <v>1134839.6352000001</v>
          </cell>
        </row>
        <row r="592">
          <cell r="K592">
            <v>943957.83239999996</v>
          </cell>
        </row>
        <row r="593">
          <cell r="K593">
            <v>1466219.0808000001</v>
          </cell>
        </row>
        <row r="594">
          <cell r="K594">
            <v>330012.71640000003</v>
          </cell>
        </row>
        <row r="595">
          <cell r="K595">
            <v>912996.29520000005</v>
          </cell>
        </row>
        <row r="596">
          <cell r="K596">
            <v>1507144.4388000001</v>
          </cell>
        </row>
        <row r="597">
          <cell r="K597">
            <v>511724.1312</v>
          </cell>
        </row>
        <row r="598">
          <cell r="K598">
            <v>797641.29</v>
          </cell>
        </row>
        <row r="599">
          <cell r="K599">
            <v>576793.86120000004</v>
          </cell>
        </row>
        <row r="600">
          <cell r="K600">
            <v>1969751.0772000002</v>
          </cell>
        </row>
        <row r="601">
          <cell r="K601">
            <v>738578.81160000002</v>
          </cell>
        </row>
        <row r="602">
          <cell r="K602">
            <v>861731.58959999995</v>
          </cell>
        </row>
        <row r="603">
          <cell r="K603">
            <v>1656117.9216</v>
          </cell>
        </row>
        <row r="604">
          <cell r="K604">
            <v>1220111.2944</v>
          </cell>
        </row>
        <row r="605">
          <cell r="K605">
            <v>1440529.0452000001</v>
          </cell>
        </row>
        <row r="606">
          <cell r="K606">
            <v>2053519.452</v>
          </cell>
        </row>
        <row r="607">
          <cell r="K607">
            <v>2467949.1804</v>
          </cell>
        </row>
        <row r="608">
          <cell r="K608">
            <v>634865.1372</v>
          </cell>
        </row>
        <row r="609">
          <cell r="K609">
            <v>1244667.6864</v>
          </cell>
        </row>
        <row r="610">
          <cell r="K610">
            <v>1269827.9820000001</v>
          </cell>
        </row>
        <row r="611">
          <cell r="K611">
            <v>1782272.5595999998</v>
          </cell>
        </row>
        <row r="612">
          <cell r="K612">
            <v>670569.61320000002</v>
          </cell>
        </row>
        <row r="613">
          <cell r="K613">
            <v>1121394.834</v>
          </cell>
        </row>
        <row r="614">
          <cell r="K614">
            <v>5210663.9039999992</v>
          </cell>
        </row>
        <row r="615">
          <cell r="K615">
            <v>1624809.1104000001</v>
          </cell>
        </row>
        <row r="616">
          <cell r="K616">
            <v>1064640.8448000001</v>
          </cell>
        </row>
        <row r="617">
          <cell r="K617">
            <v>887349.81599999999</v>
          </cell>
        </row>
        <row r="618">
          <cell r="K618">
            <v>1041109.794</v>
          </cell>
        </row>
        <row r="619">
          <cell r="K619">
            <v>1589832.1440000001</v>
          </cell>
        </row>
        <row r="620">
          <cell r="K620">
            <v>1293282.5148</v>
          </cell>
        </row>
        <row r="621">
          <cell r="K621">
            <v>330814.38959999999</v>
          </cell>
        </row>
        <row r="622">
          <cell r="K622">
            <v>1686934.6632000001</v>
          </cell>
        </row>
        <row r="623">
          <cell r="K623">
            <v>584300.8655999999</v>
          </cell>
        </row>
        <row r="624">
          <cell r="K624">
            <v>684296.94239999994</v>
          </cell>
        </row>
        <row r="625">
          <cell r="K625">
            <v>1351894.1256000001</v>
          </cell>
        </row>
        <row r="626">
          <cell r="K626">
            <v>1019648.2608</v>
          </cell>
        </row>
        <row r="627">
          <cell r="K627">
            <v>379066.64039999997</v>
          </cell>
        </row>
        <row r="628">
          <cell r="K628">
            <v>927401.69160000002</v>
          </cell>
        </row>
        <row r="629">
          <cell r="K629">
            <v>510147.86040000001</v>
          </cell>
        </row>
        <row r="630">
          <cell r="K630">
            <v>3630045.7044000002</v>
          </cell>
        </row>
        <row r="631">
          <cell r="K631">
            <v>353471.95799999998</v>
          </cell>
        </row>
        <row r="632">
          <cell r="K632">
            <v>670610.81520000007</v>
          </cell>
        </row>
        <row r="633">
          <cell r="K633">
            <v>833736.59639999992</v>
          </cell>
        </row>
        <row r="634">
          <cell r="K634">
            <v>1053080.7408</v>
          </cell>
        </row>
        <row r="635">
          <cell r="K635">
            <v>1220650.452</v>
          </cell>
        </row>
        <row r="636">
          <cell r="K636">
            <v>1931354.3448000001</v>
          </cell>
        </row>
        <row r="637">
          <cell r="K637">
            <v>1246136.8319999999</v>
          </cell>
        </row>
        <row r="638">
          <cell r="K638">
            <v>938281.37399999995</v>
          </cell>
        </row>
        <row r="639">
          <cell r="K639">
            <v>804935.22120000003</v>
          </cell>
        </row>
        <row r="640">
          <cell r="K640">
            <v>1487121.4440000001</v>
          </cell>
        </row>
        <row r="641">
          <cell r="K641">
            <v>328581.24119999999</v>
          </cell>
        </row>
        <row r="642">
          <cell r="K642">
            <v>349671.95640000002</v>
          </cell>
        </row>
        <row r="643">
          <cell r="K643">
            <v>532307.47320000001</v>
          </cell>
        </row>
        <row r="644">
          <cell r="K644">
            <v>349628.4</v>
          </cell>
        </row>
        <row r="645">
          <cell r="K645">
            <v>503265.94920000003</v>
          </cell>
        </row>
        <row r="646">
          <cell r="K646">
            <v>891705.45600000001</v>
          </cell>
        </row>
        <row r="647">
          <cell r="K647">
            <v>711823.41</v>
          </cell>
        </row>
        <row r="648">
          <cell r="K648">
            <v>1119966.8904000001</v>
          </cell>
        </row>
        <row r="649">
          <cell r="K649">
            <v>1300744.7856000001</v>
          </cell>
        </row>
        <row r="650">
          <cell r="K650">
            <v>1915771.7483999999</v>
          </cell>
        </row>
        <row r="651">
          <cell r="K651">
            <v>3291910.3080000002</v>
          </cell>
        </row>
        <row r="652">
          <cell r="K652">
            <v>599517.35279999999</v>
          </cell>
        </row>
        <row r="653">
          <cell r="K653">
            <v>865397.39040000003</v>
          </cell>
        </row>
        <row r="654">
          <cell r="K654">
            <v>767650.94280000008</v>
          </cell>
        </row>
        <row r="655">
          <cell r="K655">
            <v>425017.46520000004</v>
          </cell>
        </row>
        <row r="656">
          <cell r="K656">
            <v>1184120.7588</v>
          </cell>
        </row>
        <row r="657">
          <cell r="K657">
            <v>2102062.4712</v>
          </cell>
        </row>
        <row r="658">
          <cell r="K658">
            <v>645683.60519999999</v>
          </cell>
        </row>
        <row r="659">
          <cell r="K659">
            <v>1922749.0127999999</v>
          </cell>
        </row>
        <row r="660">
          <cell r="K660">
            <v>1068006.4595999999</v>
          </cell>
        </row>
        <row r="661">
          <cell r="K661">
            <v>923760.61200000008</v>
          </cell>
        </row>
        <row r="662">
          <cell r="K662">
            <v>2245650.264</v>
          </cell>
        </row>
        <row r="663">
          <cell r="K663">
            <v>317938.17600000004</v>
          </cell>
        </row>
        <row r="664">
          <cell r="K664">
            <v>114295.5252</v>
          </cell>
        </row>
        <row r="665">
          <cell r="K665">
            <v>706103.39520000003</v>
          </cell>
        </row>
        <row r="666">
          <cell r="K666">
            <v>1613879.9856</v>
          </cell>
        </row>
        <row r="667">
          <cell r="K667">
            <v>1510626.5963999999</v>
          </cell>
        </row>
        <row r="668">
          <cell r="K668">
            <v>2042374.8995999999</v>
          </cell>
        </row>
        <row r="669">
          <cell r="K669">
            <v>1373162.598</v>
          </cell>
        </row>
        <row r="670">
          <cell r="K670">
            <v>843661.56959999993</v>
          </cell>
        </row>
        <row r="671">
          <cell r="K671">
            <v>2162385.7308</v>
          </cell>
        </row>
        <row r="672">
          <cell r="K672">
            <v>721122.1128</v>
          </cell>
        </row>
        <row r="673">
          <cell r="K673">
            <v>1031071.8095999999</v>
          </cell>
        </row>
        <row r="674">
          <cell r="K674">
            <v>764202.924</v>
          </cell>
        </row>
        <row r="675">
          <cell r="K675">
            <v>890143.31160000002</v>
          </cell>
        </row>
        <row r="676">
          <cell r="K676">
            <v>437670.01079999999</v>
          </cell>
        </row>
        <row r="677">
          <cell r="K677">
            <v>551261.57039999997</v>
          </cell>
        </row>
        <row r="678">
          <cell r="K678">
            <v>786713.34239999996</v>
          </cell>
        </row>
        <row r="679">
          <cell r="K679">
            <v>658123.07759999996</v>
          </cell>
        </row>
        <row r="680">
          <cell r="K680">
            <v>882573.91559999995</v>
          </cell>
        </row>
        <row r="681">
          <cell r="K681">
            <v>842465.5344</v>
          </cell>
        </row>
        <row r="682">
          <cell r="K682">
            <v>324495.18</v>
          </cell>
        </row>
        <row r="683">
          <cell r="K683">
            <v>707202.9</v>
          </cell>
        </row>
        <row r="684">
          <cell r="K684">
            <v>1050353.1684000001</v>
          </cell>
        </row>
        <row r="685">
          <cell r="K685">
            <v>979309.14840000006</v>
          </cell>
        </row>
        <row r="686">
          <cell r="K686">
            <v>992081.76839999994</v>
          </cell>
        </row>
        <row r="687">
          <cell r="K687">
            <v>361712.35800000001</v>
          </cell>
        </row>
        <row r="688">
          <cell r="K688">
            <v>923919.53399999999</v>
          </cell>
        </row>
        <row r="689">
          <cell r="K689">
            <v>676193.09759999998</v>
          </cell>
        </row>
        <row r="690">
          <cell r="K690">
            <v>1469442.2544</v>
          </cell>
        </row>
        <row r="691">
          <cell r="K691">
            <v>686546.57160000002</v>
          </cell>
        </row>
        <row r="692">
          <cell r="K692">
            <v>911108.06639999989</v>
          </cell>
        </row>
        <row r="693">
          <cell r="K693">
            <v>1117278.1655999999</v>
          </cell>
        </row>
        <row r="694">
          <cell r="K694">
            <v>627863.15159999998</v>
          </cell>
        </row>
        <row r="695">
          <cell r="K695">
            <v>2941931.1023999997</v>
          </cell>
        </row>
        <row r="696">
          <cell r="K696">
            <v>760976.21879999992</v>
          </cell>
        </row>
        <row r="697">
          <cell r="K697">
            <v>1195935.138</v>
          </cell>
        </row>
        <row r="698">
          <cell r="K698">
            <v>1213664.9472000001</v>
          </cell>
        </row>
        <row r="699">
          <cell r="K699">
            <v>1834076.4227999998</v>
          </cell>
        </row>
        <row r="700">
          <cell r="K700">
            <v>1645556.0832</v>
          </cell>
        </row>
        <row r="701">
          <cell r="K701">
            <v>353054.05199999997</v>
          </cell>
        </row>
        <row r="702">
          <cell r="K702">
            <v>1034590.4604000001</v>
          </cell>
        </row>
        <row r="703">
          <cell r="K703">
            <v>1272765.0959999999</v>
          </cell>
        </row>
        <row r="704">
          <cell r="K704">
            <v>594483.64559999993</v>
          </cell>
        </row>
        <row r="705">
          <cell r="K705">
            <v>769928.82479999994</v>
          </cell>
        </row>
        <row r="706">
          <cell r="K706">
            <v>987341.18400000001</v>
          </cell>
        </row>
        <row r="707">
          <cell r="K707">
            <v>1061006.8284</v>
          </cell>
        </row>
        <row r="708">
          <cell r="K708">
            <v>634034.03399999999</v>
          </cell>
        </row>
        <row r="709">
          <cell r="K709">
            <v>912362.96160000004</v>
          </cell>
        </row>
        <row r="710">
          <cell r="K710">
            <v>1096837.2648</v>
          </cell>
        </row>
        <row r="711">
          <cell r="K711">
            <v>2043645.0984</v>
          </cell>
        </row>
        <row r="712">
          <cell r="K712">
            <v>1810953.8604000001</v>
          </cell>
        </row>
        <row r="713">
          <cell r="K713">
            <v>933171.14879999997</v>
          </cell>
        </row>
        <row r="714">
          <cell r="K714">
            <v>661190.86080000002</v>
          </cell>
        </row>
        <row r="715">
          <cell r="K715">
            <v>1201127.7672000001</v>
          </cell>
        </row>
        <row r="716">
          <cell r="K716">
            <v>703825.51319999993</v>
          </cell>
        </row>
        <row r="717">
          <cell r="K717">
            <v>1367171.8272000002</v>
          </cell>
        </row>
        <row r="718">
          <cell r="K718">
            <v>2698370.7768000001</v>
          </cell>
        </row>
        <row r="719">
          <cell r="K719">
            <v>2154985.8516000002</v>
          </cell>
        </row>
        <row r="720">
          <cell r="K720">
            <v>1268083.3716</v>
          </cell>
        </row>
        <row r="721">
          <cell r="K721">
            <v>428709.16439999995</v>
          </cell>
        </row>
        <row r="722">
          <cell r="K722">
            <v>1340817.8508000001</v>
          </cell>
        </row>
        <row r="723">
          <cell r="K723">
            <v>359945.38079999998</v>
          </cell>
        </row>
        <row r="724">
          <cell r="K724">
            <v>2564412.48</v>
          </cell>
        </row>
        <row r="725">
          <cell r="K725">
            <v>1121264.1647999999</v>
          </cell>
        </row>
        <row r="726">
          <cell r="K726">
            <v>1364370.0911999999</v>
          </cell>
        </row>
        <row r="727">
          <cell r="K727">
            <v>1288909.2168000001</v>
          </cell>
        </row>
        <row r="728">
          <cell r="K728">
            <v>803370.72239999997</v>
          </cell>
        </row>
        <row r="729">
          <cell r="K729">
            <v>1147965.4151999999</v>
          </cell>
        </row>
        <row r="730">
          <cell r="K730">
            <v>1314414.432</v>
          </cell>
        </row>
        <row r="731">
          <cell r="K731">
            <v>983649.48479999998</v>
          </cell>
        </row>
        <row r="732">
          <cell r="K732">
            <v>538313.54760000005</v>
          </cell>
        </row>
        <row r="733">
          <cell r="K733">
            <v>1370010.0563999999</v>
          </cell>
        </row>
        <row r="734">
          <cell r="K734">
            <v>450825.22080000001</v>
          </cell>
        </row>
        <row r="735">
          <cell r="K735">
            <v>1353033.6551999999</v>
          </cell>
        </row>
        <row r="736">
          <cell r="K736">
            <v>1005905.6279999999</v>
          </cell>
        </row>
        <row r="737">
          <cell r="K737">
            <v>398765.90520000004</v>
          </cell>
        </row>
        <row r="738">
          <cell r="K738">
            <v>305590.52520000003</v>
          </cell>
        </row>
        <row r="739">
          <cell r="K739">
            <v>539340.06599999999</v>
          </cell>
        </row>
        <row r="740">
          <cell r="K740">
            <v>223351.33320000002</v>
          </cell>
        </row>
        <row r="741">
          <cell r="K741">
            <v>485444.31839999999</v>
          </cell>
        </row>
        <row r="742">
          <cell r="K742">
            <v>1812188.7431999999</v>
          </cell>
        </row>
        <row r="743">
          <cell r="K743">
            <v>984960.88559999992</v>
          </cell>
        </row>
        <row r="744">
          <cell r="K744">
            <v>1832190.5484</v>
          </cell>
        </row>
        <row r="745">
          <cell r="K745">
            <v>1630147.7124000001</v>
          </cell>
        </row>
        <row r="746">
          <cell r="K746">
            <v>637546.79879999999</v>
          </cell>
        </row>
        <row r="747">
          <cell r="K747">
            <v>837676.68479999993</v>
          </cell>
        </row>
        <row r="748">
          <cell r="K748">
            <v>970737.95519999997</v>
          </cell>
        </row>
        <row r="749">
          <cell r="K749">
            <v>2290201.398</v>
          </cell>
        </row>
        <row r="750">
          <cell r="K750">
            <v>1605359.412</v>
          </cell>
        </row>
        <row r="751">
          <cell r="K751">
            <v>917625.04559999995</v>
          </cell>
        </row>
        <row r="752">
          <cell r="K752">
            <v>670175.25120000006</v>
          </cell>
        </row>
        <row r="753">
          <cell r="K753">
            <v>1348381.3608000001</v>
          </cell>
        </row>
        <row r="754">
          <cell r="K754">
            <v>2305738.0836</v>
          </cell>
        </row>
        <row r="755">
          <cell r="K755">
            <v>1567264.0427999999</v>
          </cell>
        </row>
        <row r="756">
          <cell r="K756">
            <v>1114781.3244</v>
          </cell>
        </row>
        <row r="757">
          <cell r="K757">
            <v>735552.2304</v>
          </cell>
        </row>
        <row r="758">
          <cell r="K758">
            <v>2335686.0516000004</v>
          </cell>
        </row>
        <row r="759">
          <cell r="K759">
            <v>1019495.2248</v>
          </cell>
        </row>
        <row r="760">
          <cell r="K760">
            <v>27.075600000000001</v>
          </cell>
        </row>
        <row r="761">
          <cell r="K761">
            <v>1094559.3828</v>
          </cell>
        </row>
        <row r="762">
          <cell r="K762">
            <v>968154.00120000006</v>
          </cell>
        </row>
        <row r="763">
          <cell r="K763">
            <v>520022.21399999998</v>
          </cell>
        </row>
        <row r="764">
          <cell r="K764">
            <v>1444551.5375999999</v>
          </cell>
        </row>
        <row r="765">
          <cell r="K765">
            <v>2517092.5716000004</v>
          </cell>
        </row>
        <row r="766">
          <cell r="K766">
            <v>516955.60800000001</v>
          </cell>
        </row>
        <row r="767">
          <cell r="K767">
            <v>763460.11080000002</v>
          </cell>
        </row>
        <row r="768">
          <cell r="K768">
            <v>865590.45120000001</v>
          </cell>
        </row>
        <row r="769">
          <cell r="K769">
            <v>642316.81319999998</v>
          </cell>
        </row>
        <row r="770">
          <cell r="K770">
            <v>1834825.122</v>
          </cell>
        </row>
        <row r="771">
          <cell r="K771">
            <v>1869261.7535999999</v>
          </cell>
        </row>
        <row r="772">
          <cell r="K772">
            <v>460980.92520000006</v>
          </cell>
        </row>
        <row r="773">
          <cell r="K773">
            <v>268160.27399999998</v>
          </cell>
        </row>
        <row r="774">
          <cell r="K774">
            <v>615056.39280000003</v>
          </cell>
        </row>
        <row r="775">
          <cell r="K775">
            <v>332672.01120000001</v>
          </cell>
        </row>
        <row r="776">
          <cell r="K776">
            <v>915411.9095999999</v>
          </cell>
        </row>
        <row r="777">
          <cell r="K777">
            <v>4751753.6736000003</v>
          </cell>
        </row>
        <row r="778">
          <cell r="K778">
            <v>412036.48080000002</v>
          </cell>
        </row>
        <row r="779">
          <cell r="K779">
            <v>2040098.1947999999</v>
          </cell>
        </row>
        <row r="780">
          <cell r="K780">
            <v>1267107.4727999999</v>
          </cell>
        </row>
        <row r="781">
          <cell r="K781">
            <v>1541389.1868</v>
          </cell>
        </row>
        <row r="782">
          <cell r="K782">
            <v>1504303.8552000001</v>
          </cell>
        </row>
        <row r="783">
          <cell r="K783">
            <v>959898.29760000005</v>
          </cell>
        </row>
        <row r="784">
          <cell r="K784">
            <v>3282825.8555999999</v>
          </cell>
        </row>
        <row r="785">
          <cell r="K785">
            <v>1086429.6395999999</v>
          </cell>
        </row>
        <row r="786">
          <cell r="K786">
            <v>1179409.6043999998</v>
          </cell>
        </row>
        <row r="787">
          <cell r="K787">
            <v>335869.28640000004</v>
          </cell>
        </row>
        <row r="788">
          <cell r="K788">
            <v>540028.728</v>
          </cell>
        </row>
        <row r="789">
          <cell r="K789">
            <v>1635428.6316</v>
          </cell>
        </row>
        <row r="790">
          <cell r="K790">
            <v>864447.39</v>
          </cell>
        </row>
        <row r="791">
          <cell r="K791">
            <v>632875.6692</v>
          </cell>
        </row>
        <row r="792">
          <cell r="K792">
            <v>925857.20519999997</v>
          </cell>
        </row>
        <row r="793">
          <cell r="K793">
            <v>123782.58</v>
          </cell>
        </row>
        <row r="794">
          <cell r="K794">
            <v>619130.68200000003</v>
          </cell>
        </row>
        <row r="795">
          <cell r="K795">
            <v>1335926.5848000001</v>
          </cell>
        </row>
        <row r="796">
          <cell r="K796">
            <v>985743.72360000003</v>
          </cell>
        </row>
        <row r="797">
          <cell r="K797">
            <v>517182.8076</v>
          </cell>
        </row>
        <row r="798">
          <cell r="K798">
            <v>1161494.9748</v>
          </cell>
        </row>
        <row r="799">
          <cell r="K799">
            <v>287458.11359999998</v>
          </cell>
        </row>
        <row r="800">
          <cell r="K800">
            <v>1322462.9484000001</v>
          </cell>
        </row>
        <row r="801">
          <cell r="K801">
            <v>895889.22479999997</v>
          </cell>
        </row>
        <row r="802">
          <cell r="K802">
            <v>902821.75559999992</v>
          </cell>
        </row>
        <row r="803">
          <cell r="K803">
            <v>2362130.6724</v>
          </cell>
        </row>
        <row r="804">
          <cell r="K804">
            <v>1994562.9216</v>
          </cell>
        </row>
        <row r="805">
          <cell r="K805">
            <v>795693.02399999998</v>
          </cell>
        </row>
        <row r="806">
          <cell r="K806">
            <v>257906.86199999999</v>
          </cell>
        </row>
        <row r="807">
          <cell r="K807">
            <v>534882.00959999999</v>
          </cell>
        </row>
        <row r="808">
          <cell r="K808">
            <v>1947299.5188000002</v>
          </cell>
        </row>
        <row r="809">
          <cell r="K809">
            <v>641539.86120000004</v>
          </cell>
        </row>
        <row r="810">
          <cell r="K810">
            <v>1523034.2844</v>
          </cell>
        </row>
        <row r="811">
          <cell r="K811">
            <v>2014351.6536000001</v>
          </cell>
        </row>
        <row r="812">
          <cell r="K812">
            <v>1800161.2908000001</v>
          </cell>
        </row>
        <row r="813">
          <cell r="K813">
            <v>651407.15159999998</v>
          </cell>
        </row>
        <row r="814">
          <cell r="K814">
            <v>1826769.5424000002</v>
          </cell>
        </row>
        <row r="815">
          <cell r="K815">
            <v>165280.05719999998</v>
          </cell>
        </row>
        <row r="816">
          <cell r="K816">
            <v>147735.06840000002</v>
          </cell>
        </row>
        <row r="817">
          <cell r="K817">
            <v>944491.10399999993</v>
          </cell>
        </row>
        <row r="818">
          <cell r="K818">
            <v>720286.30079999997</v>
          </cell>
        </row>
        <row r="819">
          <cell r="K819">
            <v>1146537.4716</v>
          </cell>
        </row>
        <row r="820">
          <cell r="K820">
            <v>1213973.3736</v>
          </cell>
        </row>
        <row r="821">
          <cell r="K821">
            <v>732874.10040000011</v>
          </cell>
        </row>
        <row r="822">
          <cell r="K822">
            <v>1058738.3640000001</v>
          </cell>
        </row>
        <row r="823">
          <cell r="K823">
            <v>1644135.2027999999</v>
          </cell>
        </row>
        <row r="824">
          <cell r="K824">
            <v>865843.54920000001</v>
          </cell>
        </row>
        <row r="825">
          <cell r="K825">
            <v>1272265.9631999999</v>
          </cell>
        </row>
        <row r="826">
          <cell r="K826">
            <v>1054639.3536</v>
          </cell>
        </row>
        <row r="827">
          <cell r="K827">
            <v>991149.42599999998</v>
          </cell>
        </row>
        <row r="828">
          <cell r="K828">
            <v>2847538.4976000004</v>
          </cell>
        </row>
        <row r="829">
          <cell r="K829">
            <v>1405865.2140000002</v>
          </cell>
        </row>
        <row r="830">
          <cell r="K830">
            <v>881055.32759999996</v>
          </cell>
        </row>
        <row r="831">
          <cell r="K831">
            <v>581361.39720000001</v>
          </cell>
        </row>
        <row r="832">
          <cell r="K832">
            <v>276717.34080000001</v>
          </cell>
        </row>
        <row r="833">
          <cell r="K833">
            <v>149110.038</v>
          </cell>
        </row>
        <row r="834">
          <cell r="K834">
            <v>930089.23919999995</v>
          </cell>
        </row>
        <row r="835">
          <cell r="K835">
            <v>523901.08799999999</v>
          </cell>
        </row>
        <row r="836">
          <cell r="K836">
            <v>1171055.0159999998</v>
          </cell>
        </row>
        <row r="837">
          <cell r="K837">
            <v>312665.49720000004</v>
          </cell>
        </row>
        <row r="838">
          <cell r="K838">
            <v>772573.99320000003</v>
          </cell>
        </row>
        <row r="839">
          <cell r="K839">
            <v>483133.47479999997</v>
          </cell>
        </row>
        <row r="840">
          <cell r="K840">
            <v>1020219.2028000001</v>
          </cell>
        </row>
        <row r="841">
          <cell r="K841">
            <v>685496.50919999997</v>
          </cell>
        </row>
        <row r="842">
          <cell r="K842">
            <v>842560.88760000002</v>
          </cell>
        </row>
        <row r="843">
          <cell r="K843">
            <v>1276953.5736</v>
          </cell>
        </row>
        <row r="844">
          <cell r="K844">
            <v>1677432.3048</v>
          </cell>
        </row>
        <row r="845">
          <cell r="K845">
            <v>1080676.6632000001</v>
          </cell>
        </row>
        <row r="846">
          <cell r="K846">
            <v>1231212.2904000001</v>
          </cell>
        </row>
        <row r="847">
          <cell r="K847">
            <v>94924.699200000003</v>
          </cell>
        </row>
        <row r="848">
          <cell r="K848">
            <v>2224186.3764</v>
          </cell>
        </row>
        <row r="849">
          <cell r="K849">
            <v>198043.88760000002</v>
          </cell>
        </row>
        <row r="850">
          <cell r="K850">
            <v>4661117.5139999995</v>
          </cell>
        </row>
        <row r="851">
          <cell r="K851">
            <v>528507.47160000005</v>
          </cell>
        </row>
        <row r="852">
          <cell r="K852">
            <v>1253856.9095999999</v>
          </cell>
        </row>
        <row r="853">
          <cell r="K853">
            <v>1274304.8736</v>
          </cell>
        </row>
        <row r="854">
          <cell r="K854">
            <v>1526901.3864</v>
          </cell>
        </row>
        <row r="855">
          <cell r="K855">
            <v>1024047.4571999999</v>
          </cell>
        </row>
        <row r="856">
          <cell r="K856">
            <v>1371054.2327999999</v>
          </cell>
        </row>
        <row r="857">
          <cell r="K857">
            <v>1081960.9883999999</v>
          </cell>
        </row>
        <row r="858">
          <cell r="K858">
            <v>1049224.2335999999</v>
          </cell>
        </row>
        <row r="859">
          <cell r="K859">
            <v>1916137.8575999998</v>
          </cell>
        </row>
        <row r="860">
          <cell r="K860">
            <v>1381792.6512</v>
          </cell>
        </row>
        <row r="861">
          <cell r="K861">
            <v>1675047.2975999999</v>
          </cell>
        </row>
        <row r="862">
          <cell r="K862">
            <v>496074.43440000003</v>
          </cell>
        </row>
        <row r="863">
          <cell r="K863">
            <v>1217065.878</v>
          </cell>
        </row>
        <row r="864">
          <cell r="K864">
            <v>80239.12920000001</v>
          </cell>
        </row>
        <row r="865">
          <cell r="K865">
            <v>1269474.8220000002</v>
          </cell>
        </row>
        <row r="866">
          <cell r="K866">
            <v>563538.58920000005</v>
          </cell>
        </row>
        <row r="867">
          <cell r="K867">
            <v>380393.34479999996</v>
          </cell>
        </row>
        <row r="868">
          <cell r="K868">
            <v>659925.37080000003</v>
          </cell>
        </row>
        <row r="869">
          <cell r="K869">
            <v>1117594.8324</v>
          </cell>
        </row>
        <row r="870">
          <cell r="K870">
            <v>22795.300799999997</v>
          </cell>
        </row>
        <row r="871">
          <cell r="K871">
            <v>584405.63639999996</v>
          </cell>
        </row>
        <row r="872">
          <cell r="K872">
            <v>596343.62159999995</v>
          </cell>
        </row>
        <row r="873">
          <cell r="K873">
            <v>2007140.1264</v>
          </cell>
        </row>
        <row r="874">
          <cell r="K874">
            <v>1346091.7068</v>
          </cell>
        </row>
        <row r="875">
          <cell r="K875">
            <v>486494.38079999998</v>
          </cell>
        </row>
        <row r="876">
          <cell r="K876">
            <v>1061530.6824</v>
          </cell>
        </row>
        <row r="877">
          <cell r="K877">
            <v>950508.95040000009</v>
          </cell>
        </row>
        <row r="878">
          <cell r="K878">
            <v>1293293.1095999999</v>
          </cell>
        </row>
        <row r="879">
          <cell r="K879">
            <v>2709761.3640000001</v>
          </cell>
        </row>
        <row r="880">
          <cell r="K880">
            <v>435343.86359999998</v>
          </cell>
        </row>
        <row r="881">
          <cell r="K881">
            <v>683208.03240000003</v>
          </cell>
        </row>
        <row r="882">
          <cell r="K882">
            <v>1875898.8072000002</v>
          </cell>
        </row>
        <row r="883">
          <cell r="K883">
            <v>1986576.7968000001</v>
          </cell>
        </row>
        <row r="884">
          <cell r="K884">
            <v>850989.63959999988</v>
          </cell>
        </row>
        <row r="885">
          <cell r="K885">
            <v>826705.18079999997</v>
          </cell>
        </row>
        <row r="886">
          <cell r="K886">
            <v>440718.95880000002</v>
          </cell>
        </row>
        <row r="887">
          <cell r="K887">
            <v>1578915.9684000001</v>
          </cell>
        </row>
        <row r="888">
          <cell r="K888">
            <v>1445580.4103999999</v>
          </cell>
        </row>
        <row r="889">
          <cell r="K889">
            <v>1435987.4075999998</v>
          </cell>
        </row>
        <row r="890">
          <cell r="K890">
            <v>1989611.6184</v>
          </cell>
        </row>
        <row r="891">
          <cell r="K891">
            <v>1798921.6991999999</v>
          </cell>
        </row>
        <row r="892">
          <cell r="K892">
            <v>2610617.58</v>
          </cell>
        </row>
        <row r="893">
          <cell r="K893">
            <v>762059.24280000001</v>
          </cell>
        </row>
        <row r="894">
          <cell r="K894">
            <v>928569.47399999993</v>
          </cell>
        </row>
        <row r="895">
          <cell r="K895">
            <v>1383228.8352000001</v>
          </cell>
        </row>
        <row r="896">
          <cell r="K896">
            <v>281123.6004</v>
          </cell>
        </row>
        <row r="897">
          <cell r="K897">
            <v>742038.60239999997</v>
          </cell>
        </row>
        <row r="898">
          <cell r="K898">
            <v>2486247.5772000002</v>
          </cell>
        </row>
        <row r="899">
          <cell r="K899">
            <v>2674650.1968</v>
          </cell>
        </row>
        <row r="900">
          <cell r="K900">
            <v>2220890.2163999998</v>
          </cell>
        </row>
        <row r="901">
          <cell r="K901">
            <v>1596116.0375999999</v>
          </cell>
        </row>
        <row r="902">
          <cell r="K902">
            <v>137781.84239999999</v>
          </cell>
        </row>
        <row r="903">
          <cell r="K903">
            <v>756329.81040000007</v>
          </cell>
        </row>
        <row r="904">
          <cell r="K904">
            <v>751340.83680000005</v>
          </cell>
        </row>
        <row r="905">
          <cell r="K905">
            <v>2350455.2028000001</v>
          </cell>
        </row>
        <row r="906">
          <cell r="K906">
            <v>705972.72600000002</v>
          </cell>
        </row>
        <row r="907">
          <cell r="K907">
            <v>1037765.3688000001</v>
          </cell>
        </row>
        <row r="908">
          <cell r="K908">
            <v>701280.4068</v>
          </cell>
        </row>
        <row r="909">
          <cell r="K909">
            <v>682129.71719999996</v>
          </cell>
        </row>
        <row r="910">
          <cell r="K910">
            <v>1096336.9547999999</v>
          </cell>
        </row>
        <row r="911">
          <cell r="K911">
            <v>1068709.2479999999</v>
          </cell>
        </row>
        <row r="912">
          <cell r="K912">
            <v>876921.00120000006</v>
          </cell>
        </row>
        <row r="913">
          <cell r="K913">
            <v>1084715.6364</v>
          </cell>
        </row>
        <row r="914">
          <cell r="K914">
            <v>975251.34</v>
          </cell>
        </row>
        <row r="915">
          <cell r="K915">
            <v>40574.5524</v>
          </cell>
        </row>
        <row r="916">
          <cell r="K916">
            <v>1370625.7320000001</v>
          </cell>
        </row>
        <row r="917">
          <cell r="K917">
            <v>491492.772</v>
          </cell>
        </row>
        <row r="918">
          <cell r="K918">
            <v>546869.43720000004</v>
          </cell>
        </row>
        <row r="919">
          <cell r="K919">
            <v>894063.38760000002</v>
          </cell>
        </row>
        <row r="920">
          <cell r="K920">
            <v>589271.00399999996</v>
          </cell>
        </row>
        <row r="921">
          <cell r="K921">
            <v>1468272.1176</v>
          </cell>
        </row>
        <row r="922">
          <cell r="K922">
            <v>753516.30239999993</v>
          </cell>
        </row>
        <row r="923">
          <cell r="K923">
            <v>712298.99879999994</v>
          </cell>
        </row>
        <row r="924">
          <cell r="K924">
            <v>919893.51</v>
          </cell>
        </row>
        <row r="925">
          <cell r="K925">
            <v>1200447.3456000001</v>
          </cell>
        </row>
        <row r="926">
          <cell r="K926">
            <v>848722.35239999997</v>
          </cell>
        </row>
        <row r="927">
          <cell r="K927">
            <v>1382749.7148</v>
          </cell>
        </row>
        <row r="928">
          <cell r="K928">
            <v>962171.47080000001</v>
          </cell>
        </row>
        <row r="929">
          <cell r="K929">
            <v>376738.13880000002</v>
          </cell>
        </row>
        <row r="930">
          <cell r="K930">
            <v>636377.83920000005</v>
          </cell>
        </row>
        <row r="931">
          <cell r="K931">
            <v>1411719.4295999999</v>
          </cell>
        </row>
        <row r="932">
          <cell r="K932">
            <v>576508.97879999992</v>
          </cell>
        </row>
        <row r="933">
          <cell r="K933">
            <v>808104.24360000005</v>
          </cell>
        </row>
        <row r="934">
          <cell r="K934">
            <v>325831.30199999997</v>
          </cell>
        </row>
        <row r="935">
          <cell r="K935">
            <v>755369.21519999998</v>
          </cell>
        </row>
        <row r="936">
          <cell r="K936">
            <v>830908.96200000006</v>
          </cell>
        </row>
        <row r="937">
          <cell r="K937">
            <v>2367398.6423999998</v>
          </cell>
        </row>
        <row r="938">
          <cell r="K938">
            <v>855960.95519999997</v>
          </cell>
        </row>
        <row r="939">
          <cell r="K939">
            <v>542403.14040000003</v>
          </cell>
        </row>
        <row r="940">
          <cell r="K940">
            <v>324101.9952</v>
          </cell>
        </row>
        <row r="941">
          <cell r="K941">
            <v>844232.51159999997</v>
          </cell>
        </row>
        <row r="942">
          <cell r="K942">
            <v>188045.92800000001</v>
          </cell>
        </row>
        <row r="943">
          <cell r="K943">
            <v>981474.01919999998</v>
          </cell>
        </row>
        <row r="944">
          <cell r="K944">
            <v>681300.96840000001</v>
          </cell>
        </row>
        <row r="945">
          <cell r="K945">
            <v>838189.94400000002</v>
          </cell>
        </row>
        <row r="946">
          <cell r="K946">
            <v>638828.76959999988</v>
          </cell>
        </row>
        <row r="947">
          <cell r="K947">
            <v>323160.23520000005</v>
          </cell>
        </row>
        <row r="948">
          <cell r="K948">
            <v>264178.98360000004</v>
          </cell>
        </row>
        <row r="949">
          <cell r="K949">
            <v>1260583.4304</v>
          </cell>
        </row>
        <row r="950">
          <cell r="K950">
            <v>643107.89159999997</v>
          </cell>
        </row>
        <row r="951">
          <cell r="K951">
            <v>2153692.1088</v>
          </cell>
        </row>
        <row r="952">
          <cell r="K952">
            <v>192875.97959999999</v>
          </cell>
        </row>
        <row r="953">
          <cell r="K953">
            <v>2166703.7004</v>
          </cell>
        </row>
        <row r="954">
          <cell r="K954">
            <v>876993.98759999999</v>
          </cell>
        </row>
        <row r="955">
          <cell r="K955">
            <v>307285.69319999998</v>
          </cell>
        </row>
        <row r="956">
          <cell r="K956">
            <v>931208.75639999995</v>
          </cell>
        </row>
        <row r="957">
          <cell r="K957">
            <v>476365.75199999998</v>
          </cell>
        </row>
        <row r="958">
          <cell r="K958">
            <v>281442.62160000001</v>
          </cell>
        </row>
        <row r="959">
          <cell r="K959">
            <v>1887584.8716</v>
          </cell>
        </row>
        <row r="960">
          <cell r="K960">
            <v>988054.56719999993</v>
          </cell>
        </row>
        <row r="961">
          <cell r="K961">
            <v>376615.71</v>
          </cell>
        </row>
        <row r="962">
          <cell r="K962">
            <v>1145907.6695999999</v>
          </cell>
        </row>
        <row r="963">
          <cell r="K963">
            <v>481100.45039999997</v>
          </cell>
        </row>
        <row r="964">
          <cell r="K964">
            <v>1317714.1236</v>
          </cell>
        </row>
        <row r="965">
          <cell r="K965">
            <v>2425698.2951999996</v>
          </cell>
        </row>
        <row r="966">
          <cell r="K966">
            <v>804530.26439999999</v>
          </cell>
        </row>
        <row r="967">
          <cell r="K967">
            <v>594486</v>
          </cell>
        </row>
        <row r="968">
          <cell r="K968">
            <v>210383.29800000001</v>
          </cell>
        </row>
        <row r="969">
          <cell r="K969">
            <v>771819.40799999994</v>
          </cell>
        </row>
        <row r="970">
          <cell r="K970">
            <v>1417434.7356</v>
          </cell>
        </row>
        <row r="971">
          <cell r="K971">
            <v>305518.71600000001</v>
          </cell>
        </row>
        <row r="972">
          <cell r="K972">
            <v>1230116.3172000002</v>
          </cell>
        </row>
        <row r="973">
          <cell r="K973">
            <v>294999.25680000003</v>
          </cell>
        </row>
        <row r="974">
          <cell r="K974">
            <v>1435462.3764</v>
          </cell>
        </row>
        <row r="975">
          <cell r="K975">
            <v>606196.78559999994</v>
          </cell>
        </row>
        <row r="976">
          <cell r="K976">
            <v>711866.96639999992</v>
          </cell>
        </row>
        <row r="977">
          <cell r="K977">
            <v>636245.99280000001</v>
          </cell>
        </row>
        <row r="978">
          <cell r="K978">
            <v>1398357.0324000001</v>
          </cell>
        </row>
        <row r="979">
          <cell r="K979">
            <v>780096.3012000001</v>
          </cell>
        </row>
        <row r="980">
          <cell r="K980">
            <v>689134.05719999992</v>
          </cell>
        </row>
        <row r="981">
          <cell r="K981">
            <v>1532209.3811999999</v>
          </cell>
        </row>
        <row r="982">
          <cell r="K982">
            <v>634839.23879999993</v>
          </cell>
        </row>
        <row r="983">
          <cell r="K983">
            <v>1316277.9395999999</v>
          </cell>
        </row>
        <row r="984">
          <cell r="K984">
            <v>574857.36719999998</v>
          </cell>
        </row>
        <row r="985">
          <cell r="K985">
            <v>4595365.0080000004</v>
          </cell>
        </row>
        <row r="986">
          <cell r="K986">
            <v>408418.94520000002</v>
          </cell>
        </row>
        <row r="987">
          <cell r="K987">
            <v>203398.97039999999</v>
          </cell>
        </row>
        <row r="988">
          <cell r="K988">
            <v>1167405.696</v>
          </cell>
        </row>
        <row r="989">
          <cell r="K989">
            <v>1323236.3688000001</v>
          </cell>
        </row>
        <row r="990">
          <cell r="K990">
            <v>1363154.0436</v>
          </cell>
        </row>
        <row r="991">
          <cell r="K991">
            <v>1298654.0784</v>
          </cell>
        </row>
        <row r="992">
          <cell r="K992">
            <v>644292.15480000002</v>
          </cell>
        </row>
        <row r="993">
          <cell r="K993">
            <v>1009311.2676</v>
          </cell>
        </row>
        <row r="994">
          <cell r="K994">
            <v>460320.516</v>
          </cell>
        </row>
        <row r="995">
          <cell r="K995">
            <v>1089413.8415999999</v>
          </cell>
        </row>
        <row r="996">
          <cell r="K996">
            <v>41202</v>
          </cell>
        </row>
        <row r="997">
          <cell r="K997">
            <v>286273.8504</v>
          </cell>
        </row>
        <row r="998">
          <cell r="K998">
            <v>751130.1179999999</v>
          </cell>
        </row>
        <row r="999">
          <cell r="K999">
            <v>661718.24639999995</v>
          </cell>
        </row>
        <row r="1000">
          <cell r="K1000">
            <v>2019840.9372</v>
          </cell>
        </row>
        <row r="1001">
          <cell r="K1001">
            <v>797604.79680000001</v>
          </cell>
        </row>
        <row r="1002">
          <cell r="K1002">
            <v>999511.07759999996</v>
          </cell>
        </row>
        <row r="1003">
          <cell r="K1003">
            <v>898448.45759999997</v>
          </cell>
        </row>
        <row r="1004">
          <cell r="K1004">
            <v>716470.99560000002</v>
          </cell>
        </row>
        <row r="1005">
          <cell r="K1005">
            <v>701732.45160000003</v>
          </cell>
        </row>
        <row r="1006">
          <cell r="K1006">
            <v>557662.00679999997</v>
          </cell>
        </row>
        <row r="1007">
          <cell r="K1007">
            <v>390029.90399999998</v>
          </cell>
        </row>
        <row r="1008">
          <cell r="K1008">
            <v>1259519.2416000001</v>
          </cell>
        </row>
        <row r="1009">
          <cell r="K1009">
            <v>942857.15040000004</v>
          </cell>
        </row>
        <row r="1010">
          <cell r="K1010">
            <v>1313732.8332</v>
          </cell>
        </row>
        <row r="1011">
          <cell r="K1011">
            <v>658685.77919999999</v>
          </cell>
        </row>
        <row r="1012">
          <cell r="K1012">
            <v>863446.77</v>
          </cell>
        </row>
        <row r="1013">
          <cell r="K1013">
            <v>163589.598</v>
          </cell>
        </row>
        <row r="1014">
          <cell r="K1014">
            <v>358237.26359999995</v>
          </cell>
        </row>
        <row r="1015">
          <cell r="K1015">
            <v>933969.29040000006</v>
          </cell>
        </row>
        <row r="1016">
          <cell r="K1016">
            <v>1048017.6036</v>
          </cell>
        </row>
        <row r="1017">
          <cell r="K1017">
            <v>368368.24680000002</v>
          </cell>
        </row>
        <row r="1018">
          <cell r="K1018">
            <v>391132.94040000002</v>
          </cell>
        </row>
        <row r="1019">
          <cell r="K1019">
            <v>323951.31359999999</v>
          </cell>
        </row>
        <row r="1020">
          <cell r="K1020">
            <v>237502.45439999999</v>
          </cell>
        </row>
        <row r="1021">
          <cell r="K1021">
            <v>1114127.9783999999</v>
          </cell>
        </row>
        <row r="1022">
          <cell r="K1022">
            <v>315755.64720000001</v>
          </cell>
        </row>
        <row r="1023">
          <cell r="K1023">
            <v>641047.7916</v>
          </cell>
        </row>
        <row r="1024">
          <cell r="K1024">
            <v>52068.733200000002</v>
          </cell>
        </row>
        <row r="1025">
          <cell r="K1025">
            <v>747813.94559999998</v>
          </cell>
        </row>
        <row r="1026">
          <cell r="K1026">
            <v>261303.084</v>
          </cell>
        </row>
        <row r="1027">
          <cell r="K1027">
            <v>1854643.284</v>
          </cell>
        </row>
        <row r="1028">
          <cell r="K1028">
            <v>910452.36600000004</v>
          </cell>
        </row>
        <row r="1029">
          <cell r="K1029">
            <v>532311.0048</v>
          </cell>
        </row>
        <row r="1030">
          <cell r="K1030">
            <v>29430</v>
          </cell>
        </row>
        <row r="1031">
          <cell r="K1031">
            <v>682739.50679999997</v>
          </cell>
        </row>
        <row r="1032">
          <cell r="K1032">
            <v>1456196.4</v>
          </cell>
        </row>
        <row r="1033">
          <cell r="K1033">
            <v>579024.65520000004</v>
          </cell>
        </row>
        <row r="1034">
          <cell r="K1034">
            <v>70632</v>
          </cell>
        </row>
        <row r="1035">
          <cell r="K1035">
            <v>740093.8679999999</v>
          </cell>
        </row>
        <row r="1036">
          <cell r="K1036">
            <v>988856.24040000001</v>
          </cell>
        </row>
        <row r="1037">
          <cell r="K1037">
            <v>884537.4852</v>
          </cell>
        </row>
        <row r="1038">
          <cell r="K1038">
            <v>1098779.6447999999</v>
          </cell>
        </row>
        <row r="1039">
          <cell r="K1039">
            <v>570388.71600000001</v>
          </cell>
        </row>
        <row r="1040">
          <cell r="K1040">
            <v>1362849.1488000001</v>
          </cell>
        </row>
        <row r="1041">
          <cell r="K1041">
            <v>401771.29680000001</v>
          </cell>
        </row>
        <row r="1042">
          <cell r="K1042">
            <v>861241.87440000009</v>
          </cell>
        </row>
        <row r="1043">
          <cell r="K1043">
            <v>372234.1716</v>
          </cell>
        </row>
        <row r="1044">
          <cell r="K1044">
            <v>498873.81599999999</v>
          </cell>
        </row>
        <row r="1045">
          <cell r="K1045">
            <v>1861283.8691999998</v>
          </cell>
        </row>
        <row r="1046">
          <cell r="K1046">
            <v>2119748.7239999999</v>
          </cell>
        </row>
        <row r="1047">
          <cell r="K1047">
            <v>599050.00439999998</v>
          </cell>
        </row>
        <row r="1048">
          <cell r="K1048">
            <v>638885.27520000003</v>
          </cell>
        </row>
        <row r="1049">
          <cell r="K1049">
            <v>698446.88639999996</v>
          </cell>
        </row>
        <row r="1050">
          <cell r="K1050">
            <v>974793.40919999999</v>
          </cell>
        </row>
        <row r="1051">
          <cell r="K1051">
            <v>1225747.7279999999</v>
          </cell>
        </row>
        <row r="1052">
          <cell r="K1052">
            <v>423726.07680000004</v>
          </cell>
        </row>
        <row r="1053">
          <cell r="K1053">
            <v>890706.01319999993</v>
          </cell>
        </row>
        <row r="1054">
          <cell r="K1054">
            <v>211156.71840000001</v>
          </cell>
        </row>
        <row r="1055">
          <cell r="K1055">
            <v>837503.63639999996</v>
          </cell>
        </row>
        <row r="1056">
          <cell r="K1056">
            <v>2028033.0720000002</v>
          </cell>
        </row>
        <row r="1057">
          <cell r="K1057">
            <v>553324.02480000001</v>
          </cell>
        </row>
        <row r="1058">
          <cell r="K1058">
            <v>475971.39</v>
          </cell>
        </row>
        <row r="1059">
          <cell r="K1059">
            <v>769300.2</v>
          </cell>
        </row>
        <row r="1060">
          <cell r="K1060">
            <v>1590949.3067999999</v>
          </cell>
        </row>
        <row r="1061">
          <cell r="K1061">
            <v>970546.07160000002</v>
          </cell>
        </row>
        <row r="1062">
          <cell r="K1062">
            <v>1442070</v>
          </cell>
        </row>
        <row r="1063">
          <cell r="K1063">
            <v>995811.13799999992</v>
          </cell>
        </row>
        <row r="1064">
          <cell r="K1064">
            <v>851692.42799999996</v>
          </cell>
        </row>
        <row r="1065">
          <cell r="K1065">
            <v>360665.8272</v>
          </cell>
        </row>
        <row r="1066">
          <cell r="K1066">
            <v>1676815.452</v>
          </cell>
        </row>
        <row r="1067">
          <cell r="K1067">
            <v>1385266.5684</v>
          </cell>
        </row>
        <row r="1068">
          <cell r="K1068">
            <v>1262778.9084000001</v>
          </cell>
        </row>
        <row r="1069">
          <cell r="K1069">
            <v>517838.50800000003</v>
          </cell>
        </row>
        <row r="1070">
          <cell r="K1070">
            <v>792289.73879999993</v>
          </cell>
        </row>
        <row r="1071">
          <cell r="K1071">
            <v>982564.10639999993</v>
          </cell>
        </row>
        <row r="1072">
          <cell r="K1072">
            <v>1528598.9088000001</v>
          </cell>
        </row>
        <row r="1073">
          <cell r="K1073">
            <v>1720084.6152000001</v>
          </cell>
        </row>
        <row r="1074">
          <cell r="K1074">
            <v>479174.55119999999</v>
          </cell>
        </row>
        <row r="1075">
          <cell r="K1075">
            <v>546697.56599999999</v>
          </cell>
        </row>
        <row r="1076">
          <cell r="K1076">
            <v>1379918.5488</v>
          </cell>
        </row>
        <row r="1077">
          <cell r="K1077">
            <v>854936.79120000009</v>
          </cell>
        </row>
        <row r="1078">
          <cell r="K1078">
            <v>312094.5552</v>
          </cell>
        </row>
        <row r="1079">
          <cell r="K1079">
            <v>66228.094800000006</v>
          </cell>
        </row>
        <row r="1080">
          <cell r="K1080">
            <v>3526586.3051999998</v>
          </cell>
        </row>
        <row r="1081">
          <cell r="K1081">
            <v>545565.09959999996</v>
          </cell>
        </row>
        <row r="1082">
          <cell r="K1082">
            <v>799763.78159999999</v>
          </cell>
        </row>
        <row r="1083">
          <cell r="K1083">
            <v>904441.58280000009</v>
          </cell>
        </row>
        <row r="1084">
          <cell r="K1084">
            <v>753450.37919999997</v>
          </cell>
        </row>
        <row r="1085">
          <cell r="K1085">
            <v>589128.56280000007</v>
          </cell>
        </row>
        <row r="1086">
          <cell r="K1086">
            <v>1407934.7316000001</v>
          </cell>
        </row>
        <row r="1087">
          <cell r="K1087">
            <v>1324418.2775999999</v>
          </cell>
        </row>
        <row r="1088">
          <cell r="K1088">
            <v>982192.11120000004</v>
          </cell>
        </row>
        <row r="1089">
          <cell r="K1089">
            <v>1523196.7379999999</v>
          </cell>
        </row>
        <row r="1090">
          <cell r="K1090">
            <v>1984660.3152000001</v>
          </cell>
        </row>
        <row r="1091">
          <cell r="K1091">
            <v>2711158.7004</v>
          </cell>
        </row>
        <row r="1092">
          <cell r="K1092">
            <v>1425994.1568</v>
          </cell>
        </row>
        <row r="1093">
          <cell r="K1093">
            <v>997237.9044</v>
          </cell>
        </row>
        <row r="1094">
          <cell r="K1094">
            <v>1107467.3807999999</v>
          </cell>
        </row>
        <row r="1095">
          <cell r="K1095">
            <v>3933730.3427999998</v>
          </cell>
        </row>
        <row r="1096">
          <cell r="K1096">
            <v>894846.22560000001</v>
          </cell>
        </row>
        <row r="1097">
          <cell r="K1097">
            <v>947140.98120000004</v>
          </cell>
        </row>
        <row r="1098">
          <cell r="K1098">
            <v>353377.78200000001</v>
          </cell>
        </row>
        <row r="1099">
          <cell r="K1099">
            <v>1468451.0520000001</v>
          </cell>
        </row>
        <row r="1100">
          <cell r="K1100">
            <v>874450.05839999998</v>
          </cell>
        </row>
        <row r="1101">
          <cell r="K1101">
            <v>1030572.6768</v>
          </cell>
        </row>
        <row r="1102">
          <cell r="K1102">
            <v>232641.79559999998</v>
          </cell>
        </row>
        <row r="1103">
          <cell r="K1103">
            <v>308412.27359999996</v>
          </cell>
        </row>
        <row r="1104">
          <cell r="K1104">
            <v>753856.51319999993</v>
          </cell>
        </row>
        <row r="1105">
          <cell r="K1105">
            <v>3473492.2308</v>
          </cell>
        </row>
        <row r="1106">
          <cell r="K1106">
            <v>922917.73680000007</v>
          </cell>
        </row>
        <row r="1107">
          <cell r="K1107">
            <v>1738666.7172000001</v>
          </cell>
        </row>
        <row r="1108">
          <cell r="K1108">
            <v>1200281.3604000001</v>
          </cell>
        </row>
        <row r="1109">
          <cell r="K1109">
            <v>115738.7724</v>
          </cell>
        </row>
        <row r="1110">
          <cell r="K1110">
            <v>1058498.2152</v>
          </cell>
        </row>
        <row r="1111">
          <cell r="K1111">
            <v>969527.79359999998</v>
          </cell>
        </row>
        <row r="1112">
          <cell r="K1112">
            <v>2018297.628</v>
          </cell>
        </row>
        <row r="1113">
          <cell r="K1113">
            <v>254422.35</v>
          </cell>
        </row>
        <row r="1114">
          <cell r="K1114">
            <v>612428.8824</v>
          </cell>
        </row>
        <row r="1115">
          <cell r="K1115">
            <v>331829.136</v>
          </cell>
        </row>
        <row r="1116">
          <cell r="K1116">
            <v>1020778.3728</v>
          </cell>
        </row>
        <row r="1117">
          <cell r="K1117">
            <v>1627489.5948000001</v>
          </cell>
        </row>
        <row r="1118">
          <cell r="K1118">
            <v>1006175.2068</v>
          </cell>
        </row>
        <row r="1119">
          <cell r="K1119">
            <v>1050782.8463999999</v>
          </cell>
        </row>
        <row r="1120">
          <cell r="K1120">
            <v>690556.11479999998</v>
          </cell>
        </row>
        <row r="1121">
          <cell r="K1121">
            <v>1438953.9516</v>
          </cell>
        </row>
        <row r="1122">
          <cell r="K1122">
            <v>1086597.9791999999</v>
          </cell>
        </row>
        <row r="1123">
          <cell r="K1123">
            <v>1137893.2920000001</v>
          </cell>
        </row>
        <row r="1124">
          <cell r="K1124">
            <v>1355564.6352000001</v>
          </cell>
        </row>
        <row r="1125">
          <cell r="K1125">
            <v>1906185.8088</v>
          </cell>
        </row>
        <row r="1126">
          <cell r="K1126">
            <v>503298.91080000001</v>
          </cell>
        </row>
        <row r="1127">
          <cell r="K1127">
            <v>684000.28799999994</v>
          </cell>
        </row>
        <row r="1128">
          <cell r="K1128">
            <v>889897.27679999999</v>
          </cell>
        </row>
        <row r="1129">
          <cell r="K1129">
            <v>1163208.9779999999</v>
          </cell>
        </row>
        <row r="1130">
          <cell r="K1130">
            <v>721563.56280000007</v>
          </cell>
        </row>
        <row r="1131">
          <cell r="K1131">
            <v>262155.37679999997</v>
          </cell>
        </row>
        <row r="1132">
          <cell r="K1132">
            <v>925697.10600000003</v>
          </cell>
        </row>
        <row r="1133">
          <cell r="K1133">
            <v>1124714.5379999999</v>
          </cell>
        </row>
        <row r="1134">
          <cell r="K1134">
            <v>948229.89120000007</v>
          </cell>
        </row>
        <row r="1135">
          <cell r="K1135">
            <v>2059404.2748</v>
          </cell>
        </row>
        <row r="1136">
          <cell r="K1136">
            <v>721066.7844</v>
          </cell>
        </row>
        <row r="1137">
          <cell r="K1137">
            <v>1466241.4475999998</v>
          </cell>
        </row>
        <row r="1138">
          <cell r="K1138">
            <v>756831.29760000005</v>
          </cell>
        </row>
        <row r="1139">
          <cell r="K1139">
            <v>401740.68959999998</v>
          </cell>
        </row>
        <row r="1140">
          <cell r="K1140">
            <v>789553.92599999998</v>
          </cell>
        </row>
        <row r="1141">
          <cell r="K1141">
            <v>2063253.7188000001</v>
          </cell>
        </row>
        <row r="1142">
          <cell r="K1142">
            <v>56976.479999999996</v>
          </cell>
        </row>
        <row r="1143">
          <cell r="K1143">
            <v>956031.19559999998</v>
          </cell>
        </row>
        <row r="1144">
          <cell r="K1144">
            <v>493021.95479999995</v>
          </cell>
        </row>
        <row r="1145">
          <cell r="K1145">
            <v>257951.5956</v>
          </cell>
        </row>
        <row r="1146">
          <cell r="K1146">
            <v>1251609.6347999999</v>
          </cell>
        </row>
        <row r="1147">
          <cell r="K1147">
            <v>898388.42040000006</v>
          </cell>
        </row>
        <row r="1148">
          <cell r="K1148">
            <v>1254230.0819999999</v>
          </cell>
        </row>
        <row r="1149">
          <cell r="K1149">
            <v>1242664.0919999999</v>
          </cell>
        </row>
        <row r="1150">
          <cell r="K1150">
            <v>337775.17319999996</v>
          </cell>
        </row>
        <row r="1151">
          <cell r="K1151">
            <v>311163.39</v>
          </cell>
        </row>
        <row r="1152">
          <cell r="K1152">
            <v>601420.88520000002</v>
          </cell>
        </row>
        <row r="1153">
          <cell r="K1153">
            <v>205222.45320000002</v>
          </cell>
        </row>
        <row r="1154">
          <cell r="K1154">
            <v>923934.83759999997</v>
          </cell>
        </row>
        <row r="1155">
          <cell r="K1155">
            <v>837108.09719999996</v>
          </cell>
        </row>
        <row r="1156">
          <cell r="K1156">
            <v>1012264.8624</v>
          </cell>
        </row>
        <row r="1157">
          <cell r="K1157">
            <v>1398344.0832</v>
          </cell>
        </row>
        <row r="1158">
          <cell r="K1158">
            <v>1007328.8628</v>
          </cell>
        </row>
        <row r="1159">
          <cell r="K1159">
            <v>523765.71</v>
          </cell>
        </row>
        <row r="1160">
          <cell r="K1160">
            <v>767211.84719999996</v>
          </cell>
        </row>
        <row r="1161">
          <cell r="K1161">
            <v>917394.31440000003</v>
          </cell>
        </row>
        <row r="1162">
          <cell r="K1162">
            <v>660231.44280000008</v>
          </cell>
        </row>
        <row r="1163">
          <cell r="K1163">
            <v>1458351.8532</v>
          </cell>
        </row>
        <row r="1164">
          <cell r="K1164">
            <v>1281946.0788</v>
          </cell>
        </row>
        <row r="1165">
          <cell r="K1165">
            <v>687594.27959999989</v>
          </cell>
        </row>
        <row r="1166">
          <cell r="K1166">
            <v>344651.19839999999</v>
          </cell>
        </row>
        <row r="1167">
          <cell r="K1167">
            <v>3437165.0159999998</v>
          </cell>
        </row>
        <row r="1168">
          <cell r="K1168">
            <v>605027.826</v>
          </cell>
        </row>
        <row r="1169">
          <cell r="K1169">
            <v>416454.51240000001</v>
          </cell>
        </row>
        <row r="1170">
          <cell r="K1170">
            <v>1292627.9916000001</v>
          </cell>
        </row>
        <row r="1171">
          <cell r="K1171">
            <v>2290282.6248000003</v>
          </cell>
        </row>
        <row r="1172">
          <cell r="K1172">
            <v>735436.86479999998</v>
          </cell>
        </row>
        <row r="1173">
          <cell r="K1173">
            <v>796236.89040000003</v>
          </cell>
        </row>
        <row r="1174">
          <cell r="K1174">
            <v>453779.99280000001</v>
          </cell>
        </row>
        <row r="1175">
          <cell r="K1175">
            <v>871422.3</v>
          </cell>
        </row>
        <row r="1176">
          <cell r="K1176">
            <v>570044.97360000003</v>
          </cell>
        </row>
        <row r="1177">
          <cell r="K1177">
            <v>347534.16119999997</v>
          </cell>
        </row>
        <row r="1178">
          <cell r="K1178">
            <v>468672.75</v>
          </cell>
        </row>
        <row r="1179">
          <cell r="K1179">
            <v>2026313.1827999998</v>
          </cell>
        </row>
        <row r="1180">
          <cell r="K1180">
            <v>999568.76040000003</v>
          </cell>
        </row>
        <row r="1181">
          <cell r="K1181">
            <v>687649.60800000001</v>
          </cell>
        </row>
        <row r="1182">
          <cell r="K1182">
            <v>1925237.6136</v>
          </cell>
        </row>
        <row r="1183">
          <cell r="K1183">
            <v>1291989.9491999999</v>
          </cell>
        </row>
        <row r="1184">
          <cell r="K1184">
            <v>442018.58760000003</v>
          </cell>
        </row>
        <row r="1185">
          <cell r="K1185">
            <v>2380239.54</v>
          </cell>
        </row>
        <row r="1186">
          <cell r="K1186">
            <v>837427.11840000004</v>
          </cell>
        </row>
        <row r="1187">
          <cell r="K1187">
            <v>45518.792399999998</v>
          </cell>
        </row>
        <row r="1188">
          <cell r="K1188">
            <v>476096.17319999996</v>
          </cell>
        </row>
        <row r="1189">
          <cell r="K1189">
            <v>874125.15120000008</v>
          </cell>
        </row>
        <row r="1190">
          <cell r="K1190">
            <v>396359.7084</v>
          </cell>
        </row>
        <row r="1191">
          <cell r="K1191">
            <v>2555416.3176000002</v>
          </cell>
        </row>
        <row r="1192">
          <cell r="K1192">
            <v>1269617.2631999999</v>
          </cell>
        </row>
        <row r="1193">
          <cell r="K1193">
            <v>343539.9216</v>
          </cell>
        </row>
        <row r="1194">
          <cell r="K1194">
            <v>592294.05359999998</v>
          </cell>
        </row>
        <row r="1195">
          <cell r="K1195">
            <v>1464895.9079999998</v>
          </cell>
        </row>
        <row r="1196">
          <cell r="K1196">
            <v>1033548.6384000001</v>
          </cell>
        </row>
        <row r="1197">
          <cell r="K1197">
            <v>725205.81959999993</v>
          </cell>
        </row>
        <row r="1198">
          <cell r="K1198">
            <v>784482.54839999997</v>
          </cell>
        </row>
        <row r="1199">
          <cell r="K1199">
            <v>678852.39240000001</v>
          </cell>
        </row>
        <row r="1200">
          <cell r="K1200">
            <v>1586099.2427999999</v>
          </cell>
        </row>
        <row r="1201">
          <cell r="K1201">
            <v>1011340.7604</v>
          </cell>
        </row>
        <row r="1202">
          <cell r="K1202">
            <v>1943539.5420000001</v>
          </cell>
        </row>
        <row r="1203">
          <cell r="K1203">
            <v>712769.87879999995</v>
          </cell>
        </row>
        <row r="1204">
          <cell r="K1204">
            <v>281572.11359999998</v>
          </cell>
        </row>
        <row r="1205">
          <cell r="K1205">
            <v>729815.73479999998</v>
          </cell>
        </row>
        <row r="1206">
          <cell r="K1206">
            <v>368787.33</v>
          </cell>
        </row>
        <row r="1207">
          <cell r="K1207">
            <v>917766.30959999992</v>
          </cell>
        </row>
        <row r="1208">
          <cell r="K1208">
            <v>757030.24440000008</v>
          </cell>
        </row>
        <row r="1209">
          <cell r="K1209">
            <v>2101975.3583999998</v>
          </cell>
        </row>
        <row r="1210">
          <cell r="K1210">
            <v>1108624.5684</v>
          </cell>
        </row>
        <row r="1211">
          <cell r="K1211">
            <v>1638693.0072000001</v>
          </cell>
        </row>
        <row r="1212">
          <cell r="K1212">
            <v>1102796.2512000001</v>
          </cell>
        </row>
        <row r="1213">
          <cell r="K1213">
            <v>657921.77639999997</v>
          </cell>
        </row>
        <row r="1214">
          <cell r="K1214">
            <v>946327.53600000008</v>
          </cell>
        </row>
        <row r="1215">
          <cell r="K1215">
            <v>1352539.2311999998</v>
          </cell>
        </row>
        <row r="1216">
          <cell r="K1216">
            <v>644141.47320000001</v>
          </cell>
        </row>
        <row r="1217">
          <cell r="K1217">
            <v>914392.45440000005</v>
          </cell>
        </row>
        <row r="1218">
          <cell r="K1218">
            <v>349218.73439999996</v>
          </cell>
        </row>
        <row r="1219">
          <cell r="K1219">
            <v>1961969.7852</v>
          </cell>
        </row>
        <row r="1220">
          <cell r="K1220">
            <v>539307.10440000007</v>
          </cell>
        </row>
        <row r="1221">
          <cell r="K1221">
            <v>1335250.872</v>
          </cell>
        </row>
        <row r="1222">
          <cell r="K1222">
            <v>1020624.1595999999</v>
          </cell>
        </row>
        <row r="1223">
          <cell r="K1223">
            <v>129471.98759999999</v>
          </cell>
        </row>
        <row r="1224">
          <cell r="K1224">
            <v>569990.82239999995</v>
          </cell>
        </row>
        <row r="1225">
          <cell r="K1225">
            <v>891699.57</v>
          </cell>
        </row>
        <row r="1226">
          <cell r="K1226">
            <v>1519596.8604000001</v>
          </cell>
        </row>
        <row r="1227">
          <cell r="K1227">
            <v>1631222.4959999998</v>
          </cell>
        </row>
        <row r="1228">
          <cell r="K1228">
            <v>475368.66359999997</v>
          </cell>
        </row>
        <row r="1229">
          <cell r="K1229">
            <v>244549.17360000001</v>
          </cell>
        </row>
        <row r="1230">
          <cell r="K1230">
            <v>954073.5120000001</v>
          </cell>
        </row>
        <row r="1231">
          <cell r="K1231">
            <v>793292.7132</v>
          </cell>
        </row>
        <row r="1232">
          <cell r="K1232">
            <v>1130015.4696</v>
          </cell>
        </row>
        <row r="1233">
          <cell r="K1233">
            <v>1019020.8132</v>
          </cell>
        </row>
        <row r="1234">
          <cell r="K1234">
            <v>1471962.6395999999</v>
          </cell>
        </row>
        <row r="1235">
          <cell r="K1235">
            <v>362903.68439999997</v>
          </cell>
        </row>
        <row r="1236">
          <cell r="K1236">
            <v>239560.2</v>
          </cell>
        </row>
        <row r="1237">
          <cell r="K1237">
            <v>298253.03760000004</v>
          </cell>
        </row>
        <row r="1238">
          <cell r="K1238">
            <v>228042.47519999999</v>
          </cell>
        </row>
        <row r="1239">
          <cell r="K1239">
            <v>148150.62</v>
          </cell>
        </row>
        <row r="1240">
          <cell r="K1240">
            <v>563551.53839999996</v>
          </cell>
        </row>
        <row r="1241">
          <cell r="K1241">
            <v>1257221.3472000002</v>
          </cell>
        </row>
        <row r="1242">
          <cell r="K1242">
            <v>578374.84080000001</v>
          </cell>
        </row>
        <row r="1243">
          <cell r="K1243">
            <v>624970.77120000008</v>
          </cell>
        </row>
        <row r="1244">
          <cell r="K1244">
            <v>632185.82999999996</v>
          </cell>
        </row>
        <row r="1245">
          <cell r="K1245">
            <v>334787.43959999998</v>
          </cell>
        </row>
        <row r="1246">
          <cell r="K1246">
            <v>66109.1976</v>
          </cell>
        </row>
        <row r="1247">
          <cell r="K1247">
            <v>1129021.9128</v>
          </cell>
        </row>
        <row r="1248">
          <cell r="K1248">
            <v>598979.37239999999</v>
          </cell>
        </row>
        <row r="1249">
          <cell r="K1249">
            <v>331840.908</v>
          </cell>
        </row>
        <row r="1250">
          <cell r="K1250">
            <v>395771.10840000003</v>
          </cell>
        </row>
        <row r="1251">
          <cell r="K1251">
            <v>229423.3308</v>
          </cell>
        </row>
        <row r="1252">
          <cell r="K1252">
            <v>270786.60720000003</v>
          </cell>
        </row>
        <row r="1253">
          <cell r="K1253">
            <v>843806.3652</v>
          </cell>
        </row>
        <row r="1254">
          <cell r="K1254">
            <v>453101.92560000002</v>
          </cell>
        </row>
        <row r="1255">
          <cell r="K1255">
            <v>616881.05280000006</v>
          </cell>
        </row>
        <row r="1256">
          <cell r="K1256">
            <v>486546.1776</v>
          </cell>
        </row>
        <row r="1257">
          <cell r="K1257">
            <v>207416.75400000002</v>
          </cell>
        </row>
        <row r="1258">
          <cell r="K1258">
            <v>668796.75</v>
          </cell>
        </row>
        <row r="1259">
          <cell r="K1259">
            <v>741663.07559999998</v>
          </cell>
        </row>
        <row r="1260">
          <cell r="K1260">
            <v>1282873.7124000001</v>
          </cell>
        </row>
        <row r="1261">
          <cell r="K1261">
            <v>199068.05159999998</v>
          </cell>
        </row>
        <row r="1262">
          <cell r="K1262">
            <v>470305.52640000003</v>
          </cell>
        </row>
        <row r="1263">
          <cell r="K1263">
            <v>255399.42599999998</v>
          </cell>
        </row>
        <row r="1264">
          <cell r="K1264">
            <v>850933.13399999996</v>
          </cell>
        </row>
        <row r="1265">
          <cell r="K1265">
            <v>78470.974799999996</v>
          </cell>
        </row>
        <row r="1266">
          <cell r="K1266">
            <v>919226.03760000004</v>
          </cell>
        </row>
        <row r="1267">
          <cell r="K1267">
            <v>1293388.4627999999</v>
          </cell>
        </row>
        <row r="1268">
          <cell r="K1268">
            <v>431001.1728</v>
          </cell>
        </row>
        <row r="1269">
          <cell r="K1269">
            <v>378013.04639999999</v>
          </cell>
        </row>
        <row r="1270">
          <cell r="K1270">
            <v>859192.36919999996</v>
          </cell>
        </row>
        <row r="1271">
          <cell r="K1271">
            <v>788068.29959999991</v>
          </cell>
        </row>
        <row r="1272">
          <cell r="K1272">
            <v>394802.27279999998</v>
          </cell>
        </row>
        <row r="1273">
          <cell r="K1273">
            <v>113835.24</v>
          </cell>
        </row>
        <row r="1274">
          <cell r="K1274">
            <v>1100823.264</v>
          </cell>
        </row>
        <row r="1275">
          <cell r="K1275">
            <v>846145.46160000004</v>
          </cell>
        </row>
        <row r="1276">
          <cell r="K1276">
            <v>186756.894</v>
          </cell>
        </row>
        <row r="1277">
          <cell r="K1277">
            <v>523416.08159999998</v>
          </cell>
        </row>
        <row r="1278">
          <cell r="K1278">
            <v>1861382.7540000002</v>
          </cell>
        </row>
        <row r="1279">
          <cell r="K1279">
            <v>545332.01399999997</v>
          </cell>
        </row>
        <row r="1280">
          <cell r="K1280">
            <v>207303.74280000001</v>
          </cell>
        </row>
        <row r="1281">
          <cell r="K1281">
            <v>610152.17760000005</v>
          </cell>
        </row>
        <row r="1282">
          <cell r="K1282">
            <v>823651.52399999998</v>
          </cell>
        </row>
        <row r="1283">
          <cell r="K1283">
            <v>291260.46960000001</v>
          </cell>
        </row>
        <row r="1284">
          <cell r="K1284">
            <v>127278.864</v>
          </cell>
        </row>
        <row r="1285">
          <cell r="K1285">
            <v>149078.2536</v>
          </cell>
        </row>
        <row r="1286">
          <cell r="K1286">
            <v>169742.82239999998</v>
          </cell>
        </row>
        <row r="1287">
          <cell r="K1287">
            <v>76516.822799999994</v>
          </cell>
        </row>
        <row r="1288">
          <cell r="K1288">
            <v>721449.37440000009</v>
          </cell>
        </row>
        <row r="1289">
          <cell r="K1289">
            <v>299861.09279999998</v>
          </cell>
        </row>
        <row r="1290">
          <cell r="K1290">
            <v>225737.51760000002</v>
          </cell>
        </row>
        <row r="1291">
          <cell r="K1291">
            <v>536847.93359999999</v>
          </cell>
        </row>
        <row r="1292">
          <cell r="K1292">
            <v>551601.78119999997</v>
          </cell>
        </row>
        <row r="1293">
          <cell r="K1293">
            <v>550100.85120000003</v>
          </cell>
        </row>
        <row r="1294">
          <cell r="K1294">
            <v>68787.327600000004</v>
          </cell>
        </row>
        <row r="1295">
          <cell r="K1295">
            <v>311075.09999999998</v>
          </cell>
        </row>
        <row r="1296">
          <cell r="K1296">
            <v>907578.82079999999</v>
          </cell>
        </row>
        <row r="1297">
          <cell r="K1297">
            <v>335344.25520000001</v>
          </cell>
        </row>
        <row r="1298">
          <cell r="K1298">
            <v>319986.50399999996</v>
          </cell>
        </row>
        <row r="1299">
          <cell r="K1299">
            <v>597565.55520000006</v>
          </cell>
        </row>
        <row r="1300">
          <cell r="K1300">
            <v>284904.76679999998</v>
          </cell>
        </row>
        <row r="1301">
          <cell r="K1301">
            <v>190861.7904</v>
          </cell>
        </row>
        <row r="1302">
          <cell r="K1302">
            <v>219375.92879999999</v>
          </cell>
        </row>
        <row r="1303">
          <cell r="K1303">
            <v>264261.38760000002</v>
          </cell>
        </row>
        <row r="1304">
          <cell r="K1304">
            <v>541622.6568</v>
          </cell>
        </row>
        <row r="1305">
          <cell r="K1305">
            <v>338034.15720000002</v>
          </cell>
        </row>
        <row r="1306">
          <cell r="K1306">
            <v>418140.26279999997</v>
          </cell>
        </row>
        <row r="1307">
          <cell r="K1307">
            <v>691257.72600000002</v>
          </cell>
        </row>
        <row r="1308">
          <cell r="K1308">
            <v>519184.04759999999</v>
          </cell>
        </row>
        <row r="1309">
          <cell r="K1309">
            <v>844347.87719999999</v>
          </cell>
        </row>
        <row r="1310">
          <cell r="K1310">
            <v>278040.51360000001</v>
          </cell>
        </row>
        <row r="1311">
          <cell r="K1311">
            <v>722344.04639999999</v>
          </cell>
        </row>
        <row r="1312">
          <cell r="K1312">
            <v>376747.5564</v>
          </cell>
        </row>
        <row r="1313">
          <cell r="K1313">
            <v>223830.45360000001</v>
          </cell>
        </row>
        <row r="1314">
          <cell r="K1314">
            <v>1550366.5140000002</v>
          </cell>
        </row>
        <row r="1315">
          <cell r="K1315">
            <v>507522.70440000005</v>
          </cell>
        </row>
        <row r="1316">
          <cell r="K1316">
            <v>113745.77279999999</v>
          </cell>
        </row>
        <row r="1317">
          <cell r="K1317">
            <v>194754.79079999999</v>
          </cell>
        </row>
        <row r="1318">
          <cell r="K1318">
            <v>205154.17559999999</v>
          </cell>
        </row>
        <row r="1319">
          <cell r="K1319">
            <v>37547.9712</v>
          </cell>
        </row>
        <row r="1320">
          <cell r="K1320">
            <v>252729.53639999998</v>
          </cell>
        </row>
        <row r="1321">
          <cell r="K1321">
            <v>581029.42680000002</v>
          </cell>
        </row>
        <row r="1322">
          <cell r="K1322">
            <v>158710.10399999999</v>
          </cell>
        </row>
        <row r="1323">
          <cell r="K1323">
            <v>158272.1856</v>
          </cell>
        </row>
        <row r="1324">
          <cell r="K1324">
            <v>336035.27159999998</v>
          </cell>
        </row>
        <row r="1325">
          <cell r="K1325">
            <v>455906.016</v>
          </cell>
        </row>
        <row r="1326">
          <cell r="K1326">
            <v>86438.2644</v>
          </cell>
        </row>
        <row r="1327">
          <cell r="K1327">
            <v>492210.86399999994</v>
          </cell>
        </row>
        <row r="1328">
          <cell r="K1328">
            <v>231738.88320000001</v>
          </cell>
        </row>
        <row r="1329">
          <cell r="K1329">
            <v>187233.66</v>
          </cell>
        </row>
        <row r="1330">
          <cell r="K1330">
            <v>34221.203999999998</v>
          </cell>
        </row>
        <row r="1331">
          <cell r="K1331">
            <v>691761.56760000007</v>
          </cell>
        </row>
        <row r="1332">
          <cell r="K1332">
            <v>22801.186799999999</v>
          </cell>
        </row>
        <row r="1333">
          <cell r="K1333">
            <v>225582.12719999999</v>
          </cell>
        </row>
        <row r="1334">
          <cell r="K1334">
            <v>69618.430800000002</v>
          </cell>
        </row>
        <row r="1335">
          <cell r="K1335">
            <v>982731.26880000008</v>
          </cell>
        </row>
        <row r="1336">
          <cell r="K1336">
            <v>137733.5772</v>
          </cell>
        </row>
        <row r="1337">
          <cell r="K1337">
            <v>28509.429599999999</v>
          </cell>
        </row>
        <row r="1338">
          <cell r="K1338">
            <v>299434.94640000002</v>
          </cell>
        </row>
        <row r="1339">
          <cell r="K1339">
            <v>220892.16239999997</v>
          </cell>
        </row>
        <row r="1340">
          <cell r="K1340">
            <v>205154.17559999999</v>
          </cell>
        </row>
        <row r="1341">
          <cell r="K1341">
            <v>37547.9712</v>
          </cell>
        </row>
        <row r="1342">
          <cell r="K1342">
            <v>252729.53639999998</v>
          </cell>
        </row>
        <row r="1343">
          <cell r="K1343">
            <v>581029.42680000002</v>
          </cell>
        </row>
        <row r="1344">
          <cell r="K1344">
            <v>158710.10399999999</v>
          </cell>
        </row>
        <row r="1345">
          <cell r="K1345">
            <v>158272.1856</v>
          </cell>
        </row>
        <row r="1346">
          <cell r="K1346">
            <v>336035.27159999998</v>
          </cell>
        </row>
        <row r="1347">
          <cell r="K1347">
            <v>455906.016</v>
          </cell>
        </row>
        <row r="1348">
          <cell r="K1348">
            <v>86438.2644</v>
          </cell>
        </row>
        <row r="1349">
          <cell r="K1349">
            <v>492210.86399999994</v>
          </cell>
        </row>
        <row r="1350">
          <cell r="K1350">
            <v>231738.88320000001</v>
          </cell>
        </row>
        <row r="1351">
          <cell r="K1351">
            <v>187233.66</v>
          </cell>
        </row>
        <row r="1352">
          <cell r="K1352">
            <v>34221.203999999998</v>
          </cell>
        </row>
        <row r="1353">
          <cell r="K1353">
            <v>691761.56760000007</v>
          </cell>
        </row>
        <row r="1354">
          <cell r="K1354">
            <v>22801.186799999999</v>
          </cell>
        </row>
        <row r="1355">
          <cell r="K1355">
            <v>225582.12719999999</v>
          </cell>
        </row>
        <row r="1356">
          <cell r="K1356">
            <v>69618.430800000002</v>
          </cell>
        </row>
        <row r="1357">
          <cell r="K1357">
            <v>982731.26880000008</v>
          </cell>
        </row>
        <row r="1358">
          <cell r="K1358">
            <v>137733.5772</v>
          </cell>
        </row>
        <row r="1359">
          <cell r="K1359">
            <v>28509.429599999999</v>
          </cell>
        </row>
        <row r="1360">
          <cell r="K1360">
            <v>299434.94640000002</v>
          </cell>
        </row>
        <row r="1361">
          <cell r="K1361">
            <v>220892.16239999997</v>
          </cell>
        </row>
      </sheetData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67.733007291667" createdVersion="8" refreshedVersion="8" minRefreshableVersion="3" recordCount="20" xr:uid="{88AF171C-FE16-438F-B0E4-60FD68DD55A8}">
  <cacheSource type="worksheet">
    <worksheetSource ref="A4:C24" sheet="39"/>
  </cacheSource>
  <cacheFields count="3">
    <cacheField name="Item" numFmtId="165">
      <sharedItems count="5">
        <s v="A"/>
        <s v="B"/>
        <s v="D"/>
        <s v="E"/>
        <s v="C"/>
      </sharedItems>
    </cacheField>
    <cacheField name="Plan" numFmtId="165">
      <sharedItems containsSemiMixedTypes="0" containsString="0" containsNumber="1" containsInteger="1" minValue="139261" maxValue="3114227" count="20">
        <n v="324121"/>
        <n v="2455078"/>
        <n v="1598048"/>
        <n v="582882"/>
        <n v="842074"/>
        <n v="293416"/>
        <n v="419782"/>
        <n v="139261"/>
        <n v="1000000"/>
        <n v="3114227"/>
        <n v="2172534"/>
        <n v="1589999"/>
        <n v="2100380"/>
        <n v="1046399"/>
        <n v="770641"/>
        <n v="2822285"/>
        <n v="1627088"/>
        <n v="639672"/>
        <n v="2660632"/>
        <n v="1047563"/>
      </sharedItems>
    </cacheField>
    <cacheField name="Sales" numFmtId="165">
      <sharedItems containsSemiMixedTypes="0" containsString="0" containsNumber="1" containsInteger="1" minValue="138761" maxValue="3113727" count="20">
        <n v="323621"/>
        <n v="2454578"/>
        <n v="1597548"/>
        <n v="582382"/>
        <n v="841574"/>
        <n v="292916"/>
        <n v="419282"/>
        <n v="138761"/>
        <n v="999500"/>
        <n v="3113727"/>
        <n v="2172034"/>
        <n v="1589499"/>
        <n v="2099880"/>
        <n v="1045899"/>
        <n v="770141"/>
        <n v="2821785"/>
        <n v="1626588"/>
        <n v="639172"/>
        <n v="2660132"/>
        <n v="104706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x v="0"/>
    <x v="0"/>
  </r>
  <r>
    <x v="1"/>
    <x v="1"/>
    <x v="1"/>
  </r>
  <r>
    <x v="0"/>
    <x v="2"/>
    <x v="2"/>
  </r>
  <r>
    <x v="2"/>
    <x v="3"/>
    <x v="3"/>
  </r>
  <r>
    <x v="3"/>
    <x v="4"/>
    <x v="4"/>
  </r>
  <r>
    <x v="1"/>
    <x v="5"/>
    <x v="5"/>
  </r>
  <r>
    <x v="0"/>
    <x v="6"/>
    <x v="6"/>
  </r>
  <r>
    <x v="1"/>
    <x v="7"/>
    <x v="7"/>
  </r>
  <r>
    <x v="1"/>
    <x v="8"/>
    <x v="8"/>
  </r>
  <r>
    <x v="0"/>
    <x v="9"/>
    <x v="9"/>
  </r>
  <r>
    <x v="2"/>
    <x v="10"/>
    <x v="10"/>
  </r>
  <r>
    <x v="2"/>
    <x v="11"/>
    <x v="11"/>
  </r>
  <r>
    <x v="0"/>
    <x v="12"/>
    <x v="12"/>
  </r>
  <r>
    <x v="1"/>
    <x v="13"/>
    <x v="13"/>
  </r>
  <r>
    <x v="4"/>
    <x v="14"/>
    <x v="14"/>
  </r>
  <r>
    <x v="4"/>
    <x v="15"/>
    <x v="15"/>
  </r>
  <r>
    <x v="0"/>
    <x v="16"/>
    <x v="16"/>
  </r>
  <r>
    <x v="3"/>
    <x v="17"/>
    <x v="17"/>
  </r>
  <r>
    <x v="3"/>
    <x v="18"/>
    <x v="18"/>
  </r>
  <r>
    <x v="2"/>
    <x v="19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B649F-B247-4766-AD7D-DEDF7263AB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J10" firstHeaderRow="0" firstDataRow="1" firstDataCol="1"/>
  <pivotFields count="3">
    <pivotField axis="axisRow" showAll="0">
      <items count="6">
        <item x="0"/>
        <item x="1"/>
        <item x="4"/>
        <item x="2"/>
        <item x="3"/>
        <item t="default"/>
      </items>
    </pivotField>
    <pivotField dataField="1" numFmtId="165" showAll="0">
      <items count="21">
        <item x="7"/>
        <item x="5"/>
        <item x="0"/>
        <item x="6"/>
        <item x="3"/>
        <item x="17"/>
        <item x="14"/>
        <item x="4"/>
        <item x="8"/>
        <item x="13"/>
        <item x="19"/>
        <item x="11"/>
        <item x="2"/>
        <item x="16"/>
        <item x="12"/>
        <item x="10"/>
        <item x="1"/>
        <item x="18"/>
        <item x="15"/>
        <item x="9"/>
        <item t="default"/>
      </items>
    </pivotField>
    <pivotField dataField="1" numFmtId="165" showAll="0">
      <items count="21">
        <item x="7"/>
        <item x="5"/>
        <item x="0"/>
        <item x="6"/>
        <item x="3"/>
        <item x="17"/>
        <item x="14"/>
        <item x="4"/>
        <item x="8"/>
        <item x="13"/>
        <item x="19"/>
        <item x="11"/>
        <item x="2"/>
        <item x="16"/>
        <item x="12"/>
        <item x="10"/>
        <item x="1"/>
        <item x="18"/>
        <item x="15"/>
        <item x="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lan" fld="1" baseField="0" baseItem="0" numFmtId="165"/>
    <dataField name="Sum of Sales" fld="2" baseField="1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1"/>
  <sheetViews>
    <sheetView showGridLines="0" topLeftCell="A1324" workbookViewId="0">
      <selection activeCell="D1361" sqref="D1361"/>
    </sheetView>
  </sheetViews>
  <sheetFormatPr defaultColWidth="9.109375" defaultRowHeight="10.199999999999999"/>
  <cols>
    <col min="1" max="1" width="6.6640625" style="34" bestFit="1" customWidth="1"/>
    <col min="2" max="2" width="20.5546875" style="34" customWidth="1"/>
    <col min="3" max="3" width="8.109375" style="34" bestFit="1" customWidth="1"/>
    <col min="4" max="4" width="8.88671875" style="34" bestFit="1" customWidth="1"/>
    <col min="5" max="5" width="5.33203125" style="34" bestFit="1" customWidth="1"/>
    <col min="6" max="6" width="13.6640625" style="34" bestFit="1" customWidth="1"/>
    <col min="7" max="7" width="26.6640625" style="34" bestFit="1" customWidth="1"/>
    <col min="8" max="8" width="21.6640625" style="34" bestFit="1" customWidth="1"/>
    <col min="9" max="9" width="10" style="34" bestFit="1" customWidth="1"/>
    <col min="10" max="11" width="7" style="34" bestFit="1" customWidth="1"/>
    <col min="12" max="12" width="5.5546875" style="34" bestFit="1" customWidth="1"/>
    <col min="13" max="16384" width="9.109375" style="34"/>
  </cols>
  <sheetData>
    <row r="1" spans="1:12">
      <c r="A1" s="31" t="s">
        <v>0</v>
      </c>
      <c r="B1" s="31" t="s">
        <v>1</v>
      </c>
      <c r="C1" s="32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2714</v>
      </c>
      <c r="J1" s="31" t="s">
        <v>2712</v>
      </c>
      <c r="K1" s="31" t="s">
        <v>2713</v>
      </c>
      <c r="L1" s="33" t="s">
        <v>2715</v>
      </c>
    </row>
    <row r="2" spans="1:12">
      <c r="A2" s="12">
        <v>376172</v>
      </c>
      <c r="B2" s="12" t="s">
        <v>8</v>
      </c>
      <c r="C2" s="35">
        <v>40280</v>
      </c>
      <c r="D2" s="12" t="s">
        <v>9</v>
      </c>
      <c r="E2" s="12" t="s">
        <v>10</v>
      </c>
      <c r="F2" s="12">
        <v>399532</v>
      </c>
      <c r="G2" s="12" t="s">
        <v>11</v>
      </c>
      <c r="H2" s="12" t="s">
        <v>12</v>
      </c>
      <c r="I2" s="12" t="s">
        <v>13</v>
      </c>
      <c r="J2" s="12">
        <v>1199561</v>
      </c>
      <c r="K2" s="12">
        <v>951452</v>
      </c>
      <c r="L2" s="36">
        <f>K2/J2</f>
        <v>0.79316683353326756</v>
      </c>
    </row>
    <row r="3" spans="1:12">
      <c r="A3" s="12">
        <v>376175</v>
      </c>
      <c r="B3" s="12" t="s">
        <v>14</v>
      </c>
      <c r="C3" s="35">
        <v>40280</v>
      </c>
      <c r="D3" s="12" t="s">
        <v>9</v>
      </c>
      <c r="E3" s="12" t="s">
        <v>15</v>
      </c>
      <c r="F3" s="12">
        <v>419863</v>
      </c>
      <c r="G3" s="12" t="s">
        <v>16</v>
      </c>
      <c r="H3" s="12" t="s">
        <v>12</v>
      </c>
      <c r="I3" s="12" t="s">
        <v>17</v>
      </c>
      <c r="J3" s="12">
        <v>1001514</v>
      </c>
      <c r="K3" s="12">
        <v>1151591</v>
      </c>
      <c r="L3" s="36">
        <f t="shared" ref="L3:L66" si="0">K3/J3</f>
        <v>1.1498501269078616</v>
      </c>
    </row>
    <row r="4" spans="1:12">
      <c r="A4" s="12">
        <v>376181</v>
      </c>
      <c r="B4" s="12" t="s">
        <v>18</v>
      </c>
      <c r="C4" s="35">
        <v>40280</v>
      </c>
      <c r="D4" s="12" t="s">
        <v>9</v>
      </c>
      <c r="E4" s="12" t="s">
        <v>19</v>
      </c>
      <c r="F4" s="12">
        <v>399534</v>
      </c>
      <c r="G4" s="12" t="s">
        <v>20</v>
      </c>
      <c r="H4" s="12" t="s">
        <v>12</v>
      </c>
      <c r="I4" s="12" t="s">
        <v>21</v>
      </c>
      <c r="J4" s="12">
        <v>622708</v>
      </c>
      <c r="K4" s="12">
        <v>885633</v>
      </c>
      <c r="L4" s="36">
        <f t="shared" si="0"/>
        <v>1.4222283959737148</v>
      </c>
    </row>
    <row r="5" spans="1:12">
      <c r="A5" s="12">
        <v>376184</v>
      </c>
      <c r="B5" s="12" t="s">
        <v>22</v>
      </c>
      <c r="C5" s="35">
        <v>40280</v>
      </c>
      <c r="D5" s="12" t="s">
        <v>9</v>
      </c>
      <c r="E5" s="12" t="s">
        <v>23</v>
      </c>
      <c r="F5" s="12">
        <v>377076</v>
      </c>
      <c r="G5" s="12" t="s">
        <v>24</v>
      </c>
      <c r="H5" s="12" t="s">
        <v>12</v>
      </c>
      <c r="I5" s="12" t="s">
        <v>21</v>
      </c>
      <c r="J5" s="12">
        <v>489534</v>
      </c>
      <c r="K5" s="12">
        <v>628449</v>
      </c>
      <c r="L5" s="36">
        <f t="shared" si="0"/>
        <v>1.2837698709384844</v>
      </c>
    </row>
    <row r="6" spans="1:12">
      <c r="A6" s="12">
        <v>376187</v>
      </c>
      <c r="B6" s="12" t="s">
        <v>25</v>
      </c>
      <c r="C6" s="35">
        <v>40182</v>
      </c>
      <c r="D6" s="12" t="s">
        <v>9</v>
      </c>
      <c r="E6" s="12" t="s">
        <v>26</v>
      </c>
      <c r="F6" s="12">
        <v>377076</v>
      </c>
      <c r="G6" s="12" t="s">
        <v>24</v>
      </c>
      <c r="H6" s="12" t="s">
        <v>27</v>
      </c>
      <c r="I6" s="12" t="s">
        <v>28</v>
      </c>
      <c r="J6" s="12">
        <v>1697902</v>
      </c>
      <c r="K6" s="12">
        <v>791370</v>
      </c>
      <c r="L6" s="36">
        <f t="shared" si="0"/>
        <v>0.46608697086168693</v>
      </c>
    </row>
    <row r="7" spans="1:12">
      <c r="A7" s="12">
        <v>376196</v>
      </c>
      <c r="B7" s="12" t="s">
        <v>29</v>
      </c>
      <c r="C7" s="35">
        <v>40278</v>
      </c>
      <c r="D7" s="12" t="s">
        <v>9</v>
      </c>
      <c r="E7" s="12" t="s">
        <v>30</v>
      </c>
      <c r="F7" s="12">
        <v>387266</v>
      </c>
      <c r="G7" s="12" t="s">
        <v>31</v>
      </c>
      <c r="H7" s="12" t="s">
        <v>27</v>
      </c>
      <c r="I7" s="12" t="s">
        <v>13</v>
      </c>
      <c r="J7" s="12">
        <v>1489572</v>
      </c>
      <c r="K7" s="12">
        <v>581866</v>
      </c>
      <c r="L7" s="36">
        <f t="shared" si="0"/>
        <v>0.39062630070919702</v>
      </c>
    </row>
    <row r="8" spans="1:12">
      <c r="A8" s="12">
        <v>376238</v>
      </c>
      <c r="B8" s="12" t="s">
        <v>32</v>
      </c>
      <c r="C8" s="35">
        <v>40280</v>
      </c>
      <c r="D8" s="12" t="s">
        <v>9</v>
      </c>
      <c r="E8" s="12" t="s">
        <v>33</v>
      </c>
      <c r="F8" s="12">
        <v>419863</v>
      </c>
      <c r="G8" s="12" t="s">
        <v>16</v>
      </c>
      <c r="H8" s="12" t="s">
        <v>27</v>
      </c>
      <c r="I8" s="12" t="s">
        <v>17</v>
      </c>
      <c r="J8" s="12">
        <v>700215</v>
      </c>
      <c r="K8" s="12">
        <v>1133645</v>
      </c>
      <c r="L8" s="36">
        <f t="shared" si="0"/>
        <v>1.6189955942103498</v>
      </c>
    </row>
    <row r="9" spans="1:12">
      <c r="A9" s="12">
        <v>375340</v>
      </c>
      <c r="B9" s="12" t="s">
        <v>34</v>
      </c>
      <c r="C9" s="35">
        <v>40280</v>
      </c>
      <c r="D9" s="12" t="s">
        <v>35</v>
      </c>
      <c r="E9" s="12" t="s">
        <v>36</v>
      </c>
      <c r="F9" s="12">
        <v>391321</v>
      </c>
      <c r="G9" s="12" t="s">
        <v>37</v>
      </c>
      <c r="H9" s="12" t="s">
        <v>12</v>
      </c>
      <c r="I9" s="12" t="s">
        <v>17</v>
      </c>
      <c r="J9" s="12">
        <v>710336</v>
      </c>
      <c r="K9" s="12">
        <v>631906</v>
      </c>
      <c r="L9" s="36">
        <f t="shared" si="0"/>
        <v>0.88958746283448964</v>
      </c>
    </row>
    <row r="10" spans="1:12">
      <c r="A10" s="12">
        <v>375347</v>
      </c>
      <c r="B10" s="12" t="s">
        <v>38</v>
      </c>
      <c r="C10" s="35">
        <v>40280</v>
      </c>
      <c r="D10" s="12" t="s">
        <v>35</v>
      </c>
      <c r="E10" s="12" t="s">
        <v>39</v>
      </c>
      <c r="F10" s="12">
        <v>460909</v>
      </c>
      <c r="G10" s="12" t="s">
        <v>40</v>
      </c>
      <c r="H10" s="12" t="s">
        <v>12</v>
      </c>
      <c r="I10" s="12" t="s">
        <v>13</v>
      </c>
      <c r="J10" s="12">
        <v>1394015</v>
      </c>
      <c r="K10" s="12">
        <v>1733935</v>
      </c>
      <c r="L10" s="36">
        <f t="shared" si="0"/>
        <v>1.2438424263727434</v>
      </c>
    </row>
    <row r="11" spans="1:12">
      <c r="A11" s="12">
        <v>375350</v>
      </c>
      <c r="B11" s="12" t="s">
        <v>41</v>
      </c>
      <c r="C11" s="35">
        <v>40280</v>
      </c>
      <c r="D11" s="12" t="s">
        <v>35</v>
      </c>
      <c r="E11" s="12" t="s">
        <v>42</v>
      </c>
      <c r="F11" s="12">
        <v>460909</v>
      </c>
      <c r="G11" s="12" t="s">
        <v>40</v>
      </c>
      <c r="H11" s="12" t="s">
        <v>27</v>
      </c>
      <c r="I11" s="12" t="s">
        <v>13</v>
      </c>
      <c r="J11" s="12">
        <v>1115157</v>
      </c>
      <c r="K11" s="12">
        <v>1386513</v>
      </c>
      <c r="L11" s="36">
        <f t="shared" si="0"/>
        <v>1.2433343466435667</v>
      </c>
    </row>
    <row r="12" spans="1:12">
      <c r="A12" s="12">
        <v>375355</v>
      </c>
      <c r="B12" s="12" t="s">
        <v>43</v>
      </c>
      <c r="C12" s="35">
        <v>40287</v>
      </c>
      <c r="D12" s="12" t="s">
        <v>35</v>
      </c>
      <c r="E12" s="12" t="s">
        <v>44</v>
      </c>
      <c r="F12" s="12">
        <v>424950</v>
      </c>
      <c r="G12" s="12" t="s">
        <v>45</v>
      </c>
      <c r="H12" s="12" t="s">
        <v>27</v>
      </c>
      <c r="I12" s="12" t="s">
        <v>17</v>
      </c>
      <c r="J12" s="12">
        <v>919591</v>
      </c>
      <c r="K12" s="12">
        <v>574544</v>
      </c>
      <c r="L12" s="36">
        <f t="shared" si="0"/>
        <v>0.6247821042180709</v>
      </c>
    </row>
    <row r="13" spans="1:12">
      <c r="A13" s="12">
        <v>375359</v>
      </c>
      <c r="B13" s="12" t="s">
        <v>46</v>
      </c>
      <c r="C13" s="35">
        <v>40280</v>
      </c>
      <c r="D13" s="12" t="s">
        <v>35</v>
      </c>
      <c r="E13" s="12" t="s">
        <v>47</v>
      </c>
      <c r="F13" s="12">
        <v>377963</v>
      </c>
      <c r="G13" s="12" t="s">
        <v>48</v>
      </c>
      <c r="H13" s="12" t="s">
        <v>27</v>
      </c>
      <c r="I13" s="12" t="s">
        <v>17</v>
      </c>
      <c r="J13" s="12">
        <v>874452</v>
      </c>
      <c r="K13" s="12">
        <v>552111</v>
      </c>
      <c r="L13" s="36">
        <f t="shared" si="0"/>
        <v>0.631379423913491</v>
      </c>
    </row>
    <row r="14" spans="1:12">
      <c r="A14" s="12">
        <v>375365</v>
      </c>
      <c r="B14" s="12" t="s">
        <v>49</v>
      </c>
      <c r="C14" s="35">
        <v>40287</v>
      </c>
      <c r="D14" s="12" t="s">
        <v>35</v>
      </c>
      <c r="E14" s="12" t="s">
        <v>50</v>
      </c>
      <c r="F14" s="12">
        <v>377329</v>
      </c>
      <c r="G14" s="12" t="s">
        <v>51</v>
      </c>
      <c r="H14" s="12" t="s">
        <v>27</v>
      </c>
      <c r="I14" s="12" t="s">
        <v>13</v>
      </c>
      <c r="J14" s="12">
        <v>1202039</v>
      </c>
      <c r="K14" s="12">
        <v>1373674</v>
      </c>
      <c r="L14" s="36">
        <f t="shared" si="0"/>
        <v>1.142786548522968</v>
      </c>
    </row>
    <row r="15" spans="1:12">
      <c r="A15" s="12">
        <v>375366</v>
      </c>
      <c r="B15" s="12" t="s">
        <v>52</v>
      </c>
      <c r="C15" s="35">
        <v>40287</v>
      </c>
      <c r="D15" s="12" t="s">
        <v>35</v>
      </c>
      <c r="E15" s="12" t="s">
        <v>53</v>
      </c>
      <c r="F15" s="12">
        <v>411082</v>
      </c>
      <c r="G15" s="12" t="s">
        <v>54</v>
      </c>
      <c r="H15" s="12" t="s">
        <v>12</v>
      </c>
      <c r="I15" s="12" t="s">
        <v>17</v>
      </c>
      <c r="J15" s="12">
        <v>1065405</v>
      </c>
      <c r="K15" s="12">
        <v>1252551</v>
      </c>
      <c r="L15" s="36">
        <f t="shared" si="0"/>
        <v>1.175657144466189</v>
      </c>
    </row>
    <row r="16" spans="1:12">
      <c r="A16" s="12">
        <v>375367</v>
      </c>
      <c r="B16" s="12" t="s">
        <v>55</v>
      </c>
      <c r="C16" s="35">
        <v>40280</v>
      </c>
      <c r="D16" s="12" t="s">
        <v>35</v>
      </c>
      <c r="E16" s="12" t="s">
        <v>56</v>
      </c>
      <c r="F16" s="12">
        <v>411082</v>
      </c>
      <c r="G16" s="12" t="s">
        <v>54</v>
      </c>
      <c r="H16" s="12" t="s">
        <v>12</v>
      </c>
      <c r="I16" s="12" t="s">
        <v>17</v>
      </c>
      <c r="J16" s="12">
        <v>811765</v>
      </c>
      <c r="K16" s="12">
        <v>813095</v>
      </c>
      <c r="L16" s="36">
        <f t="shared" si="0"/>
        <v>1.0016384052034764</v>
      </c>
    </row>
    <row r="17" spans="1:12">
      <c r="A17" s="12">
        <v>375692</v>
      </c>
      <c r="B17" s="12" t="s">
        <v>57</v>
      </c>
      <c r="C17" s="35">
        <v>40280</v>
      </c>
      <c r="D17" s="12" t="s">
        <v>35</v>
      </c>
      <c r="E17" s="12" t="s">
        <v>58</v>
      </c>
      <c r="F17" s="12">
        <v>411082</v>
      </c>
      <c r="G17" s="12" t="s">
        <v>54</v>
      </c>
      <c r="H17" s="12" t="s">
        <v>12</v>
      </c>
      <c r="I17" s="12" t="s">
        <v>17</v>
      </c>
      <c r="J17" s="12">
        <v>1089281</v>
      </c>
      <c r="K17" s="12">
        <v>1000552</v>
      </c>
      <c r="L17" s="36">
        <f t="shared" si="0"/>
        <v>0.9185435163194805</v>
      </c>
    </row>
    <row r="18" spans="1:12">
      <c r="A18" s="12">
        <v>375699</v>
      </c>
      <c r="B18" s="12" t="s">
        <v>59</v>
      </c>
      <c r="C18" s="35">
        <v>40280</v>
      </c>
      <c r="D18" s="12" t="s">
        <v>35</v>
      </c>
      <c r="E18" s="12" t="s">
        <v>60</v>
      </c>
      <c r="F18" s="12">
        <v>460909</v>
      </c>
      <c r="G18" s="12" t="s">
        <v>40</v>
      </c>
      <c r="H18" s="12" t="s">
        <v>12</v>
      </c>
      <c r="I18" s="12" t="s">
        <v>28</v>
      </c>
      <c r="J18" s="12">
        <v>1882688</v>
      </c>
      <c r="K18" s="12">
        <v>1129711</v>
      </c>
      <c r="L18" s="36">
        <f t="shared" si="0"/>
        <v>0.60005215946561508</v>
      </c>
    </row>
    <row r="19" spans="1:12">
      <c r="A19" s="12">
        <v>375701</v>
      </c>
      <c r="B19" s="12" t="s">
        <v>61</v>
      </c>
      <c r="C19" s="35">
        <v>40280</v>
      </c>
      <c r="D19" s="12" t="s">
        <v>35</v>
      </c>
      <c r="E19" s="12" t="s">
        <v>62</v>
      </c>
      <c r="F19" s="12">
        <v>382987</v>
      </c>
      <c r="G19" s="12" t="s">
        <v>63</v>
      </c>
      <c r="H19" s="12" t="s">
        <v>12</v>
      </c>
      <c r="I19" s="12" t="s">
        <v>28</v>
      </c>
      <c r="J19" s="12">
        <v>2108974</v>
      </c>
      <c r="K19" s="12">
        <v>1045900</v>
      </c>
      <c r="L19" s="36">
        <f t="shared" si="0"/>
        <v>0.49592835189054013</v>
      </c>
    </row>
    <row r="20" spans="1:12">
      <c r="A20" s="12">
        <v>376259</v>
      </c>
      <c r="B20" s="12" t="s">
        <v>64</v>
      </c>
      <c r="C20" s="35">
        <v>40280</v>
      </c>
      <c r="D20" s="12" t="s">
        <v>35</v>
      </c>
      <c r="E20" s="12" t="s">
        <v>65</v>
      </c>
      <c r="F20" s="12">
        <v>377076</v>
      </c>
      <c r="G20" s="12" t="s">
        <v>24</v>
      </c>
      <c r="H20" s="12" t="s">
        <v>27</v>
      </c>
      <c r="I20" s="12" t="s">
        <v>66</v>
      </c>
      <c r="J20" s="12">
        <v>307081</v>
      </c>
      <c r="K20" s="12">
        <v>617619</v>
      </c>
      <c r="L20" s="36">
        <f t="shared" si="0"/>
        <v>2.0112576160687246</v>
      </c>
    </row>
    <row r="21" spans="1:12">
      <c r="A21" s="12">
        <v>376260</v>
      </c>
      <c r="B21" s="12" t="s">
        <v>67</v>
      </c>
      <c r="C21" s="35">
        <v>40182</v>
      </c>
      <c r="D21" s="12" t="s">
        <v>35</v>
      </c>
      <c r="E21" s="12" t="s">
        <v>68</v>
      </c>
      <c r="F21" s="12">
        <v>377076</v>
      </c>
      <c r="G21" s="12" t="s">
        <v>24</v>
      </c>
      <c r="H21" s="12" t="s">
        <v>27</v>
      </c>
      <c r="I21" s="12" t="s">
        <v>66</v>
      </c>
      <c r="J21" s="12">
        <v>371372</v>
      </c>
      <c r="K21" s="12">
        <v>348654</v>
      </c>
      <c r="L21" s="36">
        <f t="shared" si="0"/>
        <v>0.93882683670282085</v>
      </c>
    </row>
    <row r="22" spans="1:12">
      <c r="A22" s="12">
        <v>376264</v>
      </c>
      <c r="B22" s="12" t="s">
        <v>69</v>
      </c>
      <c r="C22" s="35">
        <v>40249</v>
      </c>
      <c r="D22" s="12" t="s">
        <v>35</v>
      </c>
      <c r="E22" s="12" t="s">
        <v>70</v>
      </c>
      <c r="F22" s="12">
        <v>377076</v>
      </c>
      <c r="G22" s="12" t="s">
        <v>24</v>
      </c>
      <c r="H22" s="12" t="s">
        <v>12</v>
      </c>
      <c r="I22" s="12" t="s">
        <v>17</v>
      </c>
      <c r="J22" s="12">
        <v>744542</v>
      </c>
      <c r="K22" s="12">
        <v>1084374</v>
      </c>
      <c r="L22" s="36">
        <f t="shared" si="0"/>
        <v>1.4564309333791781</v>
      </c>
    </row>
    <row r="23" spans="1:12">
      <c r="A23" s="12">
        <v>376305</v>
      </c>
      <c r="B23" s="12" t="s">
        <v>71</v>
      </c>
      <c r="C23" s="35">
        <v>40278</v>
      </c>
      <c r="D23" s="12" t="s">
        <v>35</v>
      </c>
      <c r="E23" s="12" t="s">
        <v>72</v>
      </c>
      <c r="F23" s="12">
        <v>380150</v>
      </c>
      <c r="G23" s="12" t="s">
        <v>73</v>
      </c>
      <c r="H23" s="12" t="s">
        <v>27</v>
      </c>
      <c r="I23" s="12" t="s">
        <v>17</v>
      </c>
      <c r="J23" s="12">
        <v>943479</v>
      </c>
      <c r="K23" s="12">
        <v>883845</v>
      </c>
      <c r="L23" s="36">
        <f t="shared" si="0"/>
        <v>0.93679350573780662</v>
      </c>
    </row>
    <row r="24" spans="1:12">
      <c r="A24" s="12">
        <v>376306</v>
      </c>
      <c r="B24" s="12" t="s">
        <v>74</v>
      </c>
      <c r="C24" s="35">
        <v>40280</v>
      </c>
      <c r="D24" s="12" t="s">
        <v>35</v>
      </c>
      <c r="E24" s="12" t="s">
        <v>75</v>
      </c>
      <c r="F24" s="12">
        <v>387266</v>
      </c>
      <c r="G24" s="12" t="s">
        <v>31</v>
      </c>
      <c r="H24" s="12" t="s">
        <v>12</v>
      </c>
      <c r="I24" s="12" t="s">
        <v>17</v>
      </c>
      <c r="J24" s="12">
        <v>1044702</v>
      </c>
      <c r="K24" s="12">
        <v>1092538</v>
      </c>
      <c r="L24" s="36">
        <f t="shared" si="0"/>
        <v>1.0457891341262868</v>
      </c>
    </row>
    <row r="25" spans="1:12">
      <c r="A25" s="12">
        <v>376310</v>
      </c>
      <c r="B25" s="12" t="s">
        <v>76</v>
      </c>
      <c r="C25" s="35">
        <v>40278</v>
      </c>
      <c r="D25" s="12" t="s">
        <v>35</v>
      </c>
      <c r="E25" s="12" t="s">
        <v>77</v>
      </c>
      <c r="F25" s="12">
        <v>377332</v>
      </c>
      <c r="G25" s="12" t="s">
        <v>78</v>
      </c>
      <c r="H25" s="12" t="s">
        <v>27</v>
      </c>
      <c r="I25" s="12" t="s">
        <v>17</v>
      </c>
      <c r="J25" s="12">
        <v>838444</v>
      </c>
      <c r="K25" s="12">
        <v>1109502</v>
      </c>
      <c r="L25" s="36">
        <f t="shared" si="0"/>
        <v>1.3232869458186831</v>
      </c>
    </row>
    <row r="26" spans="1:12">
      <c r="A26" s="12">
        <v>376314</v>
      </c>
      <c r="B26" s="12" t="s">
        <v>79</v>
      </c>
      <c r="C26" s="35">
        <v>40280</v>
      </c>
      <c r="D26" s="12" t="s">
        <v>35</v>
      </c>
      <c r="E26" s="12" t="s">
        <v>80</v>
      </c>
      <c r="F26" s="12">
        <v>451002</v>
      </c>
      <c r="G26" s="12" t="s">
        <v>81</v>
      </c>
      <c r="H26" s="12" t="s">
        <v>27</v>
      </c>
      <c r="I26" s="12" t="s">
        <v>21</v>
      </c>
      <c r="J26" s="12">
        <v>418422</v>
      </c>
      <c r="K26" s="12">
        <v>182710</v>
      </c>
      <c r="L26" s="36">
        <f t="shared" si="0"/>
        <v>0.43666442013087264</v>
      </c>
    </row>
    <row r="27" spans="1:12">
      <c r="A27" s="12">
        <v>376319</v>
      </c>
      <c r="B27" s="12" t="s">
        <v>82</v>
      </c>
      <c r="C27" s="35">
        <v>40278</v>
      </c>
      <c r="D27" s="12" t="s">
        <v>83</v>
      </c>
      <c r="E27" s="12" t="s">
        <v>84</v>
      </c>
      <c r="F27" s="12">
        <v>451002</v>
      </c>
      <c r="G27" s="12" t="s">
        <v>81</v>
      </c>
      <c r="H27" s="12" t="s">
        <v>27</v>
      </c>
      <c r="I27" s="12" t="s">
        <v>17</v>
      </c>
      <c r="J27" s="12">
        <v>819218</v>
      </c>
      <c r="K27" s="12">
        <v>621993</v>
      </c>
      <c r="L27" s="36">
        <f t="shared" si="0"/>
        <v>0.75925211604237208</v>
      </c>
    </row>
    <row r="28" spans="1:12">
      <c r="A28" s="12">
        <v>376432</v>
      </c>
      <c r="B28" s="12" t="s">
        <v>85</v>
      </c>
      <c r="C28" s="35">
        <v>40280</v>
      </c>
      <c r="D28" s="12" t="s">
        <v>83</v>
      </c>
      <c r="E28" s="12" t="s">
        <v>86</v>
      </c>
      <c r="F28" s="12">
        <v>376339</v>
      </c>
      <c r="G28" s="12" t="s">
        <v>87</v>
      </c>
      <c r="H28" s="12" t="s">
        <v>27</v>
      </c>
      <c r="I28" s="12" t="s">
        <v>13</v>
      </c>
      <c r="J28" s="12">
        <v>1495310</v>
      </c>
      <c r="K28" s="12">
        <v>1000327</v>
      </c>
      <c r="L28" s="36">
        <f t="shared" si="0"/>
        <v>0.6689763326668049</v>
      </c>
    </row>
    <row r="29" spans="1:12">
      <c r="A29" s="12">
        <v>376434</v>
      </c>
      <c r="B29" s="12" t="s">
        <v>88</v>
      </c>
      <c r="C29" s="35">
        <v>40280</v>
      </c>
      <c r="D29" s="12" t="s">
        <v>83</v>
      </c>
      <c r="E29" s="12" t="s">
        <v>89</v>
      </c>
      <c r="F29" s="12">
        <v>379975</v>
      </c>
      <c r="G29" s="12" t="s">
        <v>90</v>
      </c>
      <c r="H29" s="12" t="s">
        <v>27</v>
      </c>
      <c r="I29" s="12" t="s">
        <v>28</v>
      </c>
      <c r="J29" s="12">
        <v>1743716</v>
      </c>
      <c r="K29" s="12">
        <v>1923670</v>
      </c>
      <c r="L29" s="36">
        <f t="shared" si="0"/>
        <v>1.1032014387664046</v>
      </c>
    </row>
    <row r="30" spans="1:12">
      <c r="A30" s="12">
        <v>376436</v>
      </c>
      <c r="B30" s="12" t="s">
        <v>91</v>
      </c>
      <c r="C30" s="35">
        <v>40280</v>
      </c>
      <c r="D30" s="12" t="s">
        <v>83</v>
      </c>
      <c r="E30" s="12" t="s">
        <v>92</v>
      </c>
      <c r="F30" s="12">
        <v>380148</v>
      </c>
      <c r="G30" s="12" t="s">
        <v>93</v>
      </c>
      <c r="H30" s="12" t="s">
        <v>27</v>
      </c>
      <c r="I30" s="12" t="s">
        <v>28</v>
      </c>
      <c r="J30" s="12">
        <v>1698126</v>
      </c>
      <c r="K30" s="12">
        <v>1548855</v>
      </c>
      <c r="L30" s="36">
        <f t="shared" si="0"/>
        <v>0.91209662887206244</v>
      </c>
    </row>
    <row r="31" spans="1:12">
      <c r="A31" s="12">
        <v>376438</v>
      </c>
      <c r="B31" s="12" t="s">
        <v>94</v>
      </c>
      <c r="C31" s="35">
        <v>40280</v>
      </c>
      <c r="D31" s="12" t="s">
        <v>9</v>
      </c>
      <c r="E31" s="12" t="s">
        <v>95</v>
      </c>
      <c r="F31" s="12">
        <v>376339</v>
      </c>
      <c r="G31" s="12" t="s">
        <v>87</v>
      </c>
      <c r="H31" s="12" t="s">
        <v>27</v>
      </c>
      <c r="I31" s="12" t="s">
        <v>28</v>
      </c>
      <c r="J31" s="12">
        <v>1618512</v>
      </c>
      <c r="K31" s="12">
        <v>503426</v>
      </c>
      <c r="L31" s="36">
        <f t="shared" si="0"/>
        <v>0.31104248840910664</v>
      </c>
    </row>
    <row r="32" spans="1:12">
      <c r="A32" s="12">
        <v>376646</v>
      </c>
      <c r="B32" s="12" t="s">
        <v>96</v>
      </c>
      <c r="C32" s="35">
        <v>40287</v>
      </c>
      <c r="D32" s="12" t="s">
        <v>9</v>
      </c>
      <c r="E32" s="12" t="s">
        <v>97</v>
      </c>
      <c r="F32" s="12">
        <v>377963</v>
      </c>
      <c r="G32" s="12" t="s">
        <v>48</v>
      </c>
      <c r="H32" s="12" t="s">
        <v>27</v>
      </c>
      <c r="I32" s="12" t="s">
        <v>28</v>
      </c>
      <c r="J32" s="12">
        <v>1654474</v>
      </c>
      <c r="K32" s="12">
        <v>1499728</v>
      </c>
      <c r="L32" s="36">
        <f t="shared" si="0"/>
        <v>0.90646815846003015</v>
      </c>
    </row>
    <row r="33" spans="1:12">
      <c r="A33" s="12">
        <v>376737</v>
      </c>
      <c r="B33" s="12" t="s">
        <v>98</v>
      </c>
      <c r="C33" s="35">
        <v>40280</v>
      </c>
      <c r="D33" s="12" t="s">
        <v>9</v>
      </c>
      <c r="E33" s="12" t="s">
        <v>99</v>
      </c>
      <c r="F33" s="12">
        <v>410733</v>
      </c>
      <c r="G33" s="12" t="s">
        <v>100</v>
      </c>
      <c r="H33" s="12" t="s">
        <v>27</v>
      </c>
      <c r="I33" s="12" t="s">
        <v>21</v>
      </c>
      <c r="J33" s="12">
        <v>497336</v>
      </c>
      <c r="K33" s="12">
        <v>770956</v>
      </c>
      <c r="L33" s="36">
        <f t="shared" si="0"/>
        <v>1.5501713127543553</v>
      </c>
    </row>
    <row r="34" spans="1:12">
      <c r="A34" s="12">
        <v>376738</v>
      </c>
      <c r="B34" s="12" t="s">
        <v>101</v>
      </c>
      <c r="C34" s="35">
        <v>40287</v>
      </c>
      <c r="D34" s="12" t="s">
        <v>9</v>
      </c>
      <c r="E34" s="12" t="s">
        <v>102</v>
      </c>
      <c r="F34" s="12">
        <v>410733</v>
      </c>
      <c r="G34" s="12" t="s">
        <v>100</v>
      </c>
      <c r="H34" s="12" t="s">
        <v>12</v>
      </c>
      <c r="I34" s="12" t="s">
        <v>28</v>
      </c>
      <c r="J34" s="12">
        <v>1840702</v>
      </c>
      <c r="K34" s="12">
        <v>2423796</v>
      </c>
      <c r="L34" s="36">
        <f t="shared" si="0"/>
        <v>1.3167780553288908</v>
      </c>
    </row>
    <row r="35" spans="1:12">
      <c r="A35" s="12">
        <v>376740</v>
      </c>
      <c r="B35" s="12" t="s">
        <v>103</v>
      </c>
      <c r="C35" s="35">
        <v>40280</v>
      </c>
      <c r="D35" s="12" t="s">
        <v>9</v>
      </c>
      <c r="E35" s="12" t="s">
        <v>104</v>
      </c>
      <c r="F35" s="12">
        <v>410733</v>
      </c>
      <c r="G35" s="12" t="s">
        <v>100</v>
      </c>
      <c r="H35" s="12" t="s">
        <v>27</v>
      </c>
      <c r="I35" s="12" t="s">
        <v>17</v>
      </c>
      <c r="J35" s="12">
        <v>906154</v>
      </c>
      <c r="K35" s="12">
        <v>1061249</v>
      </c>
      <c r="L35" s="36">
        <f t="shared" si="0"/>
        <v>1.1711574412296364</v>
      </c>
    </row>
    <row r="36" spans="1:12">
      <c r="A36" s="12">
        <v>376935</v>
      </c>
      <c r="B36" s="12" t="s">
        <v>105</v>
      </c>
      <c r="C36" s="35">
        <v>39093</v>
      </c>
      <c r="D36" s="12" t="s">
        <v>9</v>
      </c>
      <c r="E36" s="12" t="s">
        <v>106</v>
      </c>
      <c r="F36" s="12">
        <v>377332</v>
      </c>
      <c r="G36" s="12" t="s">
        <v>78</v>
      </c>
      <c r="H36" s="12" t="s">
        <v>12</v>
      </c>
      <c r="I36" s="12" t="s">
        <v>28</v>
      </c>
      <c r="J36" s="12">
        <v>1699088</v>
      </c>
      <c r="K36" s="12">
        <v>159129</v>
      </c>
      <c r="L36" s="36">
        <f t="shared" si="0"/>
        <v>9.365553755897281E-2</v>
      </c>
    </row>
    <row r="37" spans="1:12">
      <c r="A37" s="12">
        <v>376936</v>
      </c>
      <c r="B37" s="12" t="s">
        <v>107</v>
      </c>
      <c r="C37" s="35">
        <v>40280</v>
      </c>
      <c r="D37" s="12" t="s">
        <v>9</v>
      </c>
      <c r="E37" s="12" t="s">
        <v>108</v>
      </c>
      <c r="F37" s="12">
        <v>474340</v>
      </c>
      <c r="G37" s="12" t="s">
        <v>109</v>
      </c>
      <c r="H37" s="12" t="s">
        <v>27</v>
      </c>
      <c r="I37" s="12" t="s">
        <v>21</v>
      </c>
      <c r="J37" s="12">
        <v>406704</v>
      </c>
      <c r="K37" s="12">
        <v>513678</v>
      </c>
      <c r="L37" s="36">
        <f t="shared" si="0"/>
        <v>1.2630266729611708</v>
      </c>
    </row>
    <row r="38" spans="1:12">
      <c r="A38" s="12">
        <v>376940</v>
      </c>
      <c r="B38" s="12" t="s">
        <v>110</v>
      </c>
      <c r="C38" s="35">
        <v>40280</v>
      </c>
      <c r="D38" s="12" t="s">
        <v>9</v>
      </c>
      <c r="E38" s="12" t="s">
        <v>111</v>
      </c>
      <c r="F38" s="12">
        <v>398449</v>
      </c>
      <c r="G38" s="12" t="s">
        <v>112</v>
      </c>
      <c r="H38" s="12" t="s">
        <v>27</v>
      </c>
      <c r="I38" s="12" t="s">
        <v>17</v>
      </c>
      <c r="J38" s="12">
        <v>877167</v>
      </c>
      <c r="K38" s="12">
        <v>905998</v>
      </c>
      <c r="L38" s="36">
        <f t="shared" si="0"/>
        <v>1.0328683135594476</v>
      </c>
    </row>
    <row r="39" spans="1:12">
      <c r="A39" s="12">
        <v>376949</v>
      </c>
      <c r="B39" s="12" t="s">
        <v>113</v>
      </c>
      <c r="C39" s="35">
        <v>40280</v>
      </c>
      <c r="D39" s="12" t="s">
        <v>9</v>
      </c>
      <c r="E39" s="12" t="s">
        <v>114</v>
      </c>
      <c r="F39" s="12">
        <v>398449</v>
      </c>
      <c r="G39" s="12" t="s">
        <v>112</v>
      </c>
      <c r="H39" s="12" t="s">
        <v>27</v>
      </c>
      <c r="I39" s="12" t="s">
        <v>17</v>
      </c>
      <c r="J39" s="12">
        <v>888659</v>
      </c>
      <c r="K39" s="12">
        <v>463572</v>
      </c>
      <c r="L39" s="36">
        <f t="shared" si="0"/>
        <v>0.52165341261383724</v>
      </c>
    </row>
    <row r="40" spans="1:12">
      <c r="A40" s="12">
        <v>376956</v>
      </c>
      <c r="B40" s="12" t="s">
        <v>115</v>
      </c>
      <c r="C40" s="35">
        <v>40280</v>
      </c>
      <c r="D40" s="12" t="s">
        <v>9</v>
      </c>
      <c r="E40" s="12" t="s">
        <v>116</v>
      </c>
      <c r="F40" s="12">
        <v>380150</v>
      </c>
      <c r="G40" s="12" t="s">
        <v>73</v>
      </c>
      <c r="H40" s="12" t="s">
        <v>27</v>
      </c>
      <c r="I40" s="12" t="s">
        <v>17</v>
      </c>
      <c r="J40" s="12">
        <v>861712</v>
      </c>
      <c r="K40" s="12">
        <v>2304762</v>
      </c>
      <c r="L40" s="36">
        <f t="shared" si="0"/>
        <v>2.6746314313831072</v>
      </c>
    </row>
    <row r="41" spans="1:12">
      <c r="A41" s="12">
        <v>376991</v>
      </c>
      <c r="B41" s="12" t="s">
        <v>117</v>
      </c>
      <c r="C41" s="35">
        <v>40280</v>
      </c>
      <c r="D41" s="12" t="s">
        <v>9</v>
      </c>
      <c r="E41" s="12" t="s">
        <v>118</v>
      </c>
      <c r="F41" s="12">
        <v>398449</v>
      </c>
      <c r="G41" s="12" t="s">
        <v>112</v>
      </c>
      <c r="H41" s="12" t="s">
        <v>27</v>
      </c>
      <c r="I41" s="12" t="s">
        <v>17</v>
      </c>
      <c r="J41" s="12">
        <v>970601</v>
      </c>
      <c r="K41" s="12">
        <v>692555</v>
      </c>
      <c r="L41" s="36">
        <f t="shared" si="0"/>
        <v>0.71353213112288161</v>
      </c>
    </row>
    <row r="42" spans="1:12">
      <c r="A42" s="12">
        <v>376995</v>
      </c>
      <c r="B42" s="12" t="s">
        <v>119</v>
      </c>
      <c r="C42" s="35">
        <v>40280</v>
      </c>
      <c r="D42" s="12" t="s">
        <v>9</v>
      </c>
      <c r="E42" s="12" t="s">
        <v>120</v>
      </c>
      <c r="F42" s="12">
        <v>474340</v>
      </c>
      <c r="G42" s="12" t="s">
        <v>109</v>
      </c>
      <c r="H42" s="12" t="s">
        <v>27</v>
      </c>
      <c r="I42" s="12" t="s">
        <v>21</v>
      </c>
      <c r="J42" s="12">
        <v>575494</v>
      </c>
      <c r="K42" s="12">
        <v>741973</v>
      </c>
      <c r="L42" s="36">
        <f t="shared" si="0"/>
        <v>1.2892801662571634</v>
      </c>
    </row>
    <row r="43" spans="1:12">
      <c r="A43" s="12">
        <v>377070</v>
      </c>
      <c r="B43" s="12" t="s">
        <v>121</v>
      </c>
      <c r="C43" s="35">
        <v>39294</v>
      </c>
      <c r="D43" s="12" t="s">
        <v>9</v>
      </c>
      <c r="E43" s="12" t="s">
        <v>122</v>
      </c>
      <c r="F43" s="12">
        <v>449173</v>
      </c>
      <c r="G43" s="12" t="s">
        <v>123</v>
      </c>
      <c r="H43" s="12" t="s">
        <v>12</v>
      </c>
      <c r="I43" s="12" t="s">
        <v>17</v>
      </c>
      <c r="J43" s="12">
        <v>935559</v>
      </c>
      <c r="K43" s="12">
        <v>988007</v>
      </c>
      <c r="L43" s="36">
        <f t="shared" si="0"/>
        <v>1.0560606012020621</v>
      </c>
    </row>
    <row r="44" spans="1:12">
      <c r="A44" s="12">
        <v>377265</v>
      </c>
      <c r="B44" s="12" t="s">
        <v>124</v>
      </c>
      <c r="C44" s="35">
        <v>40280</v>
      </c>
      <c r="D44" s="12" t="s">
        <v>9</v>
      </c>
      <c r="E44" s="12" t="s">
        <v>125</v>
      </c>
      <c r="F44" s="12">
        <v>474373</v>
      </c>
      <c r="G44" s="12" t="s">
        <v>126</v>
      </c>
      <c r="H44" s="12" t="s">
        <v>12</v>
      </c>
      <c r="I44" s="12" t="s">
        <v>17</v>
      </c>
      <c r="J44" s="12">
        <v>892337</v>
      </c>
      <c r="K44" s="12">
        <v>283517</v>
      </c>
      <c r="L44" s="36">
        <f t="shared" si="0"/>
        <v>0.3177241333711367</v>
      </c>
    </row>
    <row r="45" spans="1:12">
      <c r="A45" s="12">
        <v>377270</v>
      </c>
      <c r="B45" s="12" t="s">
        <v>127</v>
      </c>
      <c r="C45" s="35">
        <v>40280</v>
      </c>
      <c r="D45" s="12" t="s">
        <v>9</v>
      </c>
      <c r="E45" s="12" t="s">
        <v>128</v>
      </c>
      <c r="F45" s="12">
        <v>377602</v>
      </c>
      <c r="G45" s="12" t="s">
        <v>129</v>
      </c>
      <c r="H45" s="12" t="s">
        <v>27</v>
      </c>
      <c r="I45" s="12" t="s">
        <v>21</v>
      </c>
      <c r="J45" s="12">
        <v>463757</v>
      </c>
      <c r="K45" s="12">
        <v>617425</v>
      </c>
      <c r="L45" s="36">
        <f t="shared" si="0"/>
        <v>1.3313545671547815</v>
      </c>
    </row>
    <row r="46" spans="1:12">
      <c r="A46" s="12">
        <v>377273</v>
      </c>
      <c r="B46" s="12" t="s">
        <v>130</v>
      </c>
      <c r="C46" s="35">
        <v>40280</v>
      </c>
      <c r="D46" s="12" t="s">
        <v>9</v>
      </c>
      <c r="E46" s="12" t="s">
        <v>131</v>
      </c>
      <c r="F46" s="12">
        <v>377602</v>
      </c>
      <c r="G46" s="12" t="s">
        <v>129</v>
      </c>
      <c r="H46" s="12" t="s">
        <v>12</v>
      </c>
      <c r="I46" s="12" t="s">
        <v>17</v>
      </c>
      <c r="J46" s="12">
        <v>922557</v>
      </c>
      <c r="K46" s="12">
        <v>432908</v>
      </c>
      <c r="L46" s="36">
        <f t="shared" si="0"/>
        <v>0.46924797058609929</v>
      </c>
    </row>
    <row r="47" spans="1:12">
      <c r="A47" s="12">
        <v>377275</v>
      </c>
      <c r="B47" s="12" t="s">
        <v>132</v>
      </c>
      <c r="C47" s="35">
        <v>40294</v>
      </c>
      <c r="D47" s="12" t="s">
        <v>9</v>
      </c>
      <c r="E47" s="12" t="s">
        <v>133</v>
      </c>
      <c r="F47" s="12">
        <v>377602</v>
      </c>
      <c r="G47" s="12" t="s">
        <v>129</v>
      </c>
      <c r="H47" s="12" t="s">
        <v>27</v>
      </c>
      <c r="I47" s="12" t="s">
        <v>17</v>
      </c>
      <c r="J47" s="12">
        <v>915213</v>
      </c>
      <c r="K47" s="12">
        <v>463846</v>
      </c>
      <c r="L47" s="36">
        <f t="shared" si="0"/>
        <v>0.50681753864947288</v>
      </c>
    </row>
    <row r="48" spans="1:12">
      <c r="A48" s="12">
        <v>377339</v>
      </c>
      <c r="B48" s="12" t="s">
        <v>134</v>
      </c>
      <c r="C48" s="35">
        <v>40294</v>
      </c>
      <c r="D48" s="12" t="s">
        <v>9</v>
      </c>
      <c r="E48" s="12" t="s">
        <v>135</v>
      </c>
      <c r="F48" s="12">
        <v>380150</v>
      </c>
      <c r="G48" s="12" t="s">
        <v>73</v>
      </c>
      <c r="H48" s="12" t="s">
        <v>27</v>
      </c>
      <c r="I48" s="12" t="s">
        <v>13</v>
      </c>
      <c r="J48" s="12">
        <v>1106508</v>
      </c>
      <c r="K48" s="12">
        <v>360483</v>
      </c>
      <c r="L48" s="36">
        <f t="shared" si="0"/>
        <v>0.32578435944430589</v>
      </c>
    </row>
    <row r="49" spans="1:12">
      <c r="A49" s="12">
        <v>377346</v>
      </c>
      <c r="B49" s="12" t="s">
        <v>136</v>
      </c>
      <c r="C49" s="35">
        <v>40287</v>
      </c>
      <c r="D49" s="12" t="s">
        <v>9</v>
      </c>
      <c r="E49" s="12" t="s">
        <v>137</v>
      </c>
      <c r="F49" s="12">
        <v>412289</v>
      </c>
      <c r="G49" s="12" t="s">
        <v>138</v>
      </c>
      <c r="H49" s="12" t="s">
        <v>27</v>
      </c>
      <c r="I49" s="12" t="s">
        <v>17</v>
      </c>
      <c r="J49" s="12">
        <v>925698</v>
      </c>
      <c r="K49" s="12">
        <v>558118</v>
      </c>
      <c r="L49" s="36">
        <f t="shared" si="0"/>
        <v>0.6029158537665632</v>
      </c>
    </row>
    <row r="50" spans="1:12">
      <c r="A50" s="12">
        <v>377349</v>
      </c>
      <c r="B50" s="12" t="s">
        <v>139</v>
      </c>
      <c r="C50" s="35">
        <v>40287</v>
      </c>
      <c r="D50" s="12" t="s">
        <v>9</v>
      </c>
      <c r="E50" s="12" t="s">
        <v>140</v>
      </c>
      <c r="F50" s="12">
        <v>473035</v>
      </c>
      <c r="G50" s="12" t="s">
        <v>141</v>
      </c>
      <c r="H50" s="12" t="s">
        <v>27</v>
      </c>
      <c r="I50" s="12" t="s">
        <v>21</v>
      </c>
      <c r="J50" s="12">
        <v>560678</v>
      </c>
      <c r="K50" s="12">
        <v>571715</v>
      </c>
      <c r="L50" s="36">
        <f t="shared" si="0"/>
        <v>1.0196850955450365</v>
      </c>
    </row>
    <row r="51" spans="1:12">
      <c r="A51" s="12">
        <v>377350</v>
      </c>
      <c r="B51" s="12" t="s">
        <v>142</v>
      </c>
      <c r="C51" s="35">
        <v>40278</v>
      </c>
      <c r="D51" s="12" t="s">
        <v>9</v>
      </c>
      <c r="E51" s="12" t="s">
        <v>143</v>
      </c>
      <c r="F51" s="12">
        <v>451002</v>
      </c>
      <c r="G51" s="12" t="s">
        <v>81</v>
      </c>
      <c r="H51" s="12" t="s">
        <v>27</v>
      </c>
      <c r="I51" s="12" t="s">
        <v>17</v>
      </c>
      <c r="J51" s="12">
        <v>730182</v>
      </c>
      <c r="K51" s="12">
        <v>687985</v>
      </c>
      <c r="L51" s="36">
        <f t="shared" si="0"/>
        <v>0.94221029825440783</v>
      </c>
    </row>
    <row r="52" spans="1:12">
      <c r="A52" s="12">
        <v>377536</v>
      </c>
      <c r="B52" s="12" t="s">
        <v>144</v>
      </c>
      <c r="C52" s="35">
        <v>39835</v>
      </c>
      <c r="D52" s="12" t="s">
        <v>9</v>
      </c>
      <c r="E52" s="12" t="s">
        <v>145</v>
      </c>
      <c r="F52" s="12">
        <v>382658</v>
      </c>
      <c r="G52" s="12" t="s">
        <v>146</v>
      </c>
      <c r="H52" s="12" t="s">
        <v>27</v>
      </c>
      <c r="I52" s="12" t="s">
        <v>17</v>
      </c>
      <c r="J52" s="12">
        <v>1021144</v>
      </c>
      <c r="K52" s="12">
        <v>1173912</v>
      </c>
      <c r="L52" s="36">
        <f t="shared" si="0"/>
        <v>1.1496047570176195</v>
      </c>
    </row>
    <row r="53" spans="1:12">
      <c r="A53" s="12">
        <v>377615</v>
      </c>
      <c r="B53" s="12" t="s">
        <v>147</v>
      </c>
      <c r="C53" s="35">
        <v>40303</v>
      </c>
      <c r="D53" s="12" t="s">
        <v>9</v>
      </c>
      <c r="E53" s="12" t="s">
        <v>148</v>
      </c>
      <c r="F53" s="12">
        <v>160376</v>
      </c>
      <c r="G53" s="12" t="s">
        <v>149</v>
      </c>
      <c r="H53" s="12" t="s">
        <v>12</v>
      </c>
      <c r="I53" s="12" t="s">
        <v>13</v>
      </c>
      <c r="J53" s="12">
        <v>1112849</v>
      </c>
      <c r="K53" s="12">
        <v>954989</v>
      </c>
      <c r="L53" s="36">
        <f t="shared" si="0"/>
        <v>0.8581478709151017</v>
      </c>
    </row>
    <row r="54" spans="1:12">
      <c r="A54" s="12">
        <v>377656</v>
      </c>
      <c r="B54" s="12" t="s">
        <v>150</v>
      </c>
      <c r="C54" s="35">
        <v>39154</v>
      </c>
      <c r="D54" s="12" t="s">
        <v>9</v>
      </c>
      <c r="E54" s="12" t="s">
        <v>151</v>
      </c>
      <c r="F54" s="12">
        <v>458160</v>
      </c>
      <c r="G54" s="12" t="s">
        <v>152</v>
      </c>
      <c r="H54" s="12" t="s">
        <v>12</v>
      </c>
      <c r="I54" s="12" t="s">
        <v>28</v>
      </c>
      <c r="J54" s="12">
        <v>1918422</v>
      </c>
      <c r="K54" s="12">
        <v>1572878</v>
      </c>
      <c r="L54" s="36">
        <f t="shared" si="0"/>
        <v>0.81988113147159492</v>
      </c>
    </row>
    <row r="55" spans="1:12">
      <c r="A55" s="12">
        <v>377781</v>
      </c>
      <c r="B55" s="12" t="s">
        <v>153</v>
      </c>
      <c r="C55" s="35">
        <v>40310</v>
      </c>
      <c r="D55" s="12" t="s">
        <v>9</v>
      </c>
      <c r="E55" s="12" t="s">
        <v>154</v>
      </c>
      <c r="F55" s="12">
        <v>416178</v>
      </c>
      <c r="G55" s="12" t="s">
        <v>155</v>
      </c>
      <c r="H55" s="12" t="s">
        <v>27</v>
      </c>
      <c r="I55" s="12" t="s">
        <v>17</v>
      </c>
      <c r="J55" s="12">
        <v>1019731</v>
      </c>
      <c r="K55" s="12">
        <v>762246</v>
      </c>
      <c r="L55" s="36">
        <f t="shared" si="0"/>
        <v>0.74749713404809703</v>
      </c>
    </row>
    <row r="56" spans="1:12">
      <c r="A56" s="12">
        <v>377793</v>
      </c>
      <c r="B56" s="12" t="s">
        <v>156</v>
      </c>
      <c r="C56" s="35">
        <v>40287</v>
      </c>
      <c r="D56" s="12" t="s">
        <v>9</v>
      </c>
      <c r="E56" s="12" t="s">
        <v>157</v>
      </c>
      <c r="F56" s="12">
        <v>379975</v>
      </c>
      <c r="G56" s="12" t="s">
        <v>90</v>
      </c>
      <c r="H56" s="12" t="s">
        <v>27</v>
      </c>
      <c r="I56" s="12" t="s">
        <v>13</v>
      </c>
      <c r="J56" s="12">
        <v>1228078</v>
      </c>
      <c r="K56" s="12">
        <v>1508772</v>
      </c>
      <c r="L56" s="36">
        <f t="shared" si="0"/>
        <v>1.2285636580086932</v>
      </c>
    </row>
    <row r="57" spans="1:12">
      <c r="A57" s="12">
        <v>377797</v>
      </c>
      <c r="B57" s="12" t="s">
        <v>158</v>
      </c>
      <c r="C57" s="35">
        <v>40287</v>
      </c>
      <c r="D57" s="12" t="s">
        <v>9</v>
      </c>
      <c r="E57" s="12" t="s">
        <v>159</v>
      </c>
      <c r="F57" s="12">
        <v>380148</v>
      </c>
      <c r="G57" s="12" t="s">
        <v>93</v>
      </c>
      <c r="H57" s="12" t="s">
        <v>27</v>
      </c>
      <c r="I57" s="12" t="s">
        <v>21</v>
      </c>
      <c r="J57" s="12">
        <v>567287</v>
      </c>
      <c r="K57" s="12">
        <v>1091460</v>
      </c>
      <c r="L57" s="36">
        <f t="shared" si="0"/>
        <v>1.9239996685980818</v>
      </c>
    </row>
    <row r="58" spans="1:12">
      <c r="A58" s="12">
        <v>377806</v>
      </c>
      <c r="B58" s="12" t="s">
        <v>160</v>
      </c>
      <c r="C58" s="35">
        <v>40310</v>
      </c>
      <c r="D58" s="12" t="s">
        <v>9</v>
      </c>
      <c r="E58" s="12" t="s">
        <v>161</v>
      </c>
      <c r="F58" s="12">
        <v>382953</v>
      </c>
      <c r="G58" s="12" t="s">
        <v>162</v>
      </c>
      <c r="H58" s="12" t="s">
        <v>27</v>
      </c>
      <c r="I58" s="12" t="s">
        <v>21</v>
      </c>
      <c r="J58" s="12">
        <v>570936</v>
      </c>
      <c r="K58" s="12">
        <v>246673</v>
      </c>
      <c r="L58" s="36">
        <f t="shared" si="0"/>
        <v>0.43205017725279193</v>
      </c>
    </row>
    <row r="59" spans="1:12">
      <c r="A59" s="12">
        <v>377879</v>
      </c>
      <c r="B59" s="12" t="s">
        <v>163</v>
      </c>
      <c r="C59" s="35">
        <v>40287</v>
      </c>
      <c r="D59" s="12" t="s">
        <v>9</v>
      </c>
      <c r="E59" s="12" t="s">
        <v>164</v>
      </c>
      <c r="F59" s="12">
        <v>386562</v>
      </c>
      <c r="G59" s="12" t="s">
        <v>165</v>
      </c>
      <c r="H59" s="12" t="s">
        <v>27</v>
      </c>
      <c r="I59" s="12" t="s">
        <v>13</v>
      </c>
      <c r="J59" s="12">
        <v>1249748</v>
      </c>
      <c r="K59" s="12">
        <v>1253705</v>
      </c>
      <c r="L59" s="36">
        <f t="shared" si="0"/>
        <v>1.0031662383136439</v>
      </c>
    </row>
    <row r="60" spans="1:12">
      <c r="A60" s="12">
        <v>377886</v>
      </c>
      <c r="B60" s="12" t="s">
        <v>166</v>
      </c>
      <c r="C60" s="35">
        <v>40280</v>
      </c>
      <c r="D60" s="12" t="s">
        <v>9</v>
      </c>
      <c r="E60" s="12" t="s">
        <v>167</v>
      </c>
      <c r="F60" s="12">
        <v>472010</v>
      </c>
      <c r="G60" s="12" t="s">
        <v>168</v>
      </c>
      <c r="H60" s="12" t="s">
        <v>27</v>
      </c>
      <c r="I60" s="12" t="s">
        <v>17</v>
      </c>
      <c r="J60" s="12">
        <v>809993</v>
      </c>
      <c r="K60" s="12">
        <v>291318</v>
      </c>
      <c r="L60" s="36">
        <f t="shared" si="0"/>
        <v>0.35965495998113561</v>
      </c>
    </row>
    <row r="61" spans="1:12">
      <c r="A61" s="12">
        <v>377893</v>
      </c>
      <c r="B61" s="12" t="s">
        <v>169</v>
      </c>
      <c r="C61" s="35">
        <v>40287</v>
      </c>
      <c r="D61" s="12" t="s">
        <v>9</v>
      </c>
      <c r="E61" s="12" t="s">
        <v>170</v>
      </c>
      <c r="F61" s="12">
        <v>386562</v>
      </c>
      <c r="G61" s="12" t="s">
        <v>165</v>
      </c>
      <c r="H61" s="12" t="s">
        <v>27</v>
      </c>
      <c r="I61" s="12" t="s">
        <v>17</v>
      </c>
      <c r="J61" s="12">
        <v>747507</v>
      </c>
      <c r="K61" s="12">
        <v>174060</v>
      </c>
      <c r="L61" s="36">
        <f t="shared" si="0"/>
        <v>0.23285400671833173</v>
      </c>
    </row>
    <row r="62" spans="1:12">
      <c r="A62" s="12">
        <v>377896</v>
      </c>
      <c r="B62" s="12" t="s">
        <v>169</v>
      </c>
      <c r="C62" s="35">
        <v>40294</v>
      </c>
      <c r="D62" s="12" t="s">
        <v>9</v>
      </c>
      <c r="E62" s="12" t="s">
        <v>171</v>
      </c>
      <c r="F62" s="12">
        <v>377143</v>
      </c>
      <c r="G62" s="12" t="s">
        <v>172</v>
      </c>
      <c r="H62" s="12" t="s">
        <v>27</v>
      </c>
      <c r="I62" s="12" t="s">
        <v>21</v>
      </c>
      <c r="J62" s="12">
        <v>619109</v>
      </c>
      <c r="K62" s="12">
        <v>349000</v>
      </c>
      <c r="L62" s="36">
        <f t="shared" si="0"/>
        <v>0.56371333642379617</v>
      </c>
    </row>
    <row r="63" spans="1:12">
      <c r="A63" s="12">
        <v>377945</v>
      </c>
      <c r="B63" s="12" t="s">
        <v>173</v>
      </c>
      <c r="C63" s="35">
        <v>40294</v>
      </c>
      <c r="D63" s="12" t="s">
        <v>9</v>
      </c>
      <c r="E63" s="12" t="s">
        <v>174</v>
      </c>
      <c r="F63" s="12">
        <v>411975</v>
      </c>
      <c r="G63" s="12" t="s">
        <v>175</v>
      </c>
      <c r="H63" s="12" t="s">
        <v>27</v>
      </c>
      <c r="I63" s="12" t="s">
        <v>17</v>
      </c>
      <c r="J63" s="12">
        <v>862788</v>
      </c>
      <c r="K63" s="12">
        <v>1205860</v>
      </c>
      <c r="L63" s="36">
        <f t="shared" si="0"/>
        <v>1.3976318632155291</v>
      </c>
    </row>
    <row r="64" spans="1:12">
      <c r="A64" s="12">
        <v>377953</v>
      </c>
      <c r="B64" s="12" t="s">
        <v>176</v>
      </c>
      <c r="C64" s="35">
        <v>40280</v>
      </c>
      <c r="D64" s="12" t="s">
        <v>9</v>
      </c>
      <c r="E64" s="12" t="s">
        <v>177</v>
      </c>
      <c r="F64" s="12">
        <v>399532</v>
      </c>
      <c r="G64" s="12" t="s">
        <v>11</v>
      </c>
      <c r="H64" s="12" t="s">
        <v>27</v>
      </c>
      <c r="I64" s="12" t="s">
        <v>21</v>
      </c>
      <c r="J64" s="12">
        <v>536159</v>
      </c>
      <c r="K64" s="12">
        <v>1065865</v>
      </c>
      <c r="L64" s="36">
        <f t="shared" si="0"/>
        <v>1.9879643911600851</v>
      </c>
    </row>
    <row r="65" spans="1:12">
      <c r="A65" s="12">
        <v>377968</v>
      </c>
      <c r="B65" s="12" t="s">
        <v>178</v>
      </c>
      <c r="C65" s="35">
        <v>40280</v>
      </c>
      <c r="D65" s="12" t="s">
        <v>9</v>
      </c>
      <c r="E65" s="12" t="s">
        <v>179</v>
      </c>
      <c r="F65" s="12">
        <v>450554</v>
      </c>
      <c r="G65" s="12" t="s">
        <v>180</v>
      </c>
      <c r="H65" s="12" t="s">
        <v>27</v>
      </c>
      <c r="I65" s="12" t="s">
        <v>17</v>
      </c>
      <c r="J65" s="12">
        <v>1007090</v>
      </c>
      <c r="K65" s="12">
        <v>1704388</v>
      </c>
      <c r="L65" s="36">
        <f t="shared" si="0"/>
        <v>1.6923889622575936</v>
      </c>
    </row>
    <row r="66" spans="1:12">
      <c r="A66" s="12">
        <v>377969</v>
      </c>
      <c r="B66" s="12" t="s">
        <v>181</v>
      </c>
      <c r="C66" s="35">
        <v>40280</v>
      </c>
      <c r="D66" s="12" t="s">
        <v>9</v>
      </c>
      <c r="E66" s="12" t="s">
        <v>182</v>
      </c>
      <c r="F66" s="12">
        <v>423329</v>
      </c>
      <c r="G66" s="12" t="s">
        <v>183</v>
      </c>
      <c r="H66" s="12" t="s">
        <v>27</v>
      </c>
      <c r="I66" s="12" t="s">
        <v>13</v>
      </c>
      <c r="J66" s="12">
        <v>1457311</v>
      </c>
      <c r="K66" s="12">
        <v>1245688</v>
      </c>
      <c r="L66" s="36">
        <f t="shared" si="0"/>
        <v>0.8547852860508155</v>
      </c>
    </row>
    <row r="67" spans="1:12">
      <c r="A67" s="12">
        <v>378019</v>
      </c>
      <c r="B67" s="12" t="s">
        <v>184</v>
      </c>
      <c r="C67" s="35">
        <v>40287</v>
      </c>
      <c r="D67" s="12" t="s">
        <v>9</v>
      </c>
      <c r="E67" s="12" t="s">
        <v>185</v>
      </c>
      <c r="F67" s="12">
        <v>416871</v>
      </c>
      <c r="G67" s="12" t="s">
        <v>186</v>
      </c>
      <c r="H67" s="12" t="s">
        <v>27</v>
      </c>
      <c r="I67" s="12" t="s">
        <v>21</v>
      </c>
      <c r="J67" s="12">
        <v>646619</v>
      </c>
      <c r="K67" s="12">
        <v>832503</v>
      </c>
      <c r="L67" s="36">
        <f t="shared" ref="L67:L130" si="1">K67/J67</f>
        <v>1.2874706743847613</v>
      </c>
    </row>
    <row r="68" spans="1:12">
      <c r="A68" s="12">
        <v>378147</v>
      </c>
      <c r="B68" s="12" t="s">
        <v>187</v>
      </c>
      <c r="C68" s="35">
        <v>40280</v>
      </c>
      <c r="D68" s="12" t="s">
        <v>9</v>
      </c>
      <c r="E68" s="12" t="s">
        <v>188</v>
      </c>
      <c r="F68" s="12">
        <v>373036</v>
      </c>
      <c r="G68" s="12" t="s">
        <v>189</v>
      </c>
      <c r="H68" s="12" t="s">
        <v>27</v>
      </c>
      <c r="I68" s="12" t="s">
        <v>13</v>
      </c>
      <c r="J68" s="12">
        <v>1303742</v>
      </c>
      <c r="K68" s="12">
        <v>1576246</v>
      </c>
      <c r="L68" s="36">
        <f t="shared" si="1"/>
        <v>1.2090168146765234</v>
      </c>
    </row>
    <row r="69" spans="1:12">
      <c r="A69" s="12">
        <v>378164</v>
      </c>
      <c r="B69" s="12" t="s">
        <v>190</v>
      </c>
      <c r="C69" s="35">
        <v>40280</v>
      </c>
      <c r="D69" s="12" t="s">
        <v>9</v>
      </c>
      <c r="E69" s="12" t="s">
        <v>191</v>
      </c>
      <c r="F69" s="12">
        <v>472696</v>
      </c>
      <c r="G69" s="12" t="s">
        <v>192</v>
      </c>
      <c r="H69" s="12" t="s">
        <v>27</v>
      </c>
      <c r="I69" s="12" t="s">
        <v>13</v>
      </c>
      <c r="J69" s="12">
        <v>1493904</v>
      </c>
      <c r="K69" s="12">
        <v>1090599</v>
      </c>
      <c r="L69" s="36">
        <f t="shared" si="1"/>
        <v>0.73003285351669178</v>
      </c>
    </row>
    <row r="70" spans="1:12">
      <c r="A70" s="12">
        <v>378167</v>
      </c>
      <c r="B70" s="12" t="s">
        <v>193</v>
      </c>
      <c r="C70" s="35">
        <v>40287</v>
      </c>
      <c r="D70" s="12" t="s">
        <v>9</v>
      </c>
      <c r="E70" s="12" t="s">
        <v>194</v>
      </c>
      <c r="F70" s="12">
        <v>386562</v>
      </c>
      <c r="G70" s="12" t="s">
        <v>165</v>
      </c>
      <c r="H70" s="12" t="s">
        <v>27</v>
      </c>
      <c r="I70" s="12" t="s">
        <v>17</v>
      </c>
      <c r="J70" s="12">
        <v>888942</v>
      </c>
      <c r="K70" s="12">
        <v>631504</v>
      </c>
      <c r="L70" s="36">
        <f t="shared" si="1"/>
        <v>0.71039955362667084</v>
      </c>
    </row>
    <row r="71" spans="1:12">
      <c r="A71" s="12">
        <v>378172</v>
      </c>
      <c r="B71" s="12" t="s">
        <v>195</v>
      </c>
      <c r="C71" s="35">
        <v>40280</v>
      </c>
      <c r="D71" s="12" t="s">
        <v>9</v>
      </c>
      <c r="E71" s="12" t="s">
        <v>196</v>
      </c>
      <c r="F71" s="12">
        <v>412412</v>
      </c>
      <c r="G71" s="12" t="s">
        <v>197</v>
      </c>
      <c r="H71" s="12" t="s">
        <v>27</v>
      </c>
      <c r="I71" s="12" t="s">
        <v>17</v>
      </c>
      <c r="J71" s="12">
        <v>777963</v>
      </c>
      <c r="K71" s="12">
        <v>752269</v>
      </c>
      <c r="L71" s="36">
        <f t="shared" si="1"/>
        <v>0.9669727223531196</v>
      </c>
    </row>
    <row r="72" spans="1:12">
      <c r="A72" s="12">
        <v>378177</v>
      </c>
      <c r="B72" s="12" t="s">
        <v>187</v>
      </c>
      <c r="C72" s="35">
        <v>40280</v>
      </c>
      <c r="D72" s="12" t="s">
        <v>9</v>
      </c>
      <c r="E72" s="12" t="s">
        <v>198</v>
      </c>
      <c r="F72" s="12">
        <v>407302</v>
      </c>
      <c r="G72" s="12" t="s">
        <v>199</v>
      </c>
      <c r="H72" s="12" t="s">
        <v>12</v>
      </c>
      <c r="I72" s="12" t="s">
        <v>28</v>
      </c>
      <c r="J72" s="12">
        <v>1637630</v>
      </c>
      <c r="K72" s="12">
        <v>1622284</v>
      </c>
      <c r="L72" s="36">
        <f t="shared" si="1"/>
        <v>0.99062914089263143</v>
      </c>
    </row>
    <row r="73" spans="1:12">
      <c r="A73" s="12">
        <v>378244</v>
      </c>
      <c r="B73" s="12" t="s">
        <v>200</v>
      </c>
      <c r="C73" s="35">
        <v>40278</v>
      </c>
      <c r="D73" s="12" t="s">
        <v>9</v>
      </c>
      <c r="E73" s="12" t="s">
        <v>201</v>
      </c>
      <c r="F73" s="12">
        <v>379658</v>
      </c>
      <c r="G73" s="12" t="s">
        <v>202</v>
      </c>
      <c r="H73" s="12" t="s">
        <v>27</v>
      </c>
      <c r="I73" s="12" t="s">
        <v>21</v>
      </c>
      <c r="J73" s="12">
        <v>612564</v>
      </c>
      <c r="K73" s="12">
        <v>407228</v>
      </c>
      <c r="L73" s="36">
        <f t="shared" si="1"/>
        <v>0.66479257677565118</v>
      </c>
    </row>
    <row r="74" spans="1:12">
      <c r="A74" s="12">
        <v>378415</v>
      </c>
      <c r="B74" s="12" t="s">
        <v>203</v>
      </c>
      <c r="C74" s="35">
        <v>40280</v>
      </c>
      <c r="D74" s="12" t="s">
        <v>9</v>
      </c>
      <c r="E74" s="12" t="s">
        <v>204</v>
      </c>
      <c r="F74" s="12">
        <v>414224</v>
      </c>
      <c r="G74" s="12" t="s">
        <v>205</v>
      </c>
      <c r="H74" s="12" t="s">
        <v>27</v>
      </c>
      <c r="I74" s="12" t="s">
        <v>17</v>
      </c>
      <c r="J74" s="12">
        <v>856327</v>
      </c>
      <c r="K74" s="12">
        <v>650638</v>
      </c>
      <c r="L74" s="36">
        <f t="shared" si="1"/>
        <v>0.75980087046186795</v>
      </c>
    </row>
    <row r="75" spans="1:12">
      <c r="A75" s="12">
        <v>378419</v>
      </c>
      <c r="B75" s="12" t="s">
        <v>206</v>
      </c>
      <c r="C75" s="35">
        <v>40280</v>
      </c>
      <c r="D75" s="12" t="s">
        <v>9</v>
      </c>
      <c r="E75" s="12" t="s">
        <v>207</v>
      </c>
      <c r="F75" s="12">
        <v>399534</v>
      </c>
      <c r="G75" s="12" t="s">
        <v>20</v>
      </c>
      <c r="H75" s="12" t="s">
        <v>12</v>
      </c>
      <c r="I75" s="12" t="s">
        <v>66</v>
      </c>
      <c r="J75" s="12">
        <v>289546</v>
      </c>
      <c r="K75" s="12">
        <v>582785</v>
      </c>
      <c r="L75" s="36">
        <f t="shared" si="1"/>
        <v>2.0127544500701098</v>
      </c>
    </row>
    <row r="76" spans="1:12">
      <c r="A76" s="12">
        <v>378436</v>
      </c>
      <c r="B76" s="12" t="s">
        <v>208</v>
      </c>
      <c r="C76" s="35">
        <v>40280</v>
      </c>
      <c r="D76" s="12" t="s">
        <v>9</v>
      </c>
      <c r="E76" s="12" t="s">
        <v>209</v>
      </c>
      <c r="F76" s="12">
        <v>473191</v>
      </c>
      <c r="G76" s="12" t="s">
        <v>210</v>
      </c>
      <c r="H76" s="12" t="s">
        <v>12</v>
      </c>
      <c r="I76" s="12" t="s">
        <v>28</v>
      </c>
      <c r="J76" s="12">
        <v>1550092</v>
      </c>
      <c r="K76" s="12">
        <v>1742205</v>
      </c>
      <c r="L76" s="36">
        <f t="shared" si="1"/>
        <v>1.1239365147358995</v>
      </c>
    </row>
    <row r="77" spans="1:12">
      <c r="A77" s="12">
        <v>378442</v>
      </c>
      <c r="B77" s="12" t="s">
        <v>211</v>
      </c>
      <c r="C77" s="35">
        <v>40280</v>
      </c>
      <c r="D77" s="12" t="s">
        <v>9</v>
      </c>
      <c r="E77" s="12" t="s">
        <v>212</v>
      </c>
      <c r="F77" s="12">
        <v>410450</v>
      </c>
      <c r="G77" s="12" t="s">
        <v>213</v>
      </c>
      <c r="H77" s="12" t="s">
        <v>27</v>
      </c>
      <c r="I77" s="12" t="s">
        <v>21</v>
      </c>
      <c r="J77" s="12">
        <v>646446</v>
      </c>
      <c r="K77" s="12">
        <v>649303</v>
      </c>
      <c r="L77" s="36">
        <f t="shared" si="1"/>
        <v>1.0044195493513766</v>
      </c>
    </row>
    <row r="78" spans="1:12">
      <c r="A78" s="12">
        <v>378452</v>
      </c>
      <c r="B78" s="12" t="s">
        <v>214</v>
      </c>
      <c r="C78" s="35">
        <v>40280</v>
      </c>
      <c r="D78" s="12" t="s">
        <v>9</v>
      </c>
      <c r="E78" s="12" t="s">
        <v>215</v>
      </c>
      <c r="F78" s="12">
        <v>406698</v>
      </c>
      <c r="G78" s="12" t="s">
        <v>216</v>
      </c>
      <c r="H78" s="12" t="s">
        <v>12</v>
      </c>
      <c r="I78" s="12" t="s">
        <v>17</v>
      </c>
      <c r="J78" s="12">
        <v>966395</v>
      </c>
      <c r="K78" s="12">
        <v>237530</v>
      </c>
      <c r="L78" s="36">
        <f t="shared" si="1"/>
        <v>0.24578976505466191</v>
      </c>
    </row>
    <row r="79" spans="1:12">
      <c r="A79" s="12">
        <v>378550</v>
      </c>
      <c r="B79" s="12" t="s">
        <v>217</v>
      </c>
      <c r="C79" s="35">
        <v>40287</v>
      </c>
      <c r="D79" s="12" t="s">
        <v>9</v>
      </c>
      <c r="E79" s="12" t="s">
        <v>218</v>
      </c>
      <c r="F79" s="12">
        <v>411975</v>
      </c>
      <c r="G79" s="12" t="s">
        <v>175</v>
      </c>
      <c r="H79" s="12" t="s">
        <v>27</v>
      </c>
      <c r="I79" s="12" t="s">
        <v>13</v>
      </c>
      <c r="J79" s="12">
        <v>1169298</v>
      </c>
      <c r="K79" s="12">
        <v>857595</v>
      </c>
      <c r="L79" s="36">
        <f t="shared" si="1"/>
        <v>0.73342723582867664</v>
      </c>
    </row>
    <row r="80" spans="1:12">
      <c r="A80" s="12">
        <v>378558</v>
      </c>
      <c r="B80" s="12" t="s">
        <v>219</v>
      </c>
      <c r="C80" s="35">
        <v>40294</v>
      </c>
      <c r="D80" s="12" t="s">
        <v>9</v>
      </c>
      <c r="E80" s="12" t="s">
        <v>220</v>
      </c>
      <c r="F80" s="12">
        <v>382658</v>
      </c>
      <c r="G80" s="12" t="s">
        <v>146</v>
      </c>
      <c r="H80" s="12" t="s">
        <v>27</v>
      </c>
      <c r="I80" s="12" t="s">
        <v>13</v>
      </c>
      <c r="J80" s="12">
        <v>1213306</v>
      </c>
      <c r="K80" s="12">
        <v>1613126</v>
      </c>
      <c r="L80" s="36">
        <f t="shared" si="1"/>
        <v>1.3295294014865171</v>
      </c>
    </row>
    <row r="81" spans="1:12">
      <c r="A81" s="12">
        <v>378561</v>
      </c>
      <c r="B81" s="12" t="s">
        <v>221</v>
      </c>
      <c r="C81" s="35">
        <v>40294</v>
      </c>
      <c r="D81" s="12" t="s">
        <v>9</v>
      </c>
      <c r="E81" s="12" t="s">
        <v>222</v>
      </c>
      <c r="F81" s="12">
        <v>382658</v>
      </c>
      <c r="G81" s="12" t="s">
        <v>146</v>
      </c>
      <c r="H81" s="12" t="s">
        <v>27</v>
      </c>
      <c r="I81" s="12" t="s">
        <v>28</v>
      </c>
      <c r="J81" s="12">
        <v>1947219</v>
      </c>
      <c r="K81" s="12">
        <v>2294470</v>
      </c>
      <c r="L81" s="36">
        <f t="shared" si="1"/>
        <v>1.178331764429168</v>
      </c>
    </row>
    <row r="82" spans="1:12">
      <c r="A82" s="12">
        <v>378564</v>
      </c>
      <c r="B82" s="12" t="s">
        <v>223</v>
      </c>
      <c r="C82" s="35">
        <v>40280</v>
      </c>
      <c r="D82" s="12" t="s">
        <v>9</v>
      </c>
      <c r="E82" s="12" t="s">
        <v>224</v>
      </c>
      <c r="F82" s="12">
        <v>376339</v>
      </c>
      <c r="G82" s="12" t="s">
        <v>87</v>
      </c>
      <c r="H82" s="12" t="s">
        <v>12</v>
      </c>
      <c r="I82" s="12" t="s">
        <v>21</v>
      </c>
      <c r="J82" s="12">
        <v>535753</v>
      </c>
      <c r="K82" s="12">
        <v>838142</v>
      </c>
      <c r="L82" s="36">
        <f t="shared" si="1"/>
        <v>1.5644186780102025</v>
      </c>
    </row>
    <row r="83" spans="1:12">
      <c r="A83" s="12">
        <v>378835</v>
      </c>
      <c r="B83" s="12" t="s">
        <v>225</v>
      </c>
      <c r="C83" s="35">
        <v>40280</v>
      </c>
      <c r="D83" s="12" t="s">
        <v>9</v>
      </c>
      <c r="E83" s="12" t="s">
        <v>226</v>
      </c>
      <c r="F83" s="12">
        <v>460862</v>
      </c>
      <c r="G83" s="12" t="s">
        <v>227</v>
      </c>
      <c r="H83" s="12" t="s">
        <v>27</v>
      </c>
      <c r="I83" s="12" t="s">
        <v>28</v>
      </c>
      <c r="J83" s="12">
        <v>1687367</v>
      </c>
      <c r="K83" s="12">
        <v>565122</v>
      </c>
      <c r="L83" s="36">
        <f t="shared" si="1"/>
        <v>0.33491350725716457</v>
      </c>
    </row>
    <row r="84" spans="1:12">
      <c r="A84" s="12">
        <v>378837</v>
      </c>
      <c r="B84" s="12" t="s">
        <v>228</v>
      </c>
      <c r="C84" s="35">
        <v>40280</v>
      </c>
      <c r="D84" s="12" t="s">
        <v>9</v>
      </c>
      <c r="E84" s="12" t="s">
        <v>229</v>
      </c>
      <c r="F84" s="12">
        <v>454565</v>
      </c>
      <c r="G84" s="12" t="s">
        <v>230</v>
      </c>
      <c r="H84" s="12" t="s">
        <v>27</v>
      </c>
      <c r="I84" s="12" t="s">
        <v>17</v>
      </c>
      <c r="J84" s="12">
        <v>828145</v>
      </c>
      <c r="K84" s="12">
        <v>883582</v>
      </c>
      <c r="L84" s="36">
        <f t="shared" si="1"/>
        <v>1.0669411757602836</v>
      </c>
    </row>
    <row r="85" spans="1:12">
      <c r="A85" s="12">
        <v>378860</v>
      </c>
      <c r="B85" s="12" t="s">
        <v>231</v>
      </c>
      <c r="C85" s="35">
        <v>40280</v>
      </c>
      <c r="D85" s="12" t="s">
        <v>9</v>
      </c>
      <c r="E85" s="12" t="s">
        <v>232</v>
      </c>
      <c r="F85" s="12">
        <v>454565</v>
      </c>
      <c r="G85" s="12" t="s">
        <v>230</v>
      </c>
      <c r="H85" s="12" t="s">
        <v>27</v>
      </c>
      <c r="I85" s="12" t="s">
        <v>13</v>
      </c>
      <c r="J85" s="12">
        <v>1264265</v>
      </c>
      <c r="K85" s="12">
        <v>939205</v>
      </c>
      <c r="L85" s="36">
        <f t="shared" si="1"/>
        <v>0.74288618288096242</v>
      </c>
    </row>
    <row r="86" spans="1:12">
      <c r="A86" s="12">
        <v>378953</v>
      </c>
      <c r="B86" s="12" t="s">
        <v>233</v>
      </c>
      <c r="C86" s="35">
        <v>40280</v>
      </c>
      <c r="D86" s="12" t="s">
        <v>9</v>
      </c>
      <c r="E86" s="12" t="s">
        <v>234</v>
      </c>
      <c r="F86" s="12">
        <v>378859</v>
      </c>
      <c r="G86" s="12" t="s">
        <v>235</v>
      </c>
      <c r="H86" s="12" t="s">
        <v>27</v>
      </c>
      <c r="I86" s="12" t="s">
        <v>21</v>
      </c>
      <c r="J86" s="12">
        <v>485456</v>
      </c>
      <c r="K86" s="12">
        <v>931058</v>
      </c>
      <c r="L86" s="36">
        <f t="shared" si="1"/>
        <v>1.9179039912989024</v>
      </c>
    </row>
    <row r="87" spans="1:12">
      <c r="A87" s="12">
        <v>379004</v>
      </c>
      <c r="B87" s="12" t="s">
        <v>236</v>
      </c>
      <c r="C87" s="35">
        <v>40294</v>
      </c>
      <c r="D87" s="12" t="s">
        <v>9</v>
      </c>
      <c r="E87" s="12" t="s">
        <v>237</v>
      </c>
      <c r="F87" s="12">
        <v>447935</v>
      </c>
      <c r="G87" s="12" t="s">
        <v>238</v>
      </c>
      <c r="H87" s="12" t="s">
        <v>12</v>
      </c>
      <c r="I87" s="12" t="s">
        <v>28</v>
      </c>
      <c r="J87" s="12">
        <v>2058480</v>
      </c>
      <c r="K87" s="12">
        <v>930559</v>
      </c>
      <c r="L87" s="36">
        <f t="shared" si="1"/>
        <v>0.45206122964517509</v>
      </c>
    </row>
    <row r="88" spans="1:12">
      <c r="A88" s="12">
        <v>379009</v>
      </c>
      <c r="B88" s="12" t="s">
        <v>239</v>
      </c>
      <c r="C88" s="35">
        <v>40284</v>
      </c>
      <c r="D88" s="12" t="s">
        <v>9</v>
      </c>
      <c r="E88" s="12" t="s">
        <v>240</v>
      </c>
      <c r="F88" s="12">
        <v>447935</v>
      </c>
      <c r="G88" s="12" t="s">
        <v>238</v>
      </c>
      <c r="H88" s="12" t="s">
        <v>12</v>
      </c>
      <c r="I88" s="12" t="s">
        <v>28</v>
      </c>
      <c r="J88" s="12">
        <v>2013090</v>
      </c>
      <c r="K88" s="12">
        <v>1116388</v>
      </c>
      <c r="L88" s="36">
        <f t="shared" si="1"/>
        <v>0.55456437615804555</v>
      </c>
    </row>
    <row r="89" spans="1:12">
      <c r="A89" s="12">
        <v>379015</v>
      </c>
      <c r="B89" s="12" t="s">
        <v>241</v>
      </c>
      <c r="C89" s="35">
        <v>40280</v>
      </c>
      <c r="D89" s="12" t="s">
        <v>9</v>
      </c>
      <c r="E89" s="12" t="s">
        <v>242</v>
      </c>
      <c r="F89" s="12">
        <v>423329</v>
      </c>
      <c r="G89" s="12" t="s">
        <v>183</v>
      </c>
      <c r="H89" s="12" t="s">
        <v>27</v>
      </c>
      <c r="I89" s="12" t="s">
        <v>21</v>
      </c>
      <c r="J89" s="12">
        <v>400726</v>
      </c>
      <c r="K89" s="12">
        <v>1174992</v>
      </c>
      <c r="L89" s="36">
        <f t="shared" si="1"/>
        <v>2.9321581329886257</v>
      </c>
    </row>
    <row r="90" spans="1:12">
      <c r="A90" s="12">
        <v>379023</v>
      </c>
      <c r="B90" s="12" t="s">
        <v>243</v>
      </c>
      <c r="C90" s="35">
        <v>40287</v>
      </c>
      <c r="D90" s="12" t="s">
        <v>9</v>
      </c>
      <c r="E90" s="12" t="s">
        <v>244</v>
      </c>
      <c r="F90" s="12">
        <v>423329</v>
      </c>
      <c r="G90" s="12" t="s">
        <v>183</v>
      </c>
      <c r="H90" s="12" t="s">
        <v>12</v>
      </c>
      <c r="I90" s="12" t="s">
        <v>21</v>
      </c>
      <c r="J90" s="12">
        <v>444702</v>
      </c>
      <c r="K90" s="12">
        <v>887293</v>
      </c>
      <c r="L90" s="36">
        <f t="shared" si="1"/>
        <v>1.9952530008859866</v>
      </c>
    </row>
    <row r="91" spans="1:12">
      <c r="A91" s="12">
        <v>379031</v>
      </c>
      <c r="B91" s="12" t="s">
        <v>245</v>
      </c>
      <c r="C91" s="35">
        <v>40294</v>
      </c>
      <c r="D91" s="12" t="s">
        <v>9</v>
      </c>
      <c r="E91" s="12" t="s">
        <v>246</v>
      </c>
      <c r="F91" s="12">
        <v>378859</v>
      </c>
      <c r="G91" s="12" t="s">
        <v>235</v>
      </c>
      <c r="H91" s="12" t="s">
        <v>27</v>
      </c>
      <c r="I91" s="12" t="s">
        <v>247</v>
      </c>
      <c r="J91" s="12">
        <v>2483520</v>
      </c>
      <c r="K91" s="12">
        <v>3113011</v>
      </c>
      <c r="L91" s="36">
        <f t="shared" si="1"/>
        <v>1.2534672561525577</v>
      </c>
    </row>
    <row r="92" spans="1:12">
      <c r="A92" s="12">
        <v>379034</v>
      </c>
      <c r="B92" s="12" t="s">
        <v>248</v>
      </c>
      <c r="C92" s="35">
        <v>40280</v>
      </c>
      <c r="D92" s="12" t="s">
        <v>9</v>
      </c>
      <c r="E92" s="12" t="s">
        <v>249</v>
      </c>
      <c r="F92" s="12">
        <v>423329</v>
      </c>
      <c r="G92" s="12" t="s">
        <v>183</v>
      </c>
      <c r="H92" s="12" t="s">
        <v>27</v>
      </c>
      <c r="I92" s="12" t="s">
        <v>21</v>
      </c>
      <c r="J92" s="12">
        <v>435580</v>
      </c>
      <c r="K92" s="12">
        <v>1114660</v>
      </c>
      <c r="L92" s="36">
        <f t="shared" si="1"/>
        <v>2.5590247486110473</v>
      </c>
    </row>
    <row r="93" spans="1:12">
      <c r="A93" s="12">
        <v>379041</v>
      </c>
      <c r="B93" s="12" t="s">
        <v>250</v>
      </c>
      <c r="C93" s="35">
        <v>40278</v>
      </c>
      <c r="D93" s="12" t="s">
        <v>9</v>
      </c>
      <c r="E93" s="12" t="s">
        <v>251</v>
      </c>
      <c r="F93" s="12">
        <v>403187</v>
      </c>
      <c r="G93" s="12" t="s">
        <v>252</v>
      </c>
      <c r="H93" s="12" t="s">
        <v>27</v>
      </c>
      <c r="I93" s="12" t="s">
        <v>17</v>
      </c>
      <c r="J93" s="12">
        <v>780807</v>
      </c>
      <c r="K93" s="12">
        <v>914583</v>
      </c>
      <c r="L93" s="36">
        <f t="shared" si="1"/>
        <v>1.171330431207712</v>
      </c>
    </row>
    <row r="94" spans="1:12">
      <c r="A94" s="12">
        <v>379043</v>
      </c>
      <c r="B94" s="12" t="s">
        <v>253</v>
      </c>
      <c r="C94" s="35">
        <v>40278</v>
      </c>
      <c r="D94" s="12" t="s">
        <v>9</v>
      </c>
      <c r="E94" s="12" t="s">
        <v>254</v>
      </c>
      <c r="F94" s="12">
        <v>410827</v>
      </c>
      <c r="G94" s="12" t="s">
        <v>255</v>
      </c>
      <c r="H94" s="12" t="s">
        <v>27</v>
      </c>
      <c r="I94" s="12" t="s">
        <v>21</v>
      </c>
      <c r="J94" s="12">
        <v>411767</v>
      </c>
      <c r="K94" s="12">
        <v>1087315</v>
      </c>
      <c r="L94" s="36">
        <f t="shared" si="1"/>
        <v>2.6406074309014564</v>
      </c>
    </row>
    <row r="95" spans="1:12">
      <c r="A95" s="12">
        <v>379045</v>
      </c>
      <c r="B95" s="12" t="s">
        <v>256</v>
      </c>
      <c r="C95" s="35">
        <v>40278</v>
      </c>
      <c r="D95" s="12" t="s">
        <v>9</v>
      </c>
      <c r="E95" s="12" t="s">
        <v>257</v>
      </c>
      <c r="F95" s="12">
        <v>410827</v>
      </c>
      <c r="G95" s="12" t="s">
        <v>255</v>
      </c>
      <c r="H95" s="12" t="s">
        <v>27</v>
      </c>
      <c r="I95" s="12" t="s">
        <v>21</v>
      </c>
      <c r="J95" s="12">
        <v>691804</v>
      </c>
      <c r="K95" s="12">
        <v>869268</v>
      </c>
      <c r="L95" s="36">
        <f t="shared" si="1"/>
        <v>1.2565235240039085</v>
      </c>
    </row>
    <row r="96" spans="1:12">
      <c r="A96" s="12">
        <v>379046</v>
      </c>
      <c r="B96" s="12" t="s">
        <v>258</v>
      </c>
      <c r="C96" s="35">
        <v>40278</v>
      </c>
      <c r="D96" s="12" t="s">
        <v>9</v>
      </c>
      <c r="E96" s="12" t="s">
        <v>259</v>
      </c>
      <c r="F96" s="12">
        <v>381549</v>
      </c>
      <c r="G96" s="12" t="s">
        <v>260</v>
      </c>
      <c r="H96" s="12" t="s">
        <v>27</v>
      </c>
      <c r="I96" s="12" t="s">
        <v>17</v>
      </c>
      <c r="J96" s="12">
        <v>810587</v>
      </c>
      <c r="K96" s="12">
        <v>1226572</v>
      </c>
      <c r="L96" s="36">
        <f t="shared" si="1"/>
        <v>1.5131898241644635</v>
      </c>
    </row>
    <row r="97" spans="1:12">
      <c r="A97" s="12">
        <v>379047</v>
      </c>
      <c r="B97" s="12" t="s">
        <v>261</v>
      </c>
      <c r="C97" s="35">
        <v>40278</v>
      </c>
      <c r="D97" s="12" t="s">
        <v>9</v>
      </c>
      <c r="E97" s="12" t="s">
        <v>262</v>
      </c>
      <c r="F97" s="12">
        <v>381549</v>
      </c>
      <c r="G97" s="12" t="s">
        <v>260</v>
      </c>
      <c r="H97" s="12" t="s">
        <v>27</v>
      </c>
      <c r="I97" s="12" t="s">
        <v>17</v>
      </c>
      <c r="J97" s="12">
        <v>917071</v>
      </c>
      <c r="K97" s="12">
        <v>1239873</v>
      </c>
      <c r="L97" s="36">
        <f t="shared" si="1"/>
        <v>1.3519923757266341</v>
      </c>
    </row>
    <row r="98" spans="1:12">
      <c r="A98" s="12">
        <v>379050</v>
      </c>
      <c r="B98" s="12" t="s">
        <v>263</v>
      </c>
      <c r="C98" s="35">
        <v>40278</v>
      </c>
      <c r="D98" s="12" t="s">
        <v>9</v>
      </c>
      <c r="E98" s="12" t="s">
        <v>264</v>
      </c>
      <c r="F98" s="12">
        <v>381721</v>
      </c>
      <c r="G98" s="12" t="s">
        <v>265</v>
      </c>
      <c r="H98" s="12" t="s">
        <v>27</v>
      </c>
      <c r="I98" s="12" t="s">
        <v>21</v>
      </c>
      <c r="J98" s="12">
        <v>601239</v>
      </c>
      <c r="K98" s="12">
        <v>461058</v>
      </c>
      <c r="L98" s="36">
        <f t="shared" si="1"/>
        <v>0.76684646205585461</v>
      </c>
    </row>
    <row r="99" spans="1:12">
      <c r="A99" s="12">
        <v>379097</v>
      </c>
      <c r="B99" s="12" t="s">
        <v>266</v>
      </c>
      <c r="C99" s="35">
        <v>40278</v>
      </c>
      <c r="D99" s="12" t="s">
        <v>9</v>
      </c>
      <c r="E99" s="12" t="s">
        <v>267</v>
      </c>
      <c r="F99" s="12">
        <v>378503</v>
      </c>
      <c r="G99" s="12" t="s">
        <v>268</v>
      </c>
      <c r="H99" s="12" t="s">
        <v>27</v>
      </c>
      <c r="I99" s="12" t="s">
        <v>28</v>
      </c>
      <c r="J99" s="12">
        <v>1716009</v>
      </c>
      <c r="K99" s="12">
        <v>2003320</v>
      </c>
      <c r="L99" s="36">
        <f t="shared" si="1"/>
        <v>1.1674297745524644</v>
      </c>
    </row>
    <row r="100" spans="1:12">
      <c r="A100" s="12">
        <v>379101</v>
      </c>
      <c r="B100" s="12" t="s">
        <v>269</v>
      </c>
      <c r="C100" s="35">
        <v>40278</v>
      </c>
      <c r="D100" s="12" t="s">
        <v>9</v>
      </c>
      <c r="E100" s="12" t="s">
        <v>270</v>
      </c>
      <c r="F100" s="12">
        <v>378504</v>
      </c>
      <c r="G100" s="12" t="s">
        <v>271</v>
      </c>
      <c r="H100" s="12" t="s">
        <v>27</v>
      </c>
      <c r="I100" s="12" t="s">
        <v>28</v>
      </c>
      <c r="J100" s="12">
        <v>1968985</v>
      </c>
      <c r="K100" s="12">
        <v>4448084</v>
      </c>
      <c r="L100" s="36">
        <f t="shared" si="1"/>
        <v>2.259074599349411</v>
      </c>
    </row>
    <row r="101" spans="1:12">
      <c r="A101" s="12">
        <v>379107</v>
      </c>
      <c r="B101" s="12" t="s">
        <v>272</v>
      </c>
      <c r="C101" s="35">
        <v>40278</v>
      </c>
      <c r="D101" s="12" t="s">
        <v>9</v>
      </c>
      <c r="E101" s="12" t="s">
        <v>273</v>
      </c>
      <c r="F101" s="12">
        <v>381325</v>
      </c>
      <c r="G101" s="12" t="s">
        <v>274</v>
      </c>
      <c r="H101" s="12" t="s">
        <v>12</v>
      </c>
      <c r="I101" s="12" t="s">
        <v>17</v>
      </c>
      <c r="J101" s="12">
        <v>1081540</v>
      </c>
      <c r="K101" s="12">
        <v>603660</v>
      </c>
      <c r="L101" s="36">
        <f t="shared" si="1"/>
        <v>0.55814856593376116</v>
      </c>
    </row>
    <row r="102" spans="1:12">
      <c r="A102" s="12">
        <v>379111</v>
      </c>
      <c r="B102" s="12" t="s">
        <v>275</v>
      </c>
      <c r="C102" s="35">
        <v>40278</v>
      </c>
      <c r="D102" s="12" t="s">
        <v>9</v>
      </c>
      <c r="E102" s="12" t="s">
        <v>276</v>
      </c>
      <c r="F102" s="12">
        <v>378503</v>
      </c>
      <c r="G102" s="12" t="s">
        <v>268</v>
      </c>
      <c r="H102" s="12" t="s">
        <v>27</v>
      </c>
      <c r="I102" s="12" t="s">
        <v>13</v>
      </c>
      <c r="J102" s="12">
        <v>1251522</v>
      </c>
      <c r="K102" s="12">
        <v>2713231</v>
      </c>
      <c r="L102" s="36">
        <f t="shared" si="1"/>
        <v>2.1679451100340228</v>
      </c>
    </row>
    <row r="103" spans="1:12">
      <c r="A103" s="12">
        <v>379114</v>
      </c>
      <c r="B103" s="12" t="s">
        <v>277</v>
      </c>
      <c r="C103" s="35">
        <v>40278</v>
      </c>
      <c r="D103" s="12" t="s">
        <v>9</v>
      </c>
      <c r="E103" s="12" t="s">
        <v>278</v>
      </c>
      <c r="F103" s="12">
        <v>410449</v>
      </c>
      <c r="G103" s="12" t="s">
        <v>279</v>
      </c>
      <c r="H103" s="12" t="s">
        <v>27</v>
      </c>
      <c r="I103" s="12" t="s">
        <v>17</v>
      </c>
      <c r="J103" s="12">
        <v>990654</v>
      </c>
      <c r="K103" s="12">
        <v>1371504</v>
      </c>
      <c r="L103" s="36">
        <f t="shared" si="1"/>
        <v>1.3844430043183593</v>
      </c>
    </row>
    <row r="104" spans="1:12">
      <c r="A104" s="12">
        <v>379116</v>
      </c>
      <c r="B104" s="12" t="s">
        <v>280</v>
      </c>
      <c r="C104" s="35">
        <v>40278</v>
      </c>
      <c r="D104" s="12" t="s">
        <v>9</v>
      </c>
      <c r="E104" s="12" t="s">
        <v>281</v>
      </c>
      <c r="F104" s="12">
        <v>406515</v>
      </c>
      <c r="G104" s="12" t="s">
        <v>282</v>
      </c>
      <c r="H104" s="12" t="s">
        <v>27</v>
      </c>
      <c r="I104" s="12" t="s">
        <v>17</v>
      </c>
      <c r="J104" s="12">
        <v>879114</v>
      </c>
      <c r="K104" s="12">
        <v>1779990</v>
      </c>
      <c r="L104" s="36">
        <f t="shared" si="1"/>
        <v>2.0247544687037178</v>
      </c>
    </row>
    <row r="105" spans="1:12">
      <c r="A105" s="12">
        <v>379168</v>
      </c>
      <c r="B105" s="12" t="s">
        <v>283</v>
      </c>
      <c r="C105" s="35">
        <v>40278</v>
      </c>
      <c r="D105" s="12" t="s">
        <v>9</v>
      </c>
      <c r="E105" s="12" t="s">
        <v>284</v>
      </c>
      <c r="F105" s="12">
        <v>381132</v>
      </c>
      <c r="G105" s="12" t="s">
        <v>285</v>
      </c>
      <c r="H105" s="12" t="s">
        <v>27</v>
      </c>
      <c r="I105" s="12" t="s">
        <v>17</v>
      </c>
      <c r="J105" s="12">
        <v>1042906</v>
      </c>
      <c r="K105" s="12">
        <v>1894984</v>
      </c>
      <c r="L105" s="36">
        <f t="shared" si="1"/>
        <v>1.8170228189309487</v>
      </c>
    </row>
    <row r="106" spans="1:12">
      <c r="A106" s="12">
        <v>379176</v>
      </c>
      <c r="B106" s="12" t="s">
        <v>286</v>
      </c>
      <c r="C106" s="35">
        <v>40278</v>
      </c>
      <c r="D106" s="12" t="s">
        <v>9</v>
      </c>
      <c r="E106" s="12" t="s">
        <v>287</v>
      </c>
      <c r="F106" s="12">
        <v>381132</v>
      </c>
      <c r="G106" s="12" t="s">
        <v>285</v>
      </c>
      <c r="H106" s="12" t="s">
        <v>27</v>
      </c>
      <c r="I106" s="12" t="s">
        <v>13</v>
      </c>
      <c r="J106" s="12">
        <v>1310557</v>
      </c>
      <c r="K106" s="12">
        <v>1613031</v>
      </c>
      <c r="L106" s="36">
        <f t="shared" si="1"/>
        <v>1.230798049989432</v>
      </c>
    </row>
    <row r="107" spans="1:12">
      <c r="A107" s="12">
        <v>379352</v>
      </c>
      <c r="B107" s="12" t="s">
        <v>288</v>
      </c>
      <c r="C107" s="35">
        <v>39872</v>
      </c>
      <c r="D107" s="12" t="s">
        <v>9</v>
      </c>
      <c r="E107" s="12" t="s">
        <v>289</v>
      </c>
      <c r="F107" s="12">
        <v>359519</v>
      </c>
      <c r="G107" s="12" t="s">
        <v>290</v>
      </c>
      <c r="H107" s="12" t="s">
        <v>12</v>
      </c>
      <c r="I107" s="12" t="s">
        <v>13</v>
      </c>
      <c r="J107" s="12">
        <v>1468050</v>
      </c>
      <c r="K107" s="12">
        <v>86210</v>
      </c>
      <c r="L107" s="36">
        <f t="shared" si="1"/>
        <v>5.8724157896529412E-2</v>
      </c>
    </row>
    <row r="108" spans="1:12">
      <c r="A108" s="12">
        <v>379398</v>
      </c>
      <c r="B108" s="12" t="s">
        <v>291</v>
      </c>
      <c r="C108" s="35">
        <v>40278</v>
      </c>
      <c r="D108" s="12" t="s">
        <v>9</v>
      </c>
      <c r="E108" s="12" t="s">
        <v>292</v>
      </c>
      <c r="F108" s="12">
        <v>379146</v>
      </c>
      <c r="G108" s="12" t="s">
        <v>293</v>
      </c>
      <c r="H108" s="12" t="s">
        <v>27</v>
      </c>
      <c r="I108" s="12" t="s">
        <v>13</v>
      </c>
      <c r="J108" s="12">
        <v>1385669</v>
      </c>
      <c r="K108" s="12">
        <v>1371471</v>
      </c>
      <c r="L108" s="36">
        <f t="shared" si="1"/>
        <v>0.98975368576478218</v>
      </c>
    </row>
    <row r="109" spans="1:12">
      <c r="A109" s="12">
        <v>379405</v>
      </c>
      <c r="B109" s="12" t="s">
        <v>294</v>
      </c>
      <c r="C109" s="35">
        <v>40278</v>
      </c>
      <c r="D109" s="12" t="s">
        <v>9</v>
      </c>
      <c r="E109" s="12" t="s">
        <v>295</v>
      </c>
      <c r="F109" s="12">
        <v>378504</v>
      </c>
      <c r="G109" s="12" t="s">
        <v>271</v>
      </c>
      <c r="H109" s="12" t="s">
        <v>27</v>
      </c>
      <c r="I109" s="12" t="s">
        <v>13</v>
      </c>
      <c r="J109" s="12">
        <v>1369430</v>
      </c>
      <c r="K109" s="12">
        <v>1681629</v>
      </c>
      <c r="L109" s="36">
        <f t="shared" si="1"/>
        <v>1.227977333635162</v>
      </c>
    </row>
    <row r="110" spans="1:12">
      <c r="A110" s="12">
        <v>379432</v>
      </c>
      <c r="B110" s="12" t="s">
        <v>296</v>
      </c>
      <c r="C110" s="35">
        <v>40278</v>
      </c>
      <c r="D110" s="12" t="s">
        <v>9</v>
      </c>
      <c r="E110" s="12" t="s">
        <v>297</v>
      </c>
      <c r="F110" s="12">
        <v>410449</v>
      </c>
      <c r="G110" s="12" t="s">
        <v>279</v>
      </c>
      <c r="H110" s="12" t="s">
        <v>27</v>
      </c>
      <c r="I110" s="12" t="s">
        <v>13</v>
      </c>
      <c r="J110" s="12">
        <v>1334527</v>
      </c>
      <c r="K110" s="12">
        <v>1830853</v>
      </c>
      <c r="L110" s="36">
        <f t="shared" si="1"/>
        <v>1.3719115461882749</v>
      </c>
    </row>
    <row r="111" spans="1:12">
      <c r="A111" s="12">
        <v>379444</v>
      </c>
      <c r="B111" s="12" t="s">
        <v>298</v>
      </c>
      <c r="C111" s="35">
        <v>40278</v>
      </c>
      <c r="D111" s="12" t="s">
        <v>9</v>
      </c>
      <c r="E111" s="12" t="s">
        <v>299</v>
      </c>
      <c r="F111" s="12">
        <v>379146</v>
      </c>
      <c r="G111" s="12" t="s">
        <v>293</v>
      </c>
      <c r="H111" s="12" t="s">
        <v>27</v>
      </c>
      <c r="I111" s="12" t="s">
        <v>28</v>
      </c>
      <c r="J111" s="12">
        <v>1870500</v>
      </c>
      <c r="K111" s="12">
        <v>2681441</v>
      </c>
      <c r="L111" s="36">
        <f t="shared" si="1"/>
        <v>1.4335423683507085</v>
      </c>
    </row>
    <row r="112" spans="1:12">
      <c r="A112" s="12">
        <v>379450</v>
      </c>
      <c r="B112" s="12" t="s">
        <v>300</v>
      </c>
      <c r="C112" s="35">
        <v>40278</v>
      </c>
      <c r="D112" s="12" t="s">
        <v>9</v>
      </c>
      <c r="E112" s="12" t="s">
        <v>301</v>
      </c>
      <c r="F112" s="12">
        <v>381325</v>
      </c>
      <c r="G112" s="12" t="s">
        <v>274</v>
      </c>
      <c r="H112" s="12" t="s">
        <v>27</v>
      </c>
      <c r="I112" s="12" t="s">
        <v>17</v>
      </c>
      <c r="J112" s="12">
        <v>750629</v>
      </c>
      <c r="K112" s="12">
        <v>1009796</v>
      </c>
      <c r="L112" s="36">
        <f t="shared" si="1"/>
        <v>1.3452664365485481</v>
      </c>
    </row>
    <row r="113" spans="1:12">
      <c r="A113" s="12">
        <v>379458</v>
      </c>
      <c r="B113" s="12" t="s">
        <v>302</v>
      </c>
      <c r="C113" s="35">
        <v>40278</v>
      </c>
      <c r="D113" s="12" t="s">
        <v>9</v>
      </c>
      <c r="E113" s="12" t="s">
        <v>303</v>
      </c>
      <c r="F113" s="12">
        <v>406515</v>
      </c>
      <c r="G113" s="12" t="s">
        <v>282</v>
      </c>
      <c r="H113" s="12" t="s">
        <v>27</v>
      </c>
      <c r="I113" s="12" t="s">
        <v>28</v>
      </c>
      <c r="J113" s="12">
        <v>1747668</v>
      </c>
      <c r="K113" s="12">
        <v>1535933</v>
      </c>
      <c r="L113" s="36">
        <f t="shared" si="1"/>
        <v>0.87884712657095054</v>
      </c>
    </row>
    <row r="114" spans="1:12">
      <c r="A114" s="12">
        <v>379462</v>
      </c>
      <c r="B114" s="12" t="s">
        <v>304</v>
      </c>
      <c r="C114" s="35">
        <v>40278</v>
      </c>
      <c r="D114" s="12" t="s">
        <v>9</v>
      </c>
      <c r="E114" s="12" t="s">
        <v>305</v>
      </c>
      <c r="F114" s="12">
        <v>378503</v>
      </c>
      <c r="G114" s="12" t="s">
        <v>268</v>
      </c>
      <c r="H114" s="12" t="s">
        <v>27</v>
      </c>
      <c r="I114" s="12" t="s">
        <v>28</v>
      </c>
      <c r="J114" s="12">
        <v>1707927</v>
      </c>
      <c r="K114" s="12">
        <v>533145</v>
      </c>
      <c r="L114" s="36">
        <f t="shared" si="1"/>
        <v>0.31215912623900199</v>
      </c>
    </row>
    <row r="115" spans="1:12">
      <c r="A115" s="12">
        <v>379472</v>
      </c>
      <c r="B115" s="12" t="s">
        <v>306</v>
      </c>
      <c r="C115" s="35">
        <v>40278</v>
      </c>
      <c r="D115" s="12" t="s">
        <v>9</v>
      </c>
      <c r="E115" s="12" t="s">
        <v>307</v>
      </c>
      <c r="F115" s="12">
        <v>381132</v>
      </c>
      <c r="G115" s="12" t="s">
        <v>285</v>
      </c>
      <c r="H115" s="12" t="s">
        <v>27</v>
      </c>
      <c r="I115" s="12" t="s">
        <v>13</v>
      </c>
      <c r="J115" s="12">
        <v>1318057</v>
      </c>
      <c r="K115" s="12">
        <v>1343236</v>
      </c>
      <c r="L115" s="36">
        <f t="shared" si="1"/>
        <v>1.0191031192125986</v>
      </c>
    </row>
    <row r="116" spans="1:12">
      <c r="A116" s="12">
        <v>379475</v>
      </c>
      <c r="B116" s="12" t="s">
        <v>308</v>
      </c>
      <c r="C116" s="35">
        <v>40278</v>
      </c>
      <c r="D116" s="12" t="s">
        <v>9</v>
      </c>
      <c r="E116" s="12" t="s">
        <v>309</v>
      </c>
      <c r="F116" s="12">
        <v>406515</v>
      </c>
      <c r="G116" s="12" t="s">
        <v>282</v>
      </c>
      <c r="H116" s="12" t="s">
        <v>27</v>
      </c>
      <c r="I116" s="12" t="s">
        <v>247</v>
      </c>
      <c r="J116" s="12">
        <v>2481022</v>
      </c>
      <c r="K116" s="12">
        <v>1480697</v>
      </c>
      <c r="L116" s="36">
        <f t="shared" si="1"/>
        <v>0.59680929874866084</v>
      </c>
    </row>
    <row r="117" spans="1:12">
      <c r="A117" s="12">
        <v>379479</v>
      </c>
      <c r="B117" s="12" t="s">
        <v>310</v>
      </c>
      <c r="C117" s="35">
        <v>40278</v>
      </c>
      <c r="D117" s="12" t="s">
        <v>9</v>
      </c>
      <c r="E117" s="12" t="s">
        <v>311</v>
      </c>
      <c r="F117" s="12">
        <v>448126</v>
      </c>
      <c r="G117" s="12" t="s">
        <v>312</v>
      </c>
      <c r="H117" s="12" t="s">
        <v>27</v>
      </c>
      <c r="I117" s="12" t="s">
        <v>17</v>
      </c>
      <c r="J117" s="12">
        <v>998001</v>
      </c>
      <c r="K117" s="12">
        <v>1588539</v>
      </c>
      <c r="L117" s="36">
        <f t="shared" si="1"/>
        <v>1.5917208499791082</v>
      </c>
    </row>
    <row r="118" spans="1:12">
      <c r="A118" s="12">
        <v>379482</v>
      </c>
      <c r="B118" s="12" t="s">
        <v>313</v>
      </c>
      <c r="C118" s="35">
        <v>40278</v>
      </c>
      <c r="D118" s="12" t="s">
        <v>9</v>
      </c>
      <c r="E118" s="12" t="s">
        <v>314</v>
      </c>
      <c r="F118" s="12">
        <v>379915</v>
      </c>
      <c r="G118" s="12" t="s">
        <v>315</v>
      </c>
      <c r="H118" s="12" t="s">
        <v>27</v>
      </c>
      <c r="I118" s="12" t="s">
        <v>28</v>
      </c>
      <c r="J118" s="12">
        <v>1556738</v>
      </c>
      <c r="K118" s="12">
        <v>2005734</v>
      </c>
      <c r="L118" s="36">
        <f t="shared" si="1"/>
        <v>1.288421044517446</v>
      </c>
    </row>
    <row r="119" spans="1:12">
      <c r="A119" s="12">
        <v>379487</v>
      </c>
      <c r="B119" s="12" t="s">
        <v>316</v>
      </c>
      <c r="C119" s="35">
        <v>40278</v>
      </c>
      <c r="D119" s="12" t="s">
        <v>9</v>
      </c>
      <c r="E119" s="12" t="s">
        <v>317</v>
      </c>
      <c r="F119" s="12">
        <v>448126</v>
      </c>
      <c r="G119" s="12" t="s">
        <v>312</v>
      </c>
      <c r="H119" s="12" t="s">
        <v>27</v>
      </c>
      <c r="I119" s="12" t="s">
        <v>28</v>
      </c>
      <c r="J119" s="12">
        <v>2230327</v>
      </c>
      <c r="K119" s="12">
        <v>1640500</v>
      </c>
      <c r="L119" s="36">
        <f t="shared" si="1"/>
        <v>0.73554236665744532</v>
      </c>
    </row>
    <row r="120" spans="1:12">
      <c r="A120" s="12">
        <v>379495</v>
      </c>
      <c r="B120" s="12" t="s">
        <v>318</v>
      </c>
      <c r="C120" s="35">
        <v>40278</v>
      </c>
      <c r="D120" s="12" t="s">
        <v>9</v>
      </c>
      <c r="E120" s="12" t="s">
        <v>319</v>
      </c>
      <c r="F120" s="12">
        <v>381154</v>
      </c>
      <c r="G120" s="12" t="s">
        <v>320</v>
      </c>
      <c r="H120" s="12" t="s">
        <v>27</v>
      </c>
      <c r="I120" s="12" t="s">
        <v>28</v>
      </c>
      <c r="J120" s="12">
        <v>1663294</v>
      </c>
      <c r="K120" s="12">
        <v>2408093</v>
      </c>
      <c r="L120" s="36">
        <f t="shared" si="1"/>
        <v>1.4477855388163487</v>
      </c>
    </row>
    <row r="121" spans="1:12">
      <c r="A121" s="12">
        <v>379499</v>
      </c>
      <c r="B121" s="12" t="s">
        <v>321</v>
      </c>
      <c r="C121" s="35">
        <v>40278</v>
      </c>
      <c r="D121" s="12" t="s">
        <v>9</v>
      </c>
      <c r="E121" s="12" t="s">
        <v>322</v>
      </c>
      <c r="F121" s="12">
        <v>379915</v>
      </c>
      <c r="G121" s="12" t="s">
        <v>315</v>
      </c>
      <c r="H121" s="12" t="s">
        <v>27</v>
      </c>
      <c r="I121" s="12" t="s">
        <v>28</v>
      </c>
      <c r="J121" s="12">
        <v>2250809</v>
      </c>
      <c r="K121" s="12">
        <v>1553957</v>
      </c>
      <c r="L121" s="36">
        <f t="shared" si="1"/>
        <v>0.69039931864498494</v>
      </c>
    </row>
    <row r="122" spans="1:12">
      <c r="A122" s="12">
        <v>379502</v>
      </c>
      <c r="B122" s="12" t="s">
        <v>323</v>
      </c>
      <c r="C122" s="35">
        <v>40278</v>
      </c>
      <c r="D122" s="12" t="s">
        <v>9</v>
      </c>
      <c r="E122" s="12" t="s">
        <v>324</v>
      </c>
      <c r="F122" s="12">
        <v>448126</v>
      </c>
      <c r="G122" s="12" t="s">
        <v>312</v>
      </c>
      <c r="H122" s="12" t="s">
        <v>27</v>
      </c>
      <c r="I122" s="12" t="s">
        <v>17</v>
      </c>
      <c r="J122" s="12">
        <v>875793</v>
      </c>
      <c r="K122" s="12">
        <v>707146</v>
      </c>
      <c r="L122" s="36">
        <f t="shared" si="1"/>
        <v>0.80743509025534577</v>
      </c>
    </row>
    <row r="123" spans="1:12">
      <c r="A123" s="12">
        <v>379505</v>
      </c>
      <c r="B123" s="12" t="s">
        <v>325</v>
      </c>
      <c r="C123" s="35">
        <v>40278</v>
      </c>
      <c r="D123" s="12" t="s">
        <v>9</v>
      </c>
      <c r="E123" s="12" t="s">
        <v>326</v>
      </c>
      <c r="F123" s="12">
        <v>381154</v>
      </c>
      <c r="G123" s="12" t="s">
        <v>320</v>
      </c>
      <c r="H123" s="12" t="s">
        <v>27</v>
      </c>
      <c r="I123" s="12" t="s">
        <v>21</v>
      </c>
      <c r="J123" s="12">
        <v>487654</v>
      </c>
      <c r="K123" s="12">
        <v>692772</v>
      </c>
      <c r="L123" s="36">
        <f t="shared" si="1"/>
        <v>1.4206219983841002</v>
      </c>
    </row>
    <row r="124" spans="1:12">
      <c r="A124" s="12">
        <v>379513</v>
      </c>
      <c r="B124" s="12" t="s">
        <v>304</v>
      </c>
      <c r="C124" s="35">
        <v>40278</v>
      </c>
      <c r="D124" s="12" t="s">
        <v>9</v>
      </c>
      <c r="E124" s="12" t="s">
        <v>327</v>
      </c>
      <c r="F124" s="12">
        <v>448126</v>
      </c>
      <c r="G124" s="12" t="s">
        <v>312</v>
      </c>
      <c r="H124" s="12" t="s">
        <v>27</v>
      </c>
      <c r="I124" s="12" t="s">
        <v>17</v>
      </c>
      <c r="J124" s="12">
        <v>755988</v>
      </c>
      <c r="K124" s="12">
        <v>609352</v>
      </c>
      <c r="L124" s="36">
        <f t="shared" si="1"/>
        <v>0.8060339582109769</v>
      </c>
    </row>
    <row r="125" spans="1:12">
      <c r="A125" s="12">
        <v>379514</v>
      </c>
      <c r="B125" s="12" t="s">
        <v>328</v>
      </c>
      <c r="C125" s="35">
        <v>40278</v>
      </c>
      <c r="D125" s="12" t="s">
        <v>9</v>
      </c>
      <c r="E125" s="12" t="s">
        <v>329</v>
      </c>
      <c r="F125" s="12">
        <v>381154</v>
      </c>
      <c r="G125" s="12" t="s">
        <v>320</v>
      </c>
      <c r="H125" s="12" t="s">
        <v>27</v>
      </c>
      <c r="I125" s="12" t="s">
        <v>28</v>
      </c>
      <c r="J125" s="12">
        <v>1830704</v>
      </c>
      <c r="K125" s="12">
        <v>852436</v>
      </c>
      <c r="L125" s="36">
        <f t="shared" si="1"/>
        <v>0.46563289313837736</v>
      </c>
    </row>
    <row r="126" spans="1:12">
      <c r="A126" s="12">
        <v>379516</v>
      </c>
      <c r="B126" s="12" t="s">
        <v>330</v>
      </c>
      <c r="C126" s="35">
        <v>40278</v>
      </c>
      <c r="D126" s="12" t="s">
        <v>9</v>
      </c>
      <c r="E126" s="12" t="s">
        <v>331</v>
      </c>
      <c r="F126" s="12">
        <v>448126</v>
      </c>
      <c r="G126" s="12" t="s">
        <v>312</v>
      </c>
      <c r="H126" s="12" t="s">
        <v>27</v>
      </c>
      <c r="I126" s="12" t="s">
        <v>28</v>
      </c>
      <c r="J126" s="12">
        <v>1912135</v>
      </c>
      <c r="K126" s="12">
        <v>1927825</v>
      </c>
      <c r="L126" s="36">
        <f t="shared" si="1"/>
        <v>1.0082054875832511</v>
      </c>
    </row>
    <row r="127" spans="1:12">
      <c r="A127" s="12">
        <v>379529</v>
      </c>
      <c r="B127" s="12" t="s">
        <v>332</v>
      </c>
      <c r="C127" s="35">
        <v>40278</v>
      </c>
      <c r="D127" s="12" t="s">
        <v>9</v>
      </c>
      <c r="E127" s="12" t="s">
        <v>333</v>
      </c>
      <c r="F127" s="12">
        <v>379915</v>
      </c>
      <c r="G127" s="12" t="s">
        <v>315</v>
      </c>
      <c r="H127" s="12" t="s">
        <v>27</v>
      </c>
      <c r="I127" s="12" t="s">
        <v>13</v>
      </c>
      <c r="J127" s="12">
        <v>1290562</v>
      </c>
      <c r="K127" s="12">
        <v>1417700</v>
      </c>
      <c r="L127" s="36">
        <f t="shared" si="1"/>
        <v>1.0985136707883851</v>
      </c>
    </row>
    <row r="128" spans="1:12">
      <c r="A128" s="12">
        <v>379578</v>
      </c>
      <c r="B128" s="12" t="s">
        <v>334</v>
      </c>
      <c r="C128" s="35">
        <v>40294</v>
      </c>
      <c r="D128" s="12" t="s">
        <v>9</v>
      </c>
      <c r="E128" s="12" t="s">
        <v>335</v>
      </c>
      <c r="F128" s="12">
        <v>474340</v>
      </c>
      <c r="G128" s="12" t="s">
        <v>109</v>
      </c>
      <c r="H128" s="12" t="s">
        <v>27</v>
      </c>
      <c r="I128" s="12" t="s">
        <v>17</v>
      </c>
      <c r="J128" s="12">
        <v>742985</v>
      </c>
      <c r="K128" s="12">
        <v>501903</v>
      </c>
      <c r="L128" s="36">
        <f t="shared" si="1"/>
        <v>0.67552238605086234</v>
      </c>
    </row>
    <row r="129" spans="1:12">
      <c r="A129" s="12">
        <v>379647</v>
      </c>
      <c r="B129" s="12" t="s">
        <v>336</v>
      </c>
      <c r="C129" s="35">
        <v>40280</v>
      </c>
      <c r="D129" s="12" t="s">
        <v>9</v>
      </c>
      <c r="E129" s="12" t="s">
        <v>337</v>
      </c>
      <c r="F129" s="12">
        <v>421959</v>
      </c>
      <c r="G129" s="12" t="s">
        <v>338</v>
      </c>
      <c r="H129" s="12" t="s">
        <v>27</v>
      </c>
      <c r="I129" s="12" t="s">
        <v>28</v>
      </c>
      <c r="J129" s="12">
        <v>1538606</v>
      </c>
      <c r="K129" s="12">
        <v>1568702</v>
      </c>
      <c r="L129" s="36">
        <f t="shared" si="1"/>
        <v>1.0195605632631095</v>
      </c>
    </row>
    <row r="130" spans="1:12">
      <c r="A130" s="12">
        <v>379661</v>
      </c>
      <c r="B130" s="12" t="s">
        <v>339</v>
      </c>
      <c r="C130" s="35">
        <v>40280</v>
      </c>
      <c r="D130" s="12" t="s">
        <v>9</v>
      </c>
      <c r="E130" s="12" t="s">
        <v>340</v>
      </c>
      <c r="F130" s="12">
        <v>421959</v>
      </c>
      <c r="G130" s="12" t="s">
        <v>338</v>
      </c>
      <c r="H130" s="12" t="s">
        <v>27</v>
      </c>
      <c r="I130" s="12" t="s">
        <v>21</v>
      </c>
      <c r="J130" s="12">
        <v>665553</v>
      </c>
      <c r="K130" s="12">
        <v>1327624</v>
      </c>
      <c r="L130" s="36">
        <f t="shared" si="1"/>
        <v>1.9947682603789632</v>
      </c>
    </row>
    <row r="131" spans="1:12">
      <c r="A131" s="12">
        <v>379677</v>
      </c>
      <c r="B131" s="12" t="s">
        <v>341</v>
      </c>
      <c r="C131" s="35">
        <v>40280</v>
      </c>
      <c r="D131" s="12" t="s">
        <v>9</v>
      </c>
      <c r="E131" s="12" t="s">
        <v>342</v>
      </c>
      <c r="F131" s="12">
        <v>421959</v>
      </c>
      <c r="G131" s="12" t="s">
        <v>338</v>
      </c>
      <c r="H131" s="12" t="s">
        <v>27</v>
      </c>
      <c r="I131" s="12" t="s">
        <v>13</v>
      </c>
      <c r="J131" s="12">
        <v>1196712</v>
      </c>
      <c r="K131" s="12">
        <v>1420871</v>
      </c>
      <c r="L131" s="36">
        <f t="shared" ref="L131:L194" si="2">K131/J131</f>
        <v>1.1873124026499275</v>
      </c>
    </row>
    <row r="132" spans="1:12">
      <c r="A132" s="12">
        <v>379681</v>
      </c>
      <c r="B132" s="12" t="s">
        <v>343</v>
      </c>
      <c r="C132" s="35">
        <v>40280</v>
      </c>
      <c r="D132" s="12" t="s">
        <v>9</v>
      </c>
      <c r="E132" s="12" t="s">
        <v>344</v>
      </c>
      <c r="F132" s="12">
        <v>459093</v>
      </c>
      <c r="G132" s="12" t="s">
        <v>345</v>
      </c>
      <c r="H132" s="12" t="s">
        <v>27</v>
      </c>
      <c r="I132" s="12" t="s">
        <v>17</v>
      </c>
      <c r="J132" s="12">
        <v>862399</v>
      </c>
      <c r="K132" s="12">
        <v>414765</v>
      </c>
      <c r="L132" s="36">
        <f t="shared" si="2"/>
        <v>0.48094327567634004</v>
      </c>
    </row>
    <row r="133" spans="1:12">
      <c r="A133" s="12">
        <v>379699</v>
      </c>
      <c r="B133" s="12" t="s">
        <v>346</v>
      </c>
      <c r="C133" s="35">
        <v>40280</v>
      </c>
      <c r="D133" s="12" t="s">
        <v>9</v>
      </c>
      <c r="E133" s="12" t="s">
        <v>347</v>
      </c>
      <c r="F133" s="12">
        <v>421959</v>
      </c>
      <c r="G133" s="12" t="s">
        <v>338</v>
      </c>
      <c r="H133" s="12" t="s">
        <v>27</v>
      </c>
      <c r="I133" s="12" t="s">
        <v>17</v>
      </c>
      <c r="J133" s="12">
        <v>778623</v>
      </c>
      <c r="K133" s="12">
        <v>1265987</v>
      </c>
      <c r="L133" s="36">
        <f t="shared" si="2"/>
        <v>1.6259306493643264</v>
      </c>
    </row>
    <row r="134" spans="1:12">
      <c r="A134" s="12">
        <v>379712</v>
      </c>
      <c r="B134" s="12" t="s">
        <v>348</v>
      </c>
      <c r="C134" s="35">
        <v>40294</v>
      </c>
      <c r="D134" s="12" t="s">
        <v>9</v>
      </c>
      <c r="E134" s="12" t="s">
        <v>349</v>
      </c>
      <c r="F134" s="12">
        <v>386578</v>
      </c>
      <c r="G134" s="12" t="s">
        <v>350</v>
      </c>
      <c r="H134" s="12" t="s">
        <v>27</v>
      </c>
      <c r="I134" s="12" t="s">
        <v>13</v>
      </c>
      <c r="J134" s="12">
        <v>1257021</v>
      </c>
      <c r="K134" s="12">
        <v>1312483</v>
      </c>
      <c r="L134" s="36">
        <f t="shared" si="2"/>
        <v>1.0441217768040469</v>
      </c>
    </row>
    <row r="135" spans="1:12">
      <c r="A135" s="12">
        <v>379726</v>
      </c>
      <c r="B135" s="12" t="s">
        <v>351</v>
      </c>
      <c r="C135" s="35">
        <v>40280</v>
      </c>
      <c r="D135" s="12" t="s">
        <v>9</v>
      </c>
      <c r="E135" s="12" t="s">
        <v>352</v>
      </c>
      <c r="F135" s="12">
        <v>386578</v>
      </c>
      <c r="G135" s="12" t="s">
        <v>350</v>
      </c>
      <c r="H135" s="12" t="s">
        <v>27</v>
      </c>
      <c r="I135" s="12" t="s">
        <v>28</v>
      </c>
      <c r="J135" s="12">
        <v>1793146</v>
      </c>
      <c r="K135" s="12">
        <v>1077597</v>
      </c>
      <c r="L135" s="36">
        <f t="shared" si="2"/>
        <v>0.60095329660830743</v>
      </c>
    </row>
    <row r="136" spans="1:12">
      <c r="A136" s="12">
        <v>379732</v>
      </c>
      <c r="B136" s="12" t="s">
        <v>353</v>
      </c>
      <c r="C136" s="35">
        <v>40280</v>
      </c>
      <c r="D136" s="12" t="s">
        <v>9</v>
      </c>
      <c r="E136" s="12" t="s">
        <v>354</v>
      </c>
      <c r="F136" s="12">
        <v>386578</v>
      </c>
      <c r="G136" s="12" t="s">
        <v>350</v>
      </c>
      <c r="H136" s="12" t="s">
        <v>27</v>
      </c>
      <c r="I136" s="12" t="s">
        <v>17</v>
      </c>
      <c r="J136" s="12">
        <v>862426</v>
      </c>
      <c r="K136" s="12">
        <v>805521</v>
      </c>
      <c r="L136" s="36">
        <f t="shared" si="2"/>
        <v>0.93401752730089305</v>
      </c>
    </row>
    <row r="137" spans="1:12">
      <c r="A137" s="12">
        <v>379738</v>
      </c>
      <c r="B137" s="12" t="s">
        <v>355</v>
      </c>
      <c r="C137" s="35">
        <v>40280</v>
      </c>
      <c r="D137" s="12" t="s">
        <v>9</v>
      </c>
      <c r="E137" s="12" t="s">
        <v>356</v>
      </c>
      <c r="F137" s="12">
        <v>386578</v>
      </c>
      <c r="G137" s="12" t="s">
        <v>350</v>
      </c>
      <c r="H137" s="12" t="s">
        <v>27</v>
      </c>
      <c r="I137" s="12" t="s">
        <v>28</v>
      </c>
      <c r="J137" s="12">
        <v>1564806</v>
      </c>
      <c r="K137" s="12">
        <v>1098883</v>
      </c>
      <c r="L137" s="36">
        <f t="shared" si="2"/>
        <v>0.70224871325902383</v>
      </c>
    </row>
    <row r="138" spans="1:12">
      <c r="A138" s="12">
        <v>379746</v>
      </c>
      <c r="B138" s="12" t="s">
        <v>357</v>
      </c>
      <c r="C138" s="35">
        <v>40279</v>
      </c>
      <c r="D138" s="12" t="s">
        <v>9</v>
      </c>
      <c r="E138" s="12" t="s">
        <v>358</v>
      </c>
      <c r="F138" s="12">
        <v>386578</v>
      </c>
      <c r="G138" s="12" t="s">
        <v>350</v>
      </c>
      <c r="H138" s="12" t="s">
        <v>27</v>
      </c>
      <c r="I138" s="12" t="s">
        <v>28</v>
      </c>
      <c r="J138" s="12">
        <v>2241444</v>
      </c>
      <c r="K138" s="12">
        <v>1611487</v>
      </c>
      <c r="L138" s="36">
        <f t="shared" si="2"/>
        <v>0.71895037306307896</v>
      </c>
    </row>
    <row r="139" spans="1:12">
      <c r="A139" s="12">
        <v>379752</v>
      </c>
      <c r="B139" s="12" t="s">
        <v>359</v>
      </c>
      <c r="C139" s="35">
        <v>40293</v>
      </c>
      <c r="D139" s="12" t="s">
        <v>9</v>
      </c>
      <c r="E139" s="12" t="s">
        <v>360</v>
      </c>
      <c r="F139" s="12">
        <v>386578</v>
      </c>
      <c r="G139" s="12" t="s">
        <v>350</v>
      </c>
      <c r="H139" s="12" t="s">
        <v>27</v>
      </c>
      <c r="I139" s="12" t="s">
        <v>17</v>
      </c>
      <c r="J139" s="12">
        <v>1048392</v>
      </c>
      <c r="K139" s="12">
        <v>946653</v>
      </c>
      <c r="L139" s="36">
        <f t="shared" si="2"/>
        <v>0.90295710001602458</v>
      </c>
    </row>
    <row r="140" spans="1:12">
      <c r="A140" s="12">
        <v>379765</v>
      </c>
      <c r="B140" s="12" t="s">
        <v>361</v>
      </c>
      <c r="C140" s="35">
        <v>40278</v>
      </c>
      <c r="D140" s="12" t="s">
        <v>9</v>
      </c>
      <c r="E140" s="12" t="s">
        <v>362</v>
      </c>
      <c r="F140" s="12">
        <v>398778</v>
      </c>
      <c r="G140" s="12" t="s">
        <v>363</v>
      </c>
      <c r="H140" s="12" t="s">
        <v>27</v>
      </c>
      <c r="I140" s="12" t="s">
        <v>13</v>
      </c>
      <c r="J140" s="12">
        <v>1313432</v>
      </c>
      <c r="K140" s="12">
        <v>1649227</v>
      </c>
      <c r="L140" s="36">
        <f t="shared" si="2"/>
        <v>1.2556622649668958</v>
      </c>
    </row>
    <row r="141" spans="1:12">
      <c r="A141" s="12">
        <v>379777</v>
      </c>
      <c r="B141" s="12" t="s">
        <v>364</v>
      </c>
      <c r="C141" s="35">
        <v>40278</v>
      </c>
      <c r="D141" s="12" t="s">
        <v>9</v>
      </c>
      <c r="E141" s="12" t="s">
        <v>365</v>
      </c>
      <c r="F141" s="12">
        <v>398778</v>
      </c>
      <c r="G141" s="12" t="s">
        <v>363</v>
      </c>
      <c r="H141" s="12" t="s">
        <v>27</v>
      </c>
      <c r="I141" s="12" t="s">
        <v>13</v>
      </c>
      <c r="J141" s="12">
        <v>1195090</v>
      </c>
      <c r="K141" s="12">
        <v>2104722</v>
      </c>
      <c r="L141" s="36">
        <f t="shared" si="2"/>
        <v>1.7611410019329088</v>
      </c>
    </row>
    <row r="142" spans="1:12">
      <c r="A142" s="12">
        <v>379872</v>
      </c>
      <c r="B142" s="12" t="s">
        <v>366</v>
      </c>
      <c r="C142" s="35">
        <v>39614</v>
      </c>
      <c r="D142" s="12" t="s">
        <v>9</v>
      </c>
      <c r="E142" s="12" t="s">
        <v>367</v>
      </c>
      <c r="F142" s="12">
        <v>474373</v>
      </c>
      <c r="G142" s="12" t="s">
        <v>126</v>
      </c>
      <c r="H142" s="12" t="s">
        <v>12</v>
      </c>
      <c r="I142" s="12" t="s">
        <v>17</v>
      </c>
      <c r="J142" s="12">
        <v>1021030</v>
      </c>
      <c r="K142" s="12">
        <v>1494100</v>
      </c>
      <c r="L142" s="36">
        <f t="shared" si="2"/>
        <v>1.4633262489838692</v>
      </c>
    </row>
    <row r="143" spans="1:12">
      <c r="A143" s="12">
        <v>379885</v>
      </c>
      <c r="B143" s="12" t="s">
        <v>368</v>
      </c>
      <c r="C143" s="35">
        <v>40294</v>
      </c>
      <c r="D143" s="12" t="s">
        <v>9</v>
      </c>
      <c r="E143" s="12" t="s">
        <v>369</v>
      </c>
      <c r="F143" s="12">
        <v>414224</v>
      </c>
      <c r="G143" s="12" t="s">
        <v>205</v>
      </c>
      <c r="H143" s="12" t="s">
        <v>27</v>
      </c>
      <c r="I143" s="12" t="s">
        <v>17</v>
      </c>
      <c r="J143" s="12">
        <v>915742</v>
      </c>
      <c r="K143" s="12">
        <v>725958</v>
      </c>
      <c r="L143" s="36">
        <f t="shared" si="2"/>
        <v>0.792753854251525</v>
      </c>
    </row>
    <row r="144" spans="1:12">
      <c r="A144" s="12">
        <v>379887</v>
      </c>
      <c r="B144" s="12" t="s">
        <v>370</v>
      </c>
      <c r="C144" s="35">
        <v>40280</v>
      </c>
      <c r="D144" s="12" t="s">
        <v>9</v>
      </c>
      <c r="E144" s="12" t="s">
        <v>371</v>
      </c>
      <c r="F144" s="12">
        <v>434171</v>
      </c>
      <c r="G144" s="12" t="s">
        <v>372</v>
      </c>
      <c r="H144" s="12" t="s">
        <v>12</v>
      </c>
      <c r="I144" s="12" t="s">
        <v>17</v>
      </c>
      <c r="J144" s="12">
        <v>930911</v>
      </c>
      <c r="K144" s="12">
        <v>883871</v>
      </c>
      <c r="L144" s="36">
        <f t="shared" si="2"/>
        <v>0.94946885362832756</v>
      </c>
    </row>
    <row r="145" spans="1:12">
      <c r="A145" s="12">
        <v>379960</v>
      </c>
      <c r="B145" s="12" t="s">
        <v>373</v>
      </c>
      <c r="C145" s="35">
        <v>40278</v>
      </c>
      <c r="D145" s="12" t="s">
        <v>9</v>
      </c>
      <c r="E145" s="12" t="s">
        <v>374</v>
      </c>
      <c r="F145" s="12">
        <v>378504</v>
      </c>
      <c r="G145" s="12" t="s">
        <v>271</v>
      </c>
      <c r="H145" s="12" t="s">
        <v>27</v>
      </c>
      <c r="I145" s="12" t="s">
        <v>247</v>
      </c>
      <c r="J145" s="12">
        <v>2308458</v>
      </c>
      <c r="K145" s="12">
        <v>5483338</v>
      </c>
      <c r="L145" s="36">
        <f t="shared" si="2"/>
        <v>2.3753250004981679</v>
      </c>
    </row>
    <row r="146" spans="1:12">
      <c r="A146" s="12">
        <v>379961</v>
      </c>
      <c r="B146" s="12" t="s">
        <v>375</v>
      </c>
      <c r="C146" s="35">
        <v>40278</v>
      </c>
      <c r="D146" s="12" t="s">
        <v>9</v>
      </c>
      <c r="E146" s="12" t="s">
        <v>376</v>
      </c>
      <c r="F146" s="12">
        <v>379146</v>
      </c>
      <c r="G146" s="12" t="s">
        <v>293</v>
      </c>
      <c r="H146" s="12" t="s">
        <v>27</v>
      </c>
      <c r="I146" s="12" t="s">
        <v>377</v>
      </c>
      <c r="J146" s="12">
        <v>3243692</v>
      </c>
      <c r="K146" s="12">
        <v>3087643</v>
      </c>
      <c r="L146" s="36">
        <f t="shared" si="2"/>
        <v>0.95189154827277067</v>
      </c>
    </row>
    <row r="147" spans="1:12">
      <c r="A147" s="12">
        <v>379969</v>
      </c>
      <c r="B147" s="12" t="s">
        <v>378</v>
      </c>
      <c r="C147" s="35">
        <v>40280</v>
      </c>
      <c r="D147" s="12" t="s">
        <v>9</v>
      </c>
      <c r="E147" s="12" t="s">
        <v>379</v>
      </c>
      <c r="F147" s="12">
        <v>378859</v>
      </c>
      <c r="G147" s="12" t="s">
        <v>235</v>
      </c>
      <c r="H147" s="12" t="s">
        <v>27</v>
      </c>
      <c r="I147" s="12" t="s">
        <v>13</v>
      </c>
      <c r="J147" s="12">
        <v>1388032</v>
      </c>
      <c r="K147" s="12">
        <v>1647574</v>
      </c>
      <c r="L147" s="36">
        <f t="shared" si="2"/>
        <v>1.1869856026374033</v>
      </c>
    </row>
    <row r="148" spans="1:12">
      <c r="A148" s="12">
        <v>379980</v>
      </c>
      <c r="B148" s="12" t="s">
        <v>380</v>
      </c>
      <c r="C148" s="35">
        <v>40329</v>
      </c>
      <c r="D148" s="12" t="s">
        <v>9</v>
      </c>
      <c r="E148" s="12" t="s">
        <v>381</v>
      </c>
      <c r="F148" s="12">
        <v>448791</v>
      </c>
      <c r="G148" s="12" t="s">
        <v>382</v>
      </c>
      <c r="H148" s="12" t="s">
        <v>27</v>
      </c>
      <c r="I148" s="12" t="s">
        <v>21</v>
      </c>
      <c r="J148" s="12">
        <v>671013</v>
      </c>
      <c r="K148" s="12">
        <v>982196</v>
      </c>
      <c r="L148" s="36">
        <f t="shared" si="2"/>
        <v>1.4637510748674021</v>
      </c>
    </row>
    <row r="149" spans="1:12">
      <c r="A149" s="12">
        <v>380004</v>
      </c>
      <c r="B149" s="12" t="s">
        <v>383</v>
      </c>
      <c r="C149" s="35">
        <v>40329</v>
      </c>
      <c r="D149" s="12" t="s">
        <v>9</v>
      </c>
      <c r="E149" s="12" t="s">
        <v>384</v>
      </c>
      <c r="F149" s="12">
        <v>380148</v>
      </c>
      <c r="G149" s="12" t="s">
        <v>93</v>
      </c>
      <c r="H149" s="12" t="s">
        <v>12</v>
      </c>
      <c r="I149" s="12" t="s">
        <v>17</v>
      </c>
      <c r="J149" s="12">
        <v>970980</v>
      </c>
      <c r="K149" s="12">
        <v>1155017</v>
      </c>
      <c r="L149" s="36">
        <f t="shared" si="2"/>
        <v>1.1895373746112174</v>
      </c>
    </row>
    <row r="150" spans="1:12">
      <c r="A150" s="12">
        <v>380006</v>
      </c>
      <c r="B150" s="12" t="s">
        <v>385</v>
      </c>
      <c r="C150" s="35">
        <v>40329</v>
      </c>
      <c r="D150" s="12" t="s">
        <v>9</v>
      </c>
      <c r="E150" s="12" t="s">
        <v>386</v>
      </c>
      <c r="F150" s="12">
        <v>379975</v>
      </c>
      <c r="G150" s="12" t="s">
        <v>90</v>
      </c>
      <c r="H150" s="12" t="s">
        <v>12</v>
      </c>
      <c r="I150" s="12" t="s">
        <v>17</v>
      </c>
      <c r="J150" s="12">
        <v>910054</v>
      </c>
      <c r="K150" s="12">
        <v>1864033</v>
      </c>
      <c r="L150" s="36">
        <f t="shared" si="2"/>
        <v>2.048266366611212</v>
      </c>
    </row>
    <row r="151" spans="1:12">
      <c r="A151" s="12">
        <v>380009</v>
      </c>
      <c r="B151" s="12" t="s">
        <v>387</v>
      </c>
      <c r="C151" s="35">
        <v>40329</v>
      </c>
      <c r="D151" s="12" t="s">
        <v>9</v>
      </c>
      <c r="E151" s="12" t="s">
        <v>388</v>
      </c>
      <c r="F151" s="12">
        <v>376834</v>
      </c>
      <c r="G151" s="12" t="s">
        <v>389</v>
      </c>
      <c r="H151" s="12" t="s">
        <v>27</v>
      </c>
      <c r="I151" s="12" t="s">
        <v>13</v>
      </c>
      <c r="J151" s="12">
        <v>1218897</v>
      </c>
      <c r="K151" s="12">
        <v>1262731</v>
      </c>
      <c r="L151" s="36">
        <f t="shared" si="2"/>
        <v>1.0359620214013161</v>
      </c>
    </row>
    <row r="152" spans="1:12">
      <c r="A152" s="12">
        <v>380013</v>
      </c>
      <c r="B152" s="12" t="s">
        <v>390</v>
      </c>
      <c r="C152" s="35">
        <v>40329</v>
      </c>
      <c r="D152" s="12" t="s">
        <v>9</v>
      </c>
      <c r="E152" s="12" t="s">
        <v>391</v>
      </c>
      <c r="F152" s="12">
        <v>379975</v>
      </c>
      <c r="G152" s="12" t="s">
        <v>90</v>
      </c>
      <c r="H152" s="12" t="s">
        <v>12</v>
      </c>
      <c r="I152" s="12" t="s">
        <v>21</v>
      </c>
      <c r="J152" s="12">
        <v>430742</v>
      </c>
      <c r="K152" s="12">
        <v>722396</v>
      </c>
      <c r="L152" s="36">
        <f t="shared" si="2"/>
        <v>1.677096730757623</v>
      </c>
    </row>
    <row r="153" spans="1:12">
      <c r="A153" s="12">
        <v>380197</v>
      </c>
      <c r="B153" s="12" t="s">
        <v>392</v>
      </c>
      <c r="C153" s="35">
        <v>40278</v>
      </c>
      <c r="D153" s="12" t="s">
        <v>9</v>
      </c>
      <c r="E153" s="12" t="s">
        <v>393</v>
      </c>
      <c r="F153" s="12">
        <v>410452</v>
      </c>
      <c r="G153" s="12" t="s">
        <v>394</v>
      </c>
      <c r="H153" s="12" t="s">
        <v>27</v>
      </c>
      <c r="I153" s="12" t="s">
        <v>13</v>
      </c>
      <c r="J153" s="12">
        <v>1135704</v>
      </c>
      <c r="K153" s="12">
        <v>707183</v>
      </c>
      <c r="L153" s="36">
        <f t="shared" si="2"/>
        <v>0.62268249473454351</v>
      </c>
    </row>
    <row r="154" spans="1:12">
      <c r="A154" s="12">
        <v>380199</v>
      </c>
      <c r="B154" s="12" t="s">
        <v>34</v>
      </c>
      <c r="C154" s="35">
        <v>40278</v>
      </c>
      <c r="D154" s="12" t="s">
        <v>9</v>
      </c>
      <c r="E154" s="12" t="s">
        <v>395</v>
      </c>
      <c r="F154" s="12">
        <v>398778</v>
      </c>
      <c r="G154" s="12" t="s">
        <v>363</v>
      </c>
      <c r="H154" s="12" t="s">
        <v>27</v>
      </c>
      <c r="I154" s="12" t="s">
        <v>13</v>
      </c>
      <c r="J154" s="12">
        <v>1469667</v>
      </c>
      <c r="K154" s="12">
        <v>1579531</v>
      </c>
      <c r="L154" s="36">
        <f t="shared" si="2"/>
        <v>1.0747543491144593</v>
      </c>
    </row>
    <row r="155" spans="1:12">
      <c r="A155" s="12">
        <v>380202</v>
      </c>
      <c r="B155" s="12" t="s">
        <v>396</v>
      </c>
      <c r="C155" s="35">
        <v>40294</v>
      </c>
      <c r="D155" s="12" t="s">
        <v>9</v>
      </c>
      <c r="E155" s="12" t="s">
        <v>397</v>
      </c>
      <c r="F155" s="12">
        <v>410452</v>
      </c>
      <c r="G155" s="12" t="s">
        <v>394</v>
      </c>
      <c r="H155" s="12" t="s">
        <v>12</v>
      </c>
      <c r="I155" s="12" t="s">
        <v>17</v>
      </c>
      <c r="J155" s="12">
        <v>801545</v>
      </c>
      <c r="K155" s="12">
        <v>1146921</v>
      </c>
      <c r="L155" s="36">
        <f t="shared" si="2"/>
        <v>1.4308878478438516</v>
      </c>
    </row>
    <row r="156" spans="1:12">
      <c r="A156" s="12">
        <v>380205</v>
      </c>
      <c r="B156" s="12" t="s">
        <v>398</v>
      </c>
      <c r="C156" s="35">
        <v>40278</v>
      </c>
      <c r="D156" s="12" t="s">
        <v>9</v>
      </c>
      <c r="E156" s="12" t="s">
        <v>399</v>
      </c>
      <c r="F156" s="12">
        <v>410452</v>
      </c>
      <c r="G156" s="12" t="s">
        <v>394</v>
      </c>
      <c r="H156" s="12" t="s">
        <v>27</v>
      </c>
      <c r="I156" s="12" t="s">
        <v>17</v>
      </c>
      <c r="J156" s="12">
        <v>707097</v>
      </c>
      <c r="K156" s="12">
        <v>1020725</v>
      </c>
      <c r="L156" s="36">
        <f t="shared" si="2"/>
        <v>1.4435431065327671</v>
      </c>
    </row>
    <row r="157" spans="1:12">
      <c r="A157" s="12">
        <v>380593</v>
      </c>
      <c r="B157" s="12" t="s">
        <v>400</v>
      </c>
      <c r="C157" s="35">
        <v>40278</v>
      </c>
      <c r="D157" s="12" t="s">
        <v>9</v>
      </c>
      <c r="E157" s="12" t="s">
        <v>401</v>
      </c>
      <c r="F157" s="12">
        <v>408443</v>
      </c>
      <c r="G157" s="12" t="s">
        <v>402</v>
      </c>
      <c r="H157" s="12" t="s">
        <v>12</v>
      </c>
      <c r="I157" s="12" t="s">
        <v>13</v>
      </c>
      <c r="J157" s="12">
        <v>1378933</v>
      </c>
      <c r="K157" s="12">
        <v>1760107</v>
      </c>
      <c r="L157" s="36">
        <f t="shared" si="2"/>
        <v>1.2764267734545478</v>
      </c>
    </row>
    <row r="158" spans="1:12">
      <c r="A158" s="12">
        <v>380636</v>
      </c>
      <c r="B158" s="12" t="s">
        <v>403</v>
      </c>
      <c r="C158" s="35">
        <v>40329</v>
      </c>
      <c r="D158" s="12" t="s">
        <v>9</v>
      </c>
      <c r="E158" s="12" t="s">
        <v>404</v>
      </c>
      <c r="F158" s="12">
        <v>414224</v>
      </c>
      <c r="G158" s="12" t="s">
        <v>205</v>
      </c>
      <c r="H158" s="12" t="s">
        <v>27</v>
      </c>
      <c r="I158" s="12" t="s">
        <v>17</v>
      </c>
      <c r="J158" s="12">
        <v>739480</v>
      </c>
      <c r="K158" s="12">
        <v>851787</v>
      </c>
      <c r="L158" s="36">
        <f t="shared" si="2"/>
        <v>1.1518729377400336</v>
      </c>
    </row>
    <row r="159" spans="1:12">
      <c r="A159" s="12">
        <v>380642</v>
      </c>
      <c r="B159" s="12" t="s">
        <v>405</v>
      </c>
      <c r="C159" s="35">
        <v>40329</v>
      </c>
      <c r="D159" s="12" t="s">
        <v>9</v>
      </c>
      <c r="E159" s="12" t="s">
        <v>406</v>
      </c>
      <c r="F159" s="12">
        <v>377602</v>
      </c>
      <c r="G159" s="12" t="s">
        <v>129</v>
      </c>
      <c r="H159" s="12" t="s">
        <v>12</v>
      </c>
      <c r="I159" s="12" t="s">
        <v>28</v>
      </c>
      <c r="J159" s="12">
        <v>2234479</v>
      </c>
      <c r="K159" s="12">
        <v>947728</v>
      </c>
      <c r="L159" s="36">
        <f t="shared" si="2"/>
        <v>0.42413824430661468</v>
      </c>
    </row>
    <row r="160" spans="1:12">
      <c r="A160" s="12">
        <v>380643</v>
      </c>
      <c r="B160" s="12" t="s">
        <v>407</v>
      </c>
      <c r="C160" s="35">
        <v>40329</v>
      </c>
      <c r="D160" s="12" t="s">
        <v>9</v>
      </c>
      <c r="E160" s="12" t="s">
        <v>408</v>
      </c>
      <c r="F160" s="12">
        <v>474373</v>
      </c>
      <c r="G160" s="12" t="s">
        <v>126</v>
      </c>
      <c r="H160" s="12" t="s">
        <v>27</v>
      </c>
      <c r="I160" s="12" t="s">
        <v>21</v>
      </c>
      <c r="J160" s="12">
        <v>427155</v>
      </c>
      <c r="K160" s="12">
        <v>521318</v>
      </c>
      <c r="L160" s="36">
        <f t="shared" si="2"/>
        <v>1.2204422282309699</v>
      </c>
    </row>
    <row r="161" spans="1:12">
      <c r="A161" s="12">
        <v>380644</v>
      </c>
      <c r="B161" s="12" t="s">
        <v>409</v>
      </c>
      <c r="C161" s="35">
        <v>40329</v>
      </c>
      <c r="D161" s="12" t="s">
        <v>9</v>
      </c>
      <c r="E161" s="12" t="s">
        <v>410</v>
      </c>
      <c r="F161" s="12">
        <v>474373</v>
      </c>
      <c r="G161" s="12" t="s">
        <v>126</v>
      </c>
      <c r="H161" s="12" t="s">
        <v>27</v>
      </c>
      <c r="I161" s="12" t="s">
        <v>21</v>
      </c>
      <c r="J161" s="12">
        <v>438756</v>
      </c>
      <c r="K161" s="12">
        <v>619590</v>
      </c>
      <c r="L161" s="36">
        <f t="shared" si="2"/>
        <v>1.4121516286956759</v>
      </c>
    </row>
    <row r="162" spans="1:12">
      <c r="A162" s="12">
        <v>380646</v>
      </c>
      <c r="B162" s="12" t="s">
        <v>411</v>
      </c>
      <c r="C162" s="35">
        <v>40329</v>
      </c>
      <c r="D162" s="12" t="s">
        <v>9</v>
      </c>
      <c r="E162" s="12" t="s">
        <v>412</v>
      </c>
      <c r="F162" s="12">
        <v>474373</v>
      </c>
      <c r="G162" s="12" t="s">
        <v>126</v>
      </c>
      <c r="H162" s="12" t="s">
        <v>27</v>
      </c>
      <c r="I162" s="12" t="s">
        <v>21</v>
      </c>
      <c r="J162" s="12">
        <v>696929</v>
      </c>
      <c r="K162" s="12">
        <v>1045004</v>
      </c>
      <c r="L162" s="36">
        <f t="shared" si="2"/>
        <v>1.499441119540154</v>
      </c>
    </row>
    <row r="163" spans="1:12">
      <c r="A163" s="12">
        <v>380682</v>
      </c>
      <c r="B163" s="12" t="s">
        <v>413</v>
      </c>
      <c r="C163" s="35">
        <v>40329</v>
      </c>
      <c r="D163" s="12" t="s">
        <v>9</v>
      </c>
      <c r="E163" s="12" t="s">
        <v>414</v>
      </c>
      <c r="F163" s="12">
        <v>472010</v>
      </c>
      <c r="G163" s="12" t="s">
        <v>168</v>
      </c>
      <c r="H163" s="12" t="s">
        <v>12</v>
      </c>
      <c r="I163" s="12" t="s">
        <v>28</v>
      </c>
      <c r="J163" s="12">
        <v>1679516</v>
      </c>
      <c r="K163" s="12">
        <v>1124351</v>
      </c>
      <c r="L163" s="36">
        <f t="shared" si="2"/>
        <v>0.66944941280702297</v>
      </c>
    </row>
    <row r="164" spans="1:12">
      <c r="A164" s="12">
        <v>380683</v>
      </c>
      <c r="B164" s="12" t="s">
        <v>415</v>
      </c>
      <c r="C164" s="35">
        <v>40329</v>
      </c>
      <c r="D164" s="12" t="s">
        <v>9</v>
      </c>
      <c r="E164" s="12" t="s">
        <v>416</v>
      </c>
      <c r="F164" s="12">
        <v>472696</v>
      </c>
      <c r="G164" s="12" t="s">
        <v>192</v>
      </c>
      <c r="H164" s="12" t="s">
        <v>27</v>
      </c>
      <c r="I164" s="12" t="s">
        <v>21</v>
      </c>
      <c r="J164" s="12">
        <v>449282</v>
      </c>
      <c r="K164" s="12">
        <v>135540</v>
      </c>
      <c r="L164" s="36">
        <f t="shared" si="2"/>
        <v>0.30168134935296764</v>
      </c>
    </row>
    <row r="165" spans="1:12">
      <c r="A165" s="12">
        <v>380685</v>
      </c>
      <c r="B165" s="12" t="s">
        <v>417</v>
      </c>
      <c r="C165" s="35">
        <v>40329</v>
      </c>
      <c r="D165" s="12" t="s">
        <v>9</v>
      </c>
      <c r="E165" s="12" t="s">
        <v>418</v>
      </c>
      <c r="F165" s="12">
        <v>472696</v>
      </c>
      <c r="G165" s="12" t="s">
        <v>192</v>
      </c>
      <c r="H165" s="12" t="s">
        <v>27</v>
      </c>
      <c r="I165" s="12" t="s">
        <v>13</v>
      </c>
      <c r="J165" s="12">
        <v>1251943</v>
      </c>
      <c r="K165" s="12">
        <v>435809</v>
      </c>
      <c r="L165" s="36">
        <f t="shared" si="2"/>
        <v>0.34810610387214114</v>
      </c>
    </row>
    <row r="166" spans="1:12">
      <c r="A166" s="12">
        <v>380693</v>
      </c>
      <c r="B166" s="12" t="s">
        <v>417</v>
      </c>
      <c r="C166" s="35">
        <v>40329</v>
      </c>
      <c r="D166" s="12" t="s">
        <v>9</v>
      </c>
      <c r="E166" s="12" t="s">
        <v>419</v>
      </c>
      <c r="F166" s="12">
        <v>472696</v>
      </c>
      <c r="G166" s="12" t="s">
        <v>192</v>
      </c>
      <c r="H166" s="12" t="s">
        <v>27</v>
      </c>
      <c r="I166" s="12" t="s">
        <v>17</v>
      </c>
      <c r="J166" s="12">
        <v>741571</v>
      </c>
      <c r="K166" s="12">
        <v>537657</v>
      </c>
      <c r="L166" s="36">
        <f t="shared" si="2"/>
        <v>0.72502430650605265</v>
      </c>
    </row>
    <row r="167" spans="1:12">
      <c r="A167" s="12">
        <v>380695</v>
      </c>
      <c r="B167" s="12" t="s">
        <v>420</v>
      </c>
      <c r="C167" s="35">
        <v>40329</v>
      </c>
      <c r="D167" s="12" t="s">
        <v>9</v>
      </c>
      <c r="E167" s="12" t="s">
        <v>421</v>
      </c>
      <c r="F167" s="12">
        <v>386562</v>
      </c>
      <c r="G167" s="12" t="s">
        <v>165</v>
      </c>
      <c r="H167" s="12" t="s">
        <v>27</v>
      </c>
      <c r="I167" s="12" t="s">
        <v>13</v>
      </c>
      <c r="J167" s="12">
        <v>1134925</v>
      </c>
      <c r="K167" s="12">
        <v>487536</v>
      </c>
      <c r="L167" s="36">
        <f t="shared" si="2"/>
        <v>0.42957552261162629</v>
      </c>
    </row>
    <row r="168" spans="1:12">
      <c r="A168" s="12">
        <v>380696</v>
      </c>
      <c r="B168" s="12" t="s">
        <v>422</v>
      </c>
      <c r="C168" s="35">
        <v>40329</v>
      </c>
      <c r="D168" s="12" t="s">
        <v>9</v>
      </c>
      <c r="E168" s="12" t="s">
        <v>423</v>
      </c>
      <c r="F168" s="12">
        <v>412412</v>
      </c>
      <c r="G168" s="12" t="s">
        <v>197</v>
      </c>
      <c r="H168" s="12" t="s">
        <v>27</v>
      </c>
      <c r="I168" s="12" t="s">
        <v>17</v>
      </c>
      <c r="J168" s="12">
        <v>1054158</v>
      </c>
      <c r="K168" s="12">
        <v>807818</v>
      </c>
      <c r="L168" s="36">
        <f t="shared" si="2"/>
        <v>0.76631586536363616</v>
      </c>
    </row>
    <row r="169" spans="1:12">
      <c r="A169" s="12">
        <v>380780</v>
      </c>
      <c r="B169" s="12" t="s">
        <v>424</v>
      </c>
      <c r="C169" s="35">
        <v>40275</v>
      </c>
      <c r="D169" s="12" t="s">
        <v>9</v>
      </c>
      <c r="E169" s="12" t="s">
        <v>425</v>
      </c>
      <c r="F169" s="12">
        <v>408443</v>
      </c>
      <c r="G169" s="12" t="s">
        <v>402</v>
      </c>
      <c r="H169" s="12" t="s">
        <v>12</v>
      </c>
      <c r="I169" s="12" t="s">
        <v>21</v>
      </c>
      <c r="J169" s="12">
        <v>489148</v>
      </c>
      <c r="K169" s="12">
        <v>140804</v>
      </c>
      <c r="L169" s="36">
        <f t="shared" si="2"/>
        <v>0.28785561834046136</v>
      </c>
    </row>
    <row r="170" spans="1:12">
      <c r="A170" s="12">
        <v>380783</v>
      </c>
      <c r="B170" s="12" t="s">
        <v>426</v>
      </c>
      <c r="C170" s="35">
        <v>40329</v>
      </c>
      <c r="D170" s="12" t="s">
        <v>9</v>
      </c>
      <c r="E170" s="12" t="s">
        <v>427</v>
      </c>
      <c r="F170" s="12">
        <v>424950</v>
      </c>
      <c r="G170" s="12" t="s">
        <v>45</v>
      </c>
      <c r="H170" s="12" t="s">
        <v>12</v>
      </c>
      <c r="I170" s="12" t="s">
        <v>17</v>
      </c>
      <c r="J170" s="12">
        <v>1011148</v>
      </c>
      <c r="K170" s="12">
        <v>717079</v>
      </c>
      <c r="L170" s="36">
        <f t="shared" si="2"/>
        <v>0.70917313785914626</v>
      </c>
    </row>
    <row r="171" spans="1:12">
      <c r="A171" s="12">
        <v>380784</v>
      </c>
      <c r="B171" s="12" t="s">
        <v>428</v>
      </c>
      <c r="C171" s="35">
        <v>40329</v>
      </c>
      <c r="D171" s="12" t="s">
        <v>9</v>
      </c>
      <c r="E171" s="12" t="s">
        <v>429</v>
      </c>
      <c r="F171" s="12">
        <v>424950</v>
      </c>
      <c r="G171" s="12" t="s">
        <v>45</v>
      </c>
      <c r="H171" s="12" t="s">
        <v>27</v>
      </c>
      <c r="I171" s="12" t="s">
        <v>13</v>
      </c>
      <c r="J171" s="12">
        <v>1120695</v>
      </c>
      <c r="K171" s="12">
        <v>507358</v>
      </c>
      <c r="L171" s="36">
        <f t="shared" si="2"/>
        <v>0.45271728704063102</v>
      </c>
    </row>
    <row r="172" spans="1:12">
      <c r="A172" s="12">
        <v>380785</v>
      </c>
      <c r="B172" s="12" t="s">
        <v>430</v>
      </c>
      <c r="C172" s="35">
        <v>40331</v>
      </c>
      <c r="D172" s="12" t="s">
        <v>9</v>
      </c>
      <c r="E172" s="12" t="s">
        <v>431</v>
      </c>
      <c r="F172" s="12">
        <v>408443</v>
      </c>
      <c r="G172" s="12" t="s">
        <v>402</v>
      </c>
      <c r="H172" s="12" t="s">
        <v>27</v>
      </c>
      <c r="I172" s="12" t="s">
        <v>21</v>
      </c>
      <c r="J172" s="12">
        <v>583580</v>
      </c>
      <c r="K172" s="12">
        <v>1251293</v>
      </c>
      <c r="L172" s="36">
        <f t="shared" si="2"/>
        <v>2.1441670379382431</v>
      </c>
    </row>
    <row r="173" spans="1:12">
      <c r="A173" s="12">
        <v>380788</v>
      </c>
      <c r="B173" s="12" t="s">
        <v>432</v>
      </c>
      <c r="C173" s="35">
        <v>40329</v>
      </c>
      <c r="D173" s="12" t="s">
        <v>9</v>
      </c>
      <c r="E173" s="12" t="s">
        <v>44</v>
      </c>
      <c r="F173" s="12">
        <v>424950</v>
      </c>
      <c r="G173" s="12" t="s">
        <v>45</v>
      </c>
      <c r="H173" s="12" t="s">
        <v>27</v>
      </c>
      <c r="I173" s="12" t="s">
        <v>17</v>
      </c>
      <c r="J173" s="12">
        <v>919591</v>
      </c>
      <c r="K173" s="12">
        <v>213522</v>
      </c>
      <c r="L173" s="36">
        <f t="shared" si="2"/>
        <v>0.23219235507959518</v>
      </c>
    </row>
    <row r="174" spans="1:12">
      <c r="A174" s="12">
        <v>380789</v>
      </c>
      <c r="B174" s="12" t="s">
        <v>433</v>
      </c>
      <c r="C174" s="35">
        <v>40329</v>
      </c>
      <c r="D174" s="12" t="s">
        <v>9</v>
      </c>
      <c r="E174" s="12" t="s">
        <v>434</v>
      </c>
      <c r="F174" s="12">
        <v>424950</v>
      </c>
      <c r="G174" s="12" t="s">
        <v>45</v>
      </c>
      <c r="H174" s="12" t="s">
        <v>27</v>
      </c>
      <c r="I174" s="12" t="s">
        <v>21</v>
      </c>
      <c r="J174" s="12">
        <v>677181</v>
      </c>
      <c r="K174" s="12">
        <v>241496</v>
      </c>
      <c r="L174" s="36">
        <f t="shared" si="2"/>
        <v>0.35661957438262443</v>
      </c>
    </row>
    <row r="175" spans="1:12">
      <c r="A175" s="12">
        <v>380792</v>
      </c>
      <c r="B175" s="12" t="s">
        <v>435</v>
      </c>
      <c r="C175" s="35">
        <v>40331</v>
      </c>
      <c r="D175" s="12" t="s">
        <v>9</v>
      </c>
      <c r="E175" s="12" t="s">
        <v>436</v>
      </c>
      <c r="F175" s="12">
        <v>408443</v>
      </c>
      <c r="G175" s="12" t="s">
        <v>402</v>
      </c>
      <c r="H175" s="12" t="s">
        <v>12</v>
      </c>
      <c r="I175" s="12" t="s">
        <v>17</v>
      </c>
      <c r="J175" s="12">
        <v>930138</v>
      </c>
      <c r="K175" s="12">
        <v>1067817</v>
      </c>
      <c r="L175" s="36">
        <f t="shared" si="2"/>
        <v>1.1480199712300756</v>
      </c>
    </row>
    <row r="176" spans="1:12">
      <c r="A176" s="12">
        <v>380793</v>
      </c>
      <c r="B176" s="12" t="s">
        <v>437</v>
      </c>
      <c r="C176" s="35">
        <v>40329</v>
      </c>
      <c r="D176" s="12" t="s">
        <v>9</v>
      </c>
      <c r="E176" s="12" t="s">
        <v>438</v>
      </c>
      <c r="F176" s="12">
        <v>408446</v>
      </c>
      <c r="G176" s="12" t="s">
        <v>439</v>
      </c>
      <c r="H176" s="12" t="s">
        <v>27</v>
      </c>
      <c r="I176" s="12" t="s">
        <v>17</v>
      </c>
      <c r="J176" s="12">
        <v>759432</v>
      </c>
      <c r="K176" s="12">
        <v>413446</v>
      </c>
      <c r="L176" s="36">
        <f t="shared" si="2"/>
        <v>0.54441477314624609</v>
      </c>
    </row>
    <row r="177" spans="1:12">
      <c r="A177" s="12">
        <v>380794</v>
      </c>
      <c r="B177" s="12" t="s">
        <v>440</v>
      </c>
      <c r="C177" s="35">
        <v>40329</v>
      </c>
      <c r="D177" s="12" t="s">
        <v>9</v>
      </c>
      <c r="E177" s="12" t="s">
        <v>441</v>
      </c>
      <c r="F177" s="12">
        <v>424950</v>
      </c>
      <c r="G177" s="12" t="s">
        <v>45</v>
      </c>
      <c r="H177" s="12" t="s">
        <v>27</v>
      </c>
      <c r="I177" s="12" t="s">
        <v>21</v>
      </c>
      <c r="J177" s="12">
        <v>537502</v>
      </c>
      <c r="K177" s="12">
        <v>696780</v>
      </c>
      <c r="L177" s="36">
        <f t="shared" si="2"/>
        <v>1.2963300601672181</v>
      </c>
    </row>
    <row r="178" spans="1:12">
      <c r="A178" s="12">
        <v>380795</v>
      </c>
      <c r="B178" s="12" t="s">
        <v>442</v>
      </c>
      <c r="C178" s="35">
        <v>40329</v>
      </c>
      <c r="D178" s="12" t="s">
        <v>9</v>
      </c>
      <c r="E178" s="12" t="s">
        <v>443</v>
      </c>
      <c r="F178" s="12">
        <v>452815</v>
      </c>
      <c r="G178" s="12" t="s">
        <v>444</v>
      </c>
      <c r="H178" s="12" t="s">
        <v>27</v>
      </c>
      <c r="I178" s="12" t="s">
        <v>21</v>
      </c>
      <c r="J178" s="12">
        <v>544337</v>
      </c>
      <c r="K178" s="12">
        <v>469939</v>
      </c>
      <c r="L178" s="36">
        <f t="shared" si="2"/>
        <v>0.86332363958356684</v>
      </c>
    </row>
    <row r="179" spans="1:12">
      <c r="A179" s="12">
        <v>380827</v>
      </c>
      <c r="B179" s="12" t="s">
        <v>445</v>
      </c>
      <c r="C179" s="35">
        <v>40323</v>
      </c>
      <c r="D179" s="12" t="s">
        <v>9</v>
      </c>
      <c r="E179" s="12" t="s">
        <v>446</v>
      </c>
      <c r="F179" s="12">
        <v>152562</v>
      </c>
      <c r="G179" s="12" t="s">
        <v>447</v>
      </c>
      <c r="H179" s="12" t="s">
        <v>27</v>
      </c>
      <c r="I179" s="12" t="s">
        <v>17</v>
      </c>
      <c r="J179" s="12">
        <v>817161</v>
      </c>
      <c r="K179" s="12">
        <v>1328402</v>
      </c>
      <c r="L179" s="36">
        <f t="shared" si="2"/>
        <v>1.625630689668254</v>
      </c>
    </row>
    <row r="180" spans="1:12">
      <c r="A180" s="12">
        <v>380831</v>
      </c>
      <c r="B180" s="12" t="s">
        <v>448</v>
      </c>
      <c r="C180" s="35">
        <v>39077</v>
      </c>
      <c r="D180" s="12" t="s">
        <v>9</v>
      </c>
      <c r="E180" s="12" t="s">
        <v>449</v>
      </c>
      <c r="F180" s="12">
        <v>472696</v>
      </c>
      <c r="G180" s="12" t="s">
        <v>192</v>
      </c>
      <c r="H180" s="12" t="s">
        <v>12</v>
      </c>
      <c r="I180" s="12" t="s">
        <v>17</v>
      </c>
      <c r="J180" s="12">
        <v>838292</v>
      </c>
      <c r="K180" s="12">
        <v>963286</v>
      </c>
      <c r="L180" s="36">
        <f t="shared" si="2"/>
        <v>1.1491055622623143</v>
      </c>
    </row>
    <row r="181" spans="1:12">
      <c r="A181" s="12">
        <v>380832</v>
      </c>
      <c r="B181" s="12" t="s">
        <v>450</v>
      </c>
      <c r="C181" s="35">
        <v>40026</v>
      </c>
      <c r="D181" s="12" t="s">
        <v>9</v>
      </c>
      <c r="E181" s="12" t="s">
        <v>451</v>
      </c>
      <c r="F181" s="12">
        <v>412289</v>
      </c>
      <c r="G181" s="12" t="s">
        <v>138</v>
      </c>
      <c r="H181" s="12" t="s">
        <v>27</v>
      </c>
      <c r="I181" s="12" t="s">
        <v>21</v>
      </c>
      <c r="J181" s="12">
        <v>689610</v>
      </c>
      <c r="K181" s="12">
        <v>644965</v>
      </c>
      <c r="L181" s="36">
        <f t="shared" si="2"/>
        <v>0.93526050956337636</v>
      </c>
    </row>
    <row r="182" spans="1:12">
      <c r="A182" s="12">
        <v>380890</v>
      </c>
      <c r="B182" s="12" t="s">
        <v>452</v>
      </c>
      <c r="C182" s="35">
        <v>40323</v>
      </c>
      <c r="D182" s="12" t="s">
        <v>9</v>
      </c>
      <c r="E182" s="12" t="s">
        <v>453</v>
      </c>
      <c r="F182" s="12">
        <v>399534</v>
      </c>
      <c r="G182" s="12" t="s">
        <v>20</v>
      </c>
      <c r="H182" s="12" t="s">
        <v>27</v>
      </c>
      <c r="I182" s="12" t="s">
        <v>17</v>
      </c>
      <c r="J182" s="12">
        <v>827329</v>
      </c>
      <c r="K182" s="12">
        <v>1291301</v>
      </c>
      <c r="L182" s="36">
        <f t="shared" si="2"/>
        <v>1.5608071275151723</v>
      </c>
    </row>
    <row r="183" spans="1:12">
      <c r="A183" s="12">
        <v>380893</v>
      </c>
      <c r="B183" s="12" t="s">
        <v>454</v>
      </c>
      <c r="C183" s="35">
        <v>40329</v>
      </c>
      <c r="D183" s="12" t="s">
        <v>9</v>
      </c>
      <c r="E183" s="12" t="s">
        <v>455</v>
      </c>
      <c r="F183" s="12">
        <v>471701</v>
      </c>
      <c r="G183" s="12" t="s">
        <v>456</v>
      </c>
      <c r="H183" s="12" t="s">
        <v>27</v>
      </c>
      <c r="I183" s="12" t="s">
        <v>13</v>
      </c>
      <c r="J183" s="12">
        <v>1387142</v>
      </c>
      <c r="K183" s="12">
        <v>802110</v>
      </c>
      <c r="L183" s="36">
        <f t="shared" si="2"/>
        <v>0.5782464953119435</v>
      </c>
    </row>
    <row r="184" spans="1:12">
      <c r="A184" s="12">
        <v>380894</v>
      </c>
      <c r="B184" s="12" t="s">
        <v>457</v>
      </c>
      <c r="C184" s="35">
        <v>40329</v>
      </c>
      <c r="D184" s="12" t="s">
        <v>9</v>
      </c>
      <c r="E184" s="12" t="s">
        <v>458</v>
      </c>
      <c r="F184" s="12">
        <v>471701</v>
      </c>
      <c r="G184" s="12" t="s">
        <v>456</v>
      </c>
      <c r="H184" s="12" t="s">
        <v>27</v>
      </c>
      <c r="I184" s="12" t="s">
        <v>66</v>
      </c>
      <c r="J184" s="12">
        <v>130988</v>
      </c>
      <c r="K184" s="12">
        <v>142033</v>
      </c>
      <c r="L184" s="36">
        <f t="shared" si="2"/>
        <v>1.0843207011329281</v>
      </c>
    </row>
    <row r="185" spans="1:12">
      <c r="A185" s="12">
        <v>381111</v>
      </c>
      <c r="B185" s="12" t="s">
        <v>459</v>
      </c>
      <c r="C185" s="35">
        <v>40329</v>
      </c>
      <c r="D185" s="12" t="s">
        <v>9</v>
      </c>
      <c r="E185" s="12" t="s">
        <v>460</v>
      </c>
      <c r="F185" s="12">
        <v>411975</v>
      </c>
      <c r="G185" s="12" t="s">
        <v>175</v>
      </c>
      <c r="H185" s="12" t="s">
        <v>12</v>
      </c>
      <c r="I185" s="12" t="s">
        <v>13</v>
      </c>
      <c r="J185" s="12">
        <v>1352820</v>
      </c>
      <c r="K185" s="12">
        <v>2159417</v>
      </c>
      <c r="L185" s="36">
        <f t="shared" si="2"/>
        <v>1.5962337931136441</v>
      </c>
    </row>
    <row r="186" spans="1:12">
      <c r="A186" s="12">
        <v>381119</v>
      </c>
      <c r="B186" s="12" t="s">
        <v>461</v>
      </c>
      <c r="C186" s="35">
        <v>40329</v>
      </c>
      <c r="D186" s="12" t="s">
        <v>9</v>
      </c>
      <c r="E186" s="12" t="s">
        <v>462</v>
      </c>
      <c r="F186" s="12">
        <v>448841</v>
      </c>
      <c r="G186" s="12" t="s">
        <v>463</v>
      </c>
      <c r="H186" s="12" t="s">
        <v>27</v>
      </c>
      <c r="I186" s="12" t="s">
        <v>13</v>
      </c>
      <c r="J186" s="12">
        <v>1436410</v>
      </c>
      <c r="K186" s="12">
        <v>2725052</v>
      </c>
      <c r="L186" s="36">
        <f t="shared" si="2"/>
        <v>1.8971268648923358</v>
      </c>
    </row>
    <row r="187" spans="1:12">
      <c r="A187" s="12">
        <v>381129</v>
      </c>
      <c r="B187" s="12" t="s">
        <v>464</v>
      </c>
      <c r="C187" s="35">
        <v>40329</v>
      </c>
      <c r="D187" s="12" t="s">
        <v>9</v>
      </c>
      <c r="E187" s="12" t="s">
        <v>465</v>
      </c>
      <c r="F187" s="12">
        <v>454526</v>
      </c>
      <c r="G187" s="12" t="s">
        <v>466</v>
      </c>
      <c r="H187" s="12" t="s">
        <v>12</v>
      </c>
      <c r="I187" s="12" t="s">
        <v>21</v>
      </c>
      <c r="J187" s="12">
        <v>672813</v>
      </c>
      <c r="K187" s="12">
        <v>673259</v>
      </c>
      <c r="L187" s="36">
        <f t="shared" si="2"/>
        <v>1.000662888499479</v>
      </c>
    </row>
    <row r="188" spans="1:12">
      <c r="A188" s="12">
        <v>381130</v>
      </c>
      <c r="B188" s="12" t="s">
        <v>467</v>
      </c>
      <c r="C188" s="35">
        <v>40329</v>
      </c>
      <c r="D188" s="12" t="s">
        <v>9</v>
      </c>
      <c r="E188" s="12" t="s">
        <v>468</v>
      </c>
      <c r="F188" s="12">
        <v>454526</v>
      </c>
      <c r="G188" s="12" t="s">
        <v>466</v>
      </c>
      <c r="H188" s="12" t="s">
        <v>27</v>
      </c>
      <c r="I188" s="12" t="s">
        <v>21</v>
      </c>
      <c r="J188" s="12">
        <v>603175</v>
      </c>
      <c r="K188" s="12">
        <v>985152</v>
      </c>
      <c r="L188" s="36">
        <f t="shared" si="2"/>
        <v>1.6332772412649728</v>
      </c>
    </row>
    <row r="189" spans="1:12">
      <c r="A189" s="12">
        <v>381133</v>
      </c>
      <c r="B189" s="12" t="s">
        <v>469</v>
      </c>
      <c r="C189" s="35">
        <v>40330</v>
      </c>
      <c r="D189" s="12" t="s">
        <v>9</v>
      </c>
      <c r="E189" s="12" t="s">
        <v>470</v>
      </c>
      <c r="F189" s="12">
        <v>379915</v>
      </c>
      <c r="G189" s="12" t="s">
        <v>315</v>
      </c>
      <c r="H189" s="12" t="s">
        <v>12</v>
      </c>
      <c r="I189" s="12" t="s">
        <v>66</v>
      </c>
      <c r="J189" s="12">
        <v>218408</v>
      </c>
      <c r="K189" s="12">
        <v>775994</v>
      </c>
      <c r="L189" s="36">
        <f t="shared" si="2"/>
        <v>3.5529559356800116</v>
      </c>
    </row>
    <row r="190" spans="1:12">
      <c r="A190" s="12">
        <v>381137</v>
      </c>
      <c r="B190" s="12" t="s">
        <v>471</v>
      </c>
      <c r="C190" s="35">
        <v>40329</v>
      </c>
      <c r="D190" s="12" t="s">
        <v>9</v>
      </c>
      <c r="E190" s="12" t="s">
        <v>472</v>
      </c>
      <c r="F190" s="12">
        <v>378015</v>
      </c>
      <c r="G190" s="12" t="s">
        <v>473</v>
      </c>
      <c r="H190" s="12" t="s">
        <v>27</v>
      </c>
      <c r="I190" s="12" t="s">
        <v>17</v>
      </c>
      <c r="J190" s="12">
        <v>818705</v>
      </c>
      <c r="K190" s="12">
        <v>1441731</v>
      </c>
      <c r="L190" s="36">
        <f t="shared" si="2"/>
        <v>1.7609896116427772</v>
      </c>
    </row>
    <row r="191" spans="1:12">
      <c r="A191" s="12">
        <v>381144</v>
      </c>
      <c r="B191" s="12" t="s">
        <v>474</v>
      </c>
      <c r="C191" s="35">
        <v>40329</v>
      </c>
      <c r="D191" s="12" t="s">
        <v>9</v>
      </c>
      <c r="E191" s="12" t="s">
        <v>475</v>
      </c>
      <c r="F191" s="12">
        <v>391321</v>
      </c>
      <c r="G191" s="12" t="s">
        <v>37</v>
      </c>
      <c r="H191" s="12" t="s">
        <v>27</v>
      </c>
      <c r="I191" s="12" t="s">
        <v>28</v>
      </c>
      <c r="J191" s="12">
        <v>1991768</v>
      </c>
      <c r="K191" s="12">
        <v>1654827</v>
      </c>
      <c r="L191" s="36">
        <f t="shared" si="2"/>
        <v>0.83083320949026196</v>
      </c>
    </row>
    <row r="192" spans="1:12">
      <c r="A192" s="12">
        <v>381158</v>
      </c>
      <c r="B192" s="12" t="s">
        <v>476</v>
      </c>
      <c r="C192" s="35">
        <v>40329</v>
      </c>
      <c r="D192" s="12" t="s">
        <v>9</v>
      </c>
      <c r="E192" s="12" t="s">
        <v>477</v>
      </c>
      <c r="F192" s="12">
        <v>411082</v>
      </c>
      <c r="G192" s="12" t="s">
        <v>54</v>
      </c>
      <c r="H192" s="12" t="s">
        <v>27</v>
      </c>
      <c r="I192" s="12" t="s">
        <v>17</v>
      </c>
      <c r="J192" s="12">
        <v>832831</v>
      </c>
      <c r="K192" s="12">
        <v>1664978</v>
      </c>
      <c r="L192" s="36">
        <f t="shared" si="2"/>
        <v>1.9991787049233278</v>
      </c>
    </row>
    <row r="193" spans="1:12">
      <c r="A193" s="12">
        <v>381159</v>
      </c>
      <c r="B193" s="12" t="s">
        <v>478</v>
      </c>
      <c r="C193" s="35">
        <v>40331</v>
      </c>
      <c r="D193" s="12" t="s">
        <v>9</v>
      </c>
      <c r="E193" s="12" t="s">
        <v>479</v>
      </c>
      <c r="F193" s="12">
        <v>460222</v>
      </c>
      <c r="G193" s="12" t="s">
        <v>480</v>
      </c>
      <c r="H193" s="12" t="s">
        <v>12</v>
      </c>
      <c r="I193" s="12" t="s">
        <v>28</v>
      </c>
      <c r="J193" s="12">
        <v>1632576</v>
      </c>
      <c r="K193" s="12">
        <v>1853326</v>
      </c>
      <c r="L193" s="36">
        <f t="shared" si="2"/>
        <v>1.1352157571837391</v>
      </c>
    </row>
    <row r="194" spans="1:12">
      <c r="A194" s="12">
        <v>381164</v>
      </c>
      <c r="B194" s="12" t="s">
        <v>481</v>
      </c>
      <c r="C194" s="35">
        <v>40331</v>
      </c>
      <c r="D194" s="12" t="s">
        <v>9</v>
      </c>
      <c r="E194" s="12" t="s">
        <v>482</v>
      </c>
      <c r="F194" s="12">
        <v>379915</v>
      </c>
      <c r="G194" s="12" t="s">
        <v>315</v>
      </c>
      <c r="H194" s="12" t="s">
        <v>27</v>
      </c>
      <c r="I194" s="12" t="s">
        <v>13</v>
      </c>
      <c r="J194" s="12">
        <v>1293251</v>
      </c>
      <c r="K194" s="12">
        <v>777108</v>
      </c>
      <c r="L194" s="36">
        <f t="shared" si="2"/>
        <v>0.60089495387979597</v>
      </c>
    </row>
    <row r="195" spans="1:12">
      <c r="A195" s="12">
        <v>381166</v>
      </c>
      <c r="B195" s="12" t="s">
        <v>483</v>
      </c>
      <c r="C195" s="35">
        <v>40339</v>
      </c>
      <c r="D195" s="12" t="s">
        <v>9</v>
      </c>
      <c r="E195" s="12" t="s">
        <v>484</v>
      </c>
      <c r="F195" s="12">
        <v>379915</v>
      </c>
      <c r="G195" s="12" t="s">
        <v>315</v>
      </c>
      <c r="H195" s="12" t="s">
        <v>27</v>
      </c>
      <c r="I195" s="12" t="s">
        <v>13</v>
      </c>
      <c r="J195" s="12">
        <v>1464893</v>
      </c>
      <c r="K195" s="12">
        <v>779358</v>
      </c>
      <c r="L195" s="36">
        <f t="shared" ref="L195:L258" si="3">K195/J195</f>
        <v>0.53202384064911223</v>
      </c>
    </row>
    <row r="196" spans="1:12">
      <c r="A196" s="12">
        <v>381167</v>
      </c>
      <c r="B196" s="12" t="s">
        <v>485</v>
      </c>
      <c r="C196" s="35">
        <v>40338</v>
      </c>
      <c r="D196" s="12" t="s">
        <v>9</v>
      </c>
      <c r="E196" s="12" t="s">
        <v>486</v>
      </c>
      <c r="F196" s="12">
        <v>381132</v>
      </c>
      <c r="G196" s="12" t="s">
        <v>285</v>
      </c>
      <c r="H196" s="12" t="s">
        <v>12</v>
      </c>
      <c r="I196" s="12" t="s">
        <v>28</v>
      </c>
      <c r="J196" s="12">
        <v>2063290</v>
      </c>
      <c r="K196" s="12">
        <v>2788039</v>
      </c>
      <c r="L196" s="36">
        <f t="shared" si="3"/>
        <v>1.3512589117380494</v>
      </c>
    </row>
    <row r="197" spans="1:12">
      <c r="A197" s="12">
        <v>381255</v>
      </c>
      <c r="B197" s="12" t="s">
        <v>487</v>
      </c>
      <c r="C197" s="35">
        <v>39835</v>
      </c>
      <c r="D197" s="12" t="s">
        <v>9</v>
      </c>
      <c r="E197" s="12" t="s">
        <v>488</v>
      </c>
      <c r="F197" s="12">
        <v>381325</v>
      </c>
      <c r="G197" s="12" t="s">
        <v>274</v>
      </c>
      <c r="H197" s="12" t="s">
        <v>27</v>
      </c>
      <c r="I197" s="12" t="s">
        <v>28</v>
      </c>
      <c r="J197" s="12">
        <v>1933382</v>
      </c>
      <c r="K197" s="12">
        <v>2083232</v>
      </c>
      <c r="L197" s="36">
        <f t="shared" si="3"/>
        <v>1.0775066696596949</v>
      </c>
    </row>
    <row r="198" spans="1:12">
      <c r="A198" s="12">
        <v>381262</v>
      </c>
      <c r="B198" s="12" t="s">
        <v>489</v>
      </c>
      <c r="C198" s="35">
        <v>40337</v>
      </c>
      <c r="D198" s="12" t="s">
        <v>9</v>
      </c>
      <c r="E198" s="12" t="s">
        <v>490</v>
      </c>
      <c r="F198" s="12">
        <v>408443</v>
      </c>
      <c r="G198" s="12" t="s">
        <v>402</v>
      </c>
      <c r="H198" s="12" t="s">
        <v>12</v>
      </c>
      <c r="I198" s="12" t="s">
        <v>17</v>
      </c>
      <c r="J198" s="12">
        <v>770735</v>
      </c>
      <c r="K198" s="12">
        <v>1502422</v>
      </c>
      <c r="L198" s="36">
        <f t="shared" si="3"/>
        <v>1.9493366721376348</v>
      </c>
    </row>
    <row r="199" spans="1:12">
      <c r="A199" s="12">
        <v>381382</v>
      </c>
      <c r="B199" s="12" t="s">
        <v>491</v>
      </c>
      <c r="C199" s="35">
        <v>40331</v>
      </c>
      <c r="D199" s="12" t="s">
        <v>9</v>
      </c>
      <c r="E199" s="12" t="s">
        <v>492</v>
      </c>
      <c r="F199" s="12">
        <v>379915</v>
      </c>
      <c r="G199" s="12" t="s">
        <v>315</v>
      </c>
      <c r="H199" s="12" t="s">
        <v>27</v>
      </c>
      <c r="I199" s="12" t="s">
        <v>13</v>
      </c>
      <c r="J199" s="12">
        <v>1127528</v>
      </c>
      <c r="K199" s="12">
        <v>1036632</v>
      </c>
      <c r="L199" s="36">
        <f t="shared" si="3"/>
        <v>0.9193847070760105</v>
      </c>
    </row>
    <row r="200" spans="1:12">
      <c r="A200" s="12">
        <v>381385</v>
      </c>
      <c r="B200" s="12" t="s">
        <v>493</v>
      </c>
      <c r="C200" s="35">
        <v>40331</v>
      </c>
      <c r="D200" s="12" t="s">
        <v>9</v>
      </c>
      <c r="E200" s="12" t="s">
        <v>494</v>
      </c>
      <c r="F200" s="12">
        <v>448126</v>
      </c>
      <c r="G200" s="12" t="s">
        <v>312</v>
      </c>
      <c r="H200" s="12" t="s">
        <v>27</v>
      </c>
      <c r="I200" s="12" t="s">
        <v>13</v>
      </c>
      <c r="J200" s="12">
        <v>1339702</v>
      </c>
      <c r="K200" s="12">
        <v>1062645</v>
      </c>
      <c r="L200" s="36">
        <f t="shared" si="3"/>
        <v>0.79319505382540301</v>
      </c>
    </row>
    <row r="201" spans="1:12">
      <c r="A201" s="12">
        <v>381387</v>
      </c>
      <c r="B201" s="12" t="s">
        <v>495</v>
      </c>
      <c r="C201" s="35">
        <v>40319</v>
      </c>
      <c r="D201" s="12" t="s">
        <v>9</v>
      </c>
      <c r="E201" s="12" t="s">
        <v>496</v>
      </c>
      <c r="F201" s="12">
        <v>160376</v>
      </c>
      <c r="G201" s="12" t="s">
        <v>149</v>
      </c>
      <c r="H201" s="12" t="s">
        <v>27</v>
      </c>
      <c r="I201" s="12" t="s">
        <v>17</v>
      </c>
      <c r="J201" s="12">
        <v>1033584</v>
      </c>
      <c r="K201" s="12">
        <v>980819</v>
      </c>
      <c r="L201" s="36">
        <f t="shared" si="3"/>
        <v>0.94894948064211515</v>
      </c>
    </row>
    <row r="202" spans="1:12">
      <c r="A202" s="12">
        <v>381394</v>
      </c>
      <c r="B202" s="12" t="s">
        <v>497</v>
      </c>
      <c r="C202" s="35">
        <v>40329</v>
      </c>
      <c r="D202" s="12" t="s">
        <v>9</v>
      </c>
      <c r="E202" s="12" t="s">
        <v>498</v>
      </c>
      <c r="F202" s="12">
        <v>381123</v>
      </c>
      <c r="G202" s="12" t="s">
        <v>499</v>
      </c>
      <c r="H202" s="12" t="s">
        <v>12</v>
      </c>
      <c r="I202" s="12" t="s">
        <v>21</v>
      </c>
      <c r="J202" s="12">
        <v>555220</v>
      </c>
      <c r="K202" s="12">
        <v>827627</v>
      </c>
      <c r="L202" s="36">
        <f t="shared" si="3"/>
        <v>1.4906289398796873</v>
      </c>
    </row>
    <row r="203" spans="1:12">
      <c r="A203" s="12">
        <v>381395</v>
      </c>
      <c r="B203" s="12" t="s">
        <v>500</v>
      </c>
      <c r="C203" s="35">
        <v>40323</v>
      </c>
      <c r="D203" s="12" t="s">
        <v>9</v>
      </c>
      <c r="E203" s="12" t="s">
        <v>33</v>
      </c>
      <c r="F203" s="12">
        <v>406343</v>
      </c>
      <c r="G203" s="12" t="s">
        <v>501</v>
      </c>
      <c r="H203" s="12" t="s">
        <v>27</v>
      </c>
      <c r="I203" s="12" t="s">
        <v>21</v>
      </c>
      <c r="J203" s="12">
        <v>616914</v>
      </c>
      <c r="K203" s="12">
        <v>564716</v>
      </c>
      <c r="L203" s="36">
        <f t="shared" si="3"/>
        <v>0.91538853065419168</v>
      </c>
    </row>
    <row r="204" spans="1:12">
      <c r="A204" s="12">
        <v>381403</v>
      </c>
      <c r="B204" s="12" t="s">
        <v>502</v>
      </c>
      <c r="C204" s="35">
        <v>40329</v>
      </c>
      <c r="D204" s="12" t="s">
        <v>9</v>
      </c>
      <c r="E204" s="12" t="s">
        <v>503</v>
      </c>
      <c r="F204" s="12">
        <v>473191</v>
      </c>
      <c r="G204" s="12" t="s">
        <v>210</v>
      </c>
      <c r="H204" s="12" t="s">
        <v>27</v>
      </c>
      <c r="I204" s="12" t="s">
        <v>13</v>
      </c>
      <c r="J204" s="12">
        <v>1225910</v>
      </c>
      <c r="K204" s="12">
        <v>852604</v>
      </c>
      <c r="L204" s="36">
        <f t="shared" si="3"/>
        <v>0.69548661810410228</v>
      </c>
    </row>
    <row r="205" spans="1:12">
      <c r="A205" s="12">
        <v>381407</v>
      </c>
      <c r="B205" s="12" t="s">
        <v>504</v>
      </c>
      <c r="C205" s="35">
        <v>40329</v>
      </c>
      <c r="D205" s="12" t="s">
        <v>9</v>
      </c>
      <c r="E205" s="12" t="s">
        <v>505</v>
      </c>
      <c r="F205" s="12">
        <v>380836</v>
      </c>
      <c r="G205" s="12" t="s">
        <v>506</v>
      </c>
      <c r="H205" s="12" t="s">
        <v>27</v>
      </c>
      <c r="I205" s="12" t="s">
        <v>21</v>
      </c>
      <c r="J205" s="12">
        <v>519650</v>
      </c>
      <c r="K205" s="12">
        <v>281833</v>
      </c>
      <c r="L205" s="36">
        <f t="shared" si="3"/>
        <v>0.54235158279611273</v>
      </c>
    </row>
    <row r="206" spans="1:12">
      <c r="A206" s="12">
        <v>381408</v>
      </c>
      <c r="B206" s="12" t="s">
        <v>507</v>
      </c>
      <c r="C206" s="35">
        <v>40329</v>
      </c>
      <c r="D206" s="12" t="s">
        <v>9</v>
      </c>
      <c r="E206" s="12" t="s">
        <v>508</v>
      </c>
      <c r="F206" s="12">
        <v>473191</v>
      </c>
      <c r="G206" s="12" t="s">
        <v>210</v>
      </c>
      <c r="H206" s="12" t="s">
        <v>27</v>
      </c>
      <c r="I206" s="12" t="s">
        <v>21</v>
      </c>
      <c r="J206" s="12">
        <v>668390</v>
      </c>
      <c r="K206" s="12">
        <v>573319</v>
      </c>
      <c r="L206" s="36">
        <f t="shared" si="3"/>
        <v>0.85776118733075002</v>
      </c>
    </row>
    <row r="207" spans="1:12">
      <c r="A207" s="12">
        <v>381410</v>
      </c>
      <c r="B207" s="12" t="s">
        <v>509</v>
      </c>
      <c r="C207" s="35">
        <v>40329</v>
      </c>
      <c r="D207" s="12" t="s">
        <v>9</v>
      </c>
      <c r="E207" s="12" t="s">
        <v>510</v>
      </c>
      <c r="F207" s="12">
        <v>410450</v>
      </c>
      <c r="G207" s="12" t="s">
        <v>213</v>
      </c>
      <c r="H207" s="12" t="s">
        <v>27</v>
      </c>
      <c r="I207" s="12" t="s">
        <v>28</v>
      </c>
      <c r="J207" s="12">
        <v>1531391</v>
      </c>
      <c r="K207" s="12">
        <v>549992</v>
      </c>
      <c r="L207" s="36">
        <f t="shared" si="3"/>
        <v>0.35914537828679938</v>
      </c>
    </row>
    <row r="208" spans="1:12">
      <c r="A208" s="12">
        <v>381411</v>
      </c>
      <c r="B208" s="12" t="s">
        <v>511</v>
      </c>
      <c r="C208" s="35">
        <v>40278</v>
      </c>
      <c r="D208" s="12" t="s">
        <v>9</v>
      </c>
      <c r="E208" s="12" t="s">
        <v>512</v>
      </c>
      <c r="F208" s="12">
        <v>381248</v>
      </c>
      <c r="G208" s="12" t="s">
        <v>513</v>
      </c>
      <c r="H208" s="12" t="s">
        <v>27</v>
      </c>
      <c r="I208" s="12" t="s">
        <v>17</v>
      </c>
      <c r="J208" s="12">
        <v>756575</v>
      </c>
      <c r="K208" s="12">
        <v>1536368</v>
      </c>
      <c r="L208" s="36">
        <f t="shared" si="3"/>
        <v>2.0306882992433004</v>
      </c>
    </row>
    <row r="209" spans="1:12">
      <c r="A209" s="12">
        <v>381413</v>
      </c>
      <c r="B209" s="12" t="s">
        <v>514</v>
      </c>
      <c r="C209" s="35">
        <v>40329</v>
      </c>
      <c r="D209" s="12" t="s">
        <v>9</v>
      </c>
      <c r="E209" s="12" t="s">
        <v>515</v>
      </c>
      <c r="F209" s="12">
        <v>448733</v>
      </c>
      <c r="G209" s="12" t="s">
        <v>516</v>
      </c>
      <c r="H209" s="12" t="s">
        <v>27</v>
      </c>
      <c r="I209" s="12" t="s">
        <v>17</v>
      </c>
      <c r="J209" s="12">
        <v>743023</v>
      </c>
      <c r="K209" s="12">
        <v>835210</v>
      </c>
      <c r="L209" s="36">
        <f t="shared" si="3"/>
        <v>1.1240701835609395</v>
      </c>
    </row>
    <row r="210" spans="1:12">
      <c r="A210" s="12">
        <v>381414</v>
      </c>
      <c r="B210" s="12" t="s">
        <v>517</v>
      </c>
      <c r="C210" s="35">
        <v>40278</v>
      </c>
      <c r="D210" s="12" t="s">
        <v>9</v>
      </c>
      <c r="E210" s="12" t="s">
        <v>518</v>
      </c>
      <c r="F210" s="12">
        <v>381248</v>
      </c>
      <c r="G210" s="12" t="s">
        <v>513</v>
      </c>
      <c r="H210" s="12" t="s">
        <v>27</v>
      </c>
      <c r="I210" s="12" t="s">
        <v>28</v>
      </c>
      <c r="J210" s="12">
        <v>1501465</v>
      </c>
      <c r="K210" s="12">
        <v>1620124</v>
      </c>
      <c r="L210" s="36">
        <f t="shared" si="3"/>
        <v>1.0790288151904972</v>
      </c>
    </row>
    <row r="211" spans="1:12">
      <c r="A211" s="12">
        <v>381423</v>
      </c>
      <c r="B211" s="12" t="s">
        <v>519</v>
      </c>
      <c r="C211" s="35">
        <v>40336</v>
      </c>
      <c r="D211" s="12" t="s">
        <v>9</v>
      </c>
      <c r="E211" s="12" t="s">
        <v>520</v>
      </c>
      <c r="F211" s="12">
        <v>381248</v>
      </c>
      <c r="G211" s="12" t="s">
        <v>513</v>
      </c>
      <c r="H211" s="12" t="s">
        <v>12</v>
      </c>
      <c r="I211" s="12" t="s">
        <v>21</v>
      </c>
      <c r="J211" s="12">
        <v>401281</v>
      </c>
      <c r="K211" s="12">
        <v>479308</v>
      </c>
      <c r="L211" s="36">
        <f t="shared" si="3"/>
        <v>1.1944447905582372</v>
      </c>
    </row>
    <row r="212" spans="1:12">
      <c r="A212" s="12">
        <v>381424</v>
      </c>
      <c r="B212" s="12" t="s">
        <v>521</v>
      </c>
      <c r="C212" s="35">
        <v>40329</v>
      </c>
      <c r="D212" s="12" t="s">
        <v>9</v>
      </c>
      <c r="E212" s="12" t="s">
        <v>522</v>
      </c>
      <c r="F212" s="12">
        <v>448733</v>
      </c>
      <c r="G212" s="12" t="s">
        <v>516</v>
      </c>
      <c r="H212" s="12" t="s">
        <v>27</v>
      </c>
      <c r="I212" s="12" t="s">
        <v>21</v>
      </c>
      <c r="J212" s="12">
        <v>626288</v>
      </c>
      <c r="K212" s="12">
        <v>793523</v>
      </c>
      <c r="L212" s="36">
        <f t="shared" si="3"/>
        <v>1.2670257134098051</v>
      </c>
    </row>
    <row r="213" spans="1:12">
      <c r="A213" s="12">
        <v>381429</v>
      </c>
      <c r="B213" s="12" t="s">
        <v>523</v>
      </c>
      <c r="C213" s="35">
        <v>40329</v>
      </c>
      <c r="D213" s="12" t="s">
        <v>9</v>
      </c>
      <c r="E213" s="12" t="s">
        <v>524</v>
      </c>
      <c r="F213" s="12">
        <v>406698</v>
      </c>
      <c r="G213" s="12" t="s">
        <v>216</v>
      </c>
      <c r="H213" s="12" t="s">
        <v>27</v>
      </c>
      <c r="I213" s="12" t="s">
        <v>17</v>
      </c>
      <c r="J213" s="12">
        <v>892225</v>
      </c>
      <c r="K213" s="12">
        <v>980521</v>
      </c>
      <c r="L213" s="36">
        <f t="shared" si="3"/>
        <v>1.0989615848020398</v>
      </c>
    </row>
    <row r="214" spans="1:12">
      <c r="A214" s="12">
        <v>381530</v>
      </c>
      <c r="B214" s="12" t="s">
        <v>525</v>
      </c>
      <c r="C214" s="35">
        <v>40336</v>
      </c>
      <c r="D214" s="12" t="s">
        <v>9</v>
      </c>
      <c r="E214" s="12" t="s">
        <v>526</v>
      </c>
      <c r="F214" s="12">
        <v>460392</v>
      </c>
      <c r="G214" s="12" t="s">
        <v>527</v>
      </c>
      <c r="H214" s="12" t="s">
        <v>12</v>
      </c>
      <c r="I214" s="12" t="s">
        <v>28</v>
      </c>
      <c r="J214" s="12">
        <v>1623884</v>
      </c>
      <c r="K214" s="12">
        <v>2213496</v>
      </c>
      <c r="L214" s="36">
        <f t="shared" si="3"/>
        <v>1.3630875111769067</v>
      </c>
    </row>
    <row r="215" spans="1:12">
      <c r="A215" s="12">
        <v>381534</v>
      </c>
      <c r="B215" s="12" t="s">
        <v>528</v>
      </c>
      <c r="C215" s="35">
        <v>40336</v>
      </c>
      <c r="D215" s="12" t="s">
        <v>9</v>
      </c>
      <c r="E215" s="12" t="s">
        <v>529</v>
      </c>
      <c r="F215" s="12">
        <v>406515</v>
      </c>
      <c r="G215" s="12" t="s">
        <v>282</v>
      </c>
      <c r="H215" s="12" t="s">
        <v>12</v>
      </c>
      <c r="I215" s="12" t="s">
        <v>17</v>
      </c>
      <c r="J215" s="12">
        <v>841521</v>
      </c>
      <c r="K215" s="12">
        <v>1347892</v>
      </c>
      <c r="L215" s="36">
        <f t="shared" si="3"/>
        <v>1.6017330524134277</v>
      </c>
    </row>
    <row r="216" spans="1:12">
      <c r="A216" s="12">
        <v>381545</v>
      </c>
      <c r="B216" s="12" t="s">
        <v>530</v>
      </c>
      <c r="C216" s="35">
        <v>40336</v>
      </c>
      <c r="D216" s="12" t="s">
        <v>9</v>
      </c>
      <c r="E216" s="12" t="s">
        <v>531</v>
      </c>
      <c r="F216" s="12">
        <v>381248</v>
      </c>
      <c r="G216" s="12" t="s">
        <v>513</v>
      </c>
      <c r="H216" s="12" t="s">
        <v>27</v>
      </c>
      <c r="I216" s="12" t="s">
        <v>17</v>
      </c>
      <c r="J216" s="12">
        <v>867416</v>
      </c>
      <c r="K216" s="12">
        <v>656620</v>
      </c>
      <c r="L216" s="36">
        <f t="shared" si="3"/>
        <v>0.75698396155939018</v>
      </c>
    </row>
    <row r="217" spans="1:12">
      <c r="A217" s="12">
        <v>381546</v>
      </c>
      <c r="B217" s="12" t="s">
        <v>532</v>
      </c>
      <c r="C217" s="35">
        <v>40336</v>
      </c>
      <c r="D217" s="12" t="s">
        <v>9</v>
      </c>
      <c r="E217" s="12" t="s">
        <v>533</v>
      </c>
      <c r="F217" s="12">
        <v>381248</v>
      </c>
      <c r="G217" s="12" t="s">
        <v>513</v>
      </c>
      <c r="H217" s="12" t="s">
        <v>27</v>
      </c>
      <c r="I217" s="12" t="s">
        <v>17</v>
      </c>
      <c r="J217" s="12">
        <v>730418</v>
      </c>
      <c r="K217" s="12">
        <v>668408</v>
      </c>
      <c r="L217" s="36">
        <f t="shared" si="3"/>
        <v>0.91510340654255506</v>
      </c>
    </row>
    <row r="218" spans="1:12">
      <c r="A218" s="12">
        <v>381547</v>
      </c>
      <c r="B218" s="12" t="s">
        <v>534</v>
      </c>
      <c r="C218" s="35">
        <v>40336</v>
      </c>
      <c r="D218" s="12" t="s">
        <v>9</v>
      </c>
      <c r="E218" s="12" t="s">
        <v>535</v>
      </c>
      <c r="F218" s="12">
        <v>406515</v>
      </c>
      <c r="G218" s="12" t="s">
        <v>282</v>
      </c>
      <c r="H218" s="12" t="s">
        <v>12</v>
      </c>
      <c r="I218" s="12" t="s">
        <v>28</v>
      </c>
      <c r="J218" s="12">
        <v>1678380</v>
      </c>
      <c r="K218" s="12">
        <v>2795005</v>
      </c>
      <c r="L218" s="36">
        <f t="shared" si="3"/>
        <v>1.6652992766834687</v>
      </c>
    </row>
    <row r="219" spans="1:12">
      <c r="A219" s="12">
        <v>381571</v>
      </c>
      <c r="B219" s="12" t="s">
        <v>536</v>
      </c>
      <c r="C219" s="35">
        <v>40344</v>
      </c>
      <c r="D219" s="12" t="s">
        <v>9</v>
      </c>
      <c r="E219" s="12" t="s">
        <v>537</v>
      </c>
      <c r="F219" s="12">
        <v>425654</v>
      </c>
      <c r="G219" s="12" t="s">
        <v>538</v>
      </c>
      <c r="H219" s="12" t="s">
        <v>12</v>
      </c>
      <c r="I219" s="12" t="s">
        <v>17</v>
      </c>
      <c r="J219" s="12">
        <v>1089506</v>
      </c>
      <c r="K219" s="12">
        <v>634402</v>
      </c>
      <c r="L219" s="36">
        <f t="shared" si="3"/>
        <v>0.58228408104223384</v>
      </c>
    </row>
    <row r="220" spans="1:12">
      <c r="A220" s="12">
        <v>381576</v>
      </c>
      <c r="B220" s="12" t="s">
        <v>539</v>
      </c>
      <c r="C220" s="35">
        <v>40329</v>
      </c>
      <c r="D220" s="12" t="s">
        <v>9</v>
      </c>
      <c r="E220" s="12" t="s">
        <v>540</v>
      </c>
      <c r="F220" s="12">
        <v>471701</v>
      </c>
      <c r="G220" s="12" t="s">
        <v>456</v>
      </c>
      <c r="H220" s="12" t="s">
        <v>12</v>
      </c>
      <c r="I220" s="12" t="s">
        <v>21</v>
      </c>
      <c r="J220" s="12">
        <v>672252</v>
      </c>
      <c r="K220" s="12">
        <v>568981</v>
      </c>
      <c r="L220" s="36">
        <f t="shared" si="3"/>
        <v>0.84638052397017782</v>
      </c>
    </row>
    <row r="221" spans="1:12">
      <c r="A221" s="12">
        <v>381580</v>
      </c>
      <c r="B221" s="12" t="s">
        <v>541</v>
      </c>
      <c r="C221" s="35">
        <v>40331</v>
      </c>
      <c r="D221" s="12" t="s">
        <v>9</v>
      </c>
      <c r="E221" s="12" t="s">
        <v>542</v>
      </c>
      <c r="F221" s="12">
        <v>381721</v>
      </c>
      <c r="G221" s="12" t="s">
        <v>265</v>
      </c>
      <c r="H221" s="12" t="s">
        <v>27</v>
      </c>
      <c r="I221" s="12" t="s">
        <v>21</v>
      </c>
      <c r="J221" s="12">
        <v>594953</v>
      </c>
      <c r="K221" s="12">
        <v>1328036</v>
      </c>
      <c r="L221" s="36">
        <f t="shared" si="3"/>
        <v>2.2321695999515927</v>
      </c>
    </row>
    <row r="222" spans="1:12">
      <c r="A222" s="12">
        <v>381581</v>
      </c>
      <c r="B222" s="12" t="s">
        <v>543</v>
      </c>
      <c r="C222" s="35">
        <v>40331</v>
      </c>
      <c r="D222" s="12" t="s">
        <v>9</v>
      </c>
      <c r="E222" s="12" t="s">
        <v>544</v>
      </c>
      <c r="F222" s="12">
        <v>403187</v>
      </c>
      <c r="G222" s="12" t="s">
        <v>252</v>
      </c>
      <c r="H222" s="12" t="s">
        <v>27</v>
      </c>
      <c r="I222" s="12" t="s">
        <v>17</v>
      </c>
      <c r="J222" s="12">
        <v>947652</v>
      </c>
      <c r="K222" s="12">
        <v>1393095</v>
      </c>
      <c r="L222" s="36">
        <f t="shared" si="3"/>
        <v>1.4700491319598334</v>
      </c>
    </row>
    <row r="223" spans="1:12">
      <c r="A223" s="12">
        <v>381586</v>
      </c>
      <c r="B223" s="12" t="s">
        <v>545</v>
      </c>
      <c r="C223" s="35">
        <v>40331</v>
      </c>
      <c r="D223" s="12" t="s">
        <v>9</v>
      </c>
      <c r="E223" s="12" t="s">
        <v>546</v>
      </c>
      <c r="F223" s="12">
        <v>381549</v>
      </c>
      <c r="G223" s="12" t="s">
        <v>260</v>
      </c>
      <c r="H223" s="12" t="s">
        <v>12</v>
      </c>
      <c r="I223" s="12" t="s">
        <v>28</v>
      </c>
      <c r="J223" s="12">
        <v>1827379</v>
      </c>
      <c r="K223" s="12">
        <v>3504062</v>
      </c>
      <c r="L223" s="36">
        <f t="shared" si="3"/>
        <v>1.9175343483754601</v>
      </c>
    </row>
    <row r="224" spans="1:12">
      <c r="A224" s="12">
        <v>381588</v>
      </c>
      <c r="B224" s="12" t="s">
        <v>547</v>
      </c>
      <c r="C224" s="35">
        <v>40331</v>
      </c>
      <c r="D224" s="12" t="s">
        <v>9</v>
      </c>
      <c r="E224" s="12" t="s">
        <v>548</v>
      </c>
      <c r="F224" s="12">
        <v>410827</v>
      </c>
      <c r="G224" s="12" t="s">
        <v>255</v>
      </c>
      <c r="H224" s="12" t="s">
        <v>12</v>
      </c>
      <c r="I224" s="12" t="s">
        <v>21</v>
      </c>
      <c r="J224" s="12">
        <v>427485</v>
      </c>
      <c r="K224" s="12">
        <v>333464</v>
      </c>
      <c r="L224" s="36">
        <f t="shared" si="3"/>
        <v>0.78006011906850536</v>
      </c>
    </row>
    <row r="225" spans="1:12">
      <c r="A225" s="12">
        <v>381589</v>
      </c>
      <c r="B225" s="12" t="s">
        <v>549</v>
      </c>
      <c r="C225" s="35">
        <v>40331</v>
      </c>
      <c r="D225" s="12" t="s">
        <v>9</v>
      </c>
      <c r="E225" s="12" t="s">
        <v>550</v>
      </c>
      <c r="F225" s="12">
        <v>379915</v>
      </c>
      <c r="G225" s="12" t="s">
        <v>315</v>
      </c>
      <c r="H225" s="12" t="s">
        <v>27</v>
      </c>
      <c r="I225" s="12" t="s">
        <v>247</v>
      </c>
      <c r="J225" s="12">
        <v>2351882</v>
      </c>
      <c r="K225" s="12">
        <v>2179716</v>
      </c>
      <c r="L225" s="36">
        <f t="shared" si="3"/>
        <v>0.92679649744332415</v>
      </c>
    </row>
    <row r="226" spans="1:12">
      <c r="A226" s="12">
        <v>381728</v>
      </c>
      <c r="B226" s="12" t="s">
        <v>551</v>
      </c>
      <c r="C226" s="35">
        <v>40018</v>
      </c>
      <c r="D226" s="12" t="s">
        <v>9</v>
      </c>
      <c r="E226" s="12" t="s">
        <v>552</v>
      </c>
      <c r="F226" s="12">
        <v>421959</v>
      </c>
      <c r="G226" s="12" t="s">
        <v>338</v>
      </c>
      <c r="H226" s="12" t="s">
        <v>27</v>
      </c>
      <c r="I226" s="12" t="s">
        <v>28</v>
      </c>
      <c r="J226" s="12">
        <v>2175997</v>
      </c>
      <c r="K226" s="12">
        <v>237839</v>
      </c>
      <c r="L226" s="36">
        <f t="shared" si="3"/>
        <v>0.10930116172035163</v>
      </c>
    </row>
    <row r="227" spans="1:12">
      <c r="A227" s="12">
        <v>381805</v>
      </c>
      <c r="B227" s="12" t="s">
        <v>553</v>
      </c>
      <c r="C227" s="35">
        <v>40329</v>
      </c>
      <c r="D227" s="12" t="s">
        <v>9</v>
      </c>
      <c r="E227" s="12" t="s">
        <v>554</v>
      </c>
      <c r="F227" s="12">
        <v>412289</v>
      </c>
      <c r="G227" s="12" t="s">
        <v>138</v>
      </c>
      <c r="H227" s="12" t="s">
        <v>27</v>
      </c>
      <c r="I227" s="12" t="s">
        <v>28</v>
      </c>
      <c r="J227" s="12">
        <v>1529555</v>
      </c>
      <c r="K227" s="12">
        <v>1245185</v>
      </c>
      <c r="L227" s="36">
        <f t="shared" si="3"/>
        <v>0.81408318105592803</v>
      </c>
    </row>
    <row r="228" spans="1:12">
      <c r="A228" s="12">
        <v>381821</v>
      </c>
      <c r="B228" s="12" t="s">
        <v>555</v>
      </c>
      <c r="C228" s="35">
        <v>40329</v>
      </c>
      <c r="D228" s="12" t="s">
        <v>9</v>
      </c>
      <c r="E228" s="12" t="s">
        <v>556</v>
      </c>
      <c r="F228" s="12">
        <v>411082</v>
      </c>
      <c r="G228" s="12" t="s">
        <v>54</v>
      </c>
      <c r="H228" s="12" t="s">
        <v>12</v>
      </c>
      <c r="I228" s="12" t="s">
        <v>28</v>
      </c>
      <c r="J228" s="12">
        <v>2157383</v>
      </c>
      <c r="K228" s="12">
        <v>942683</v>
      </c>
      <c r="L228" s="36">
        <f t="shared" si="3"/>
        <v>0.43695672024856042</v>
      </c>
    </row>
    <row r="229" spans="1:12">
      <c r="A229" s="12">
        <v>381909</v>
      </c>
      <c r="B229" s="12" t="s">
        <v>557</v>
      </c>
      <c r="C229" s="35">
        <v>40330</v>
      </c>
      <c r="D229" s="12" t="s">
        <v>9</v>
      </c>
      <c r="E229" s="12" t="s">
        <v>558</v>
      </c>
      <c r="F229" s="12">
        <v>379658</v>
      </c>
      <c r="G229" s="12" t="s">
        <v>202</v>
      </c>
      <c r="H229" s="12" t="s">
        <v>27</v>
      </c>
      <c r="I229" s="12" t="s">
        <v>17</v>
      </c>
      <c r="J229" s="12">
        <v>1030200</v>
      </c>
      <c r="K229" s="12">
        <v>2427138</v>
      </c>
      <c r="L229" s="36">
        <f t="shared" si="3"/>
        <v>2.3559871869539895</v>
      </c>
    </row>
    <row r="230" spans="1:12">
      <c r="A230" s="12">
        <v>381912</v>
      </c>
      <c r="B230" s="12" t="s">
        <v>559</v>
      </c>
      <c r="C230" s="35">
        <v>40330</v>
      </c>
      <c r="D230" s="12" t="s">
        <v>9</v>
      </c>
      <c r="E230" s="12" t="s">
        <v>560</v>
      </c>
      <c r="F230" s="12">
        <v>379658</v>
      </c>
      <c r="G230" s="12" t="s">
        <v>202</v>
      </c>
      <c r="H230" s="12" t="s">
        <v>27</v>
      </c>
      <c r="I230" s="12" t="s">
        <v>13</v>
      </c>
      <c r="J230" s="12">
        <v>1125254</v>
      </c>
      <c r="K230" s="12">
        <v>1080780</v>
      </c>
      <c r="L230" s="36">
        <f t="shared" si="3"/>
        <v>0.96047647908827694</v>
      </c>
    </row>
    <row r="231" spans="1:12">
      <c r="A231" s="12">
        <v>381917</v>
      </c>
      <c r="B231" s="12" t="s">
        <v>561</v>
      </c>
      <c r="C231" s="35">
        <v>40330</v>
      </c>
      <c r="D231" s="12" t="s">
        <v>9</v>
      </c>
      <c r="E231" s="12" t="s">
        <v>562</v>
      </c>
      <c r="F231" s="12">
        <v>379658</v>
      </c>
      <c r="G231" s="12" t="s">
        <v>202</v>
      </c>
      <c r="H231" s="12" t="s">
        <v>27</v>
      </c>
      <c r="I231" s="12" t="s">
        <v>28</v>
      </c>
      <c r="J231" s="12">
        <v>1664973</v>
      </c>
      <c r="K231" s="12">
        <v>1656890</v>
      </c>
      <c r="L231" s="36">
        <f t="shared" si="3"/>
        <v>0.99514526661993918</v>
      </c>
    </row>
    <row r="232" spans="1:12">
      <c r="A232" s="12">
        <v>381928</v>
      </c>
      <c r="B232" s="12" t="s">
        <v>563</v>
      </c>
      <c r="C232" s="35">
        <v>40336</v>
      </c>
      <c r="D232" s="12" t="s">
        <v>9</v>
      </c>
      <c r="E232" s="12" t="s">
        <v>564</v>
      </c>
      <c r="F232" s="12">
        <v>379658</v>
      </c>
      <c r="G232" s="12" t="s">
        <v>202</v>
      </c>
      <c r="H232" s="12" t="s">
        <v>27</v>
      </c>
      <c r="I232" s="12" t="s">
        <v>247</v>
      </c>
      <c r="J232" s="12">
        <v>2319005</v>
      </c>
      <c r="K232" s="12">
        <v>3367650</v>
      </c>
      <c r="L232" s="36">
        <f t="shared" si="3"/>
        <v>1.4521960927208004</v>
      </c>
    </row>
    <row r="233" spans="1:12">
      <c r="A233" s="12">
        <v>381932</v>
      </c>
      <c r="B233" s="12" t="s">
        <v>565</v>
      </c>
      <c r="C233" s="35">
        <v>40331</v>
      </c>
      <c r="D233" s="12" t="s">
        <v>9</v>
      </c>
      <c r="E233" s="12" t="s">
        <v>566</v>
      </c>
      <c r="F233" s="12">
        <v>381549</v>
      </c>
      <c r="G233" s="12" t="s">
        <v>260</v>
      </c>
      <c r="H233" s="12" t="s">
        <v>12</v>
      </c>
      <c r="I233" s="12" t="s">
        <v>17</v>
      </c>
      <c r="J233" s="12">
        <v>1035787</v>
      </c>
      <c r="K233" s="12">
        <v>1573309</v>
      </c>
      <c r="L233" s="36">
        <f t="shared" si="3"/>
        <v>1.518950324728926</v>
      </c>
    </row>
    <row r="234" spans="1:12">
      <c r="A234" s="12">
        <v>382161</v>
      </c>
      <c r="B234" s="12" t="s">
        <v>567</v>
      </c>
      <c r="C234" s="35">
        <v>40278</v>
      </c>
      <c r="D234" s="12" t="s">
        <v>9</v>
      </c>
      <c r="E234" s="12" t="s">
        <v>568</v>
      </c>
      <c r="F234" s="12">
        <v>381248</v>
      </c>
      <c r="G234" s="12" t="s">
        <v>513</v>
      </c>
      <c r="H234" s="12" t="s">
        <v>27</v>
      </c>
      <c r="I234" s="12" t="s">
        <v>28</v>
      </c>
      <c r="J234" s="12">
        <v>1955466</v>
      </c>
      <c r="K234" s="12">
        <v>2334259</v>
      </c>
      <c r="L234" s="36">
        <f t="shared" si="3"/>
        <v>1.1937098369391235</v>
      </c>
    </row>
    <row r="235" spans="1:12">
      <c r="A235" s="12">
        <v>382162</v>
      </c>
      <c r="B235" s="12" t="s">
        <v>569</v>
      </c>
      <c r="C235" s="35">
        <v>40294</v>
      </c>
      <c r="D235" s="12" t="s">
        <v>9</v>
      </c>
      <c r="E235" s="12" t="s">
        <v>570</v>
      </c>
      <c r="F235" s="12">
        <v>460392</v>
      </c>
      <c r="G235" s="12" t="s">
        <v>527</v>
      </c>
      <c r="H235" s="12" t="s">
        <v>27</v>
      </c>
      <c r="I235" s="12" t="s">
        <v>17</v>
      </c>
      <c r="J235" s="12">
        <v>966521</v>
      </c>
      <c r="K235" s="12">
        <v>916612</v>
      </c>
      <c r="L235" s="36">
        <f t="shared" si="3"/>
        <v>0.94836221872054516</v>
      </c>
    </row>
    <row r="236" spans="1:12">
      <c r="A236" s="12">
        <v>382167</v>
      </c>
      <c r="B236" s="12" t="s">
        <v>571</v>
      </c>
      <c r="C236" s="35">
        <v>40278</v>
      </c>
      <c r="D236" s="12" t="s">
        <v>9</v>
      </c>
      <c r="E236" s="12" t="s">
        <v>572</v>
      </c>
      <c r="F236" s="12">
        <v>460392</v>
      </c>
      <c r="G236" s="12" t="s">
        <v>527</v>
      </c>
      <c r="H236" s="12" t="s">
        <v>27</v>
      </c>
      <c r="I236" s="12" t="s">
        <v>17</v>
      </c>
      <c r="J236" s="12">
        <v>931901</v>
      </c>
      <c r="K236" s="12">
        <v>878675</v>
      </c>
      <c r="L236" s="36">
        <f t="shared" si="3"/>
        <v>0.94288449094914584</v>
      </c>
    </row>
    <row r="237" spans="1:12">
      <c r="A237" s="12">
        <v>382170</v>
      </c>
      <c r="B237" s="12" t="s">
        <v>573</v>
      </c>
      <c r="C237" s="35">
        <v>40278</v>
      </c>
      <c r="D237" s="12" t="s">
        <v>9</v>
      </c>
      <c r="E237" s="12" t="s">
        <v>574</v>
      </c>
      <c r="F237" s="12">
        <v>460392</v>
      </c>
      <c r="G237" s="12" t="s">
        <v>527</v>
      </c>
      <c r="H237" s="12" t="s">
        <v>27</v>
      </c>
      <c r="I237" s="12" t="s">
        <v>13</v>
      </c>
      <c r="J237" s="12">
        <v>1322264</v>
      </c>
      <c r="K237" s="12">
        <v>1109555</v>
      </c>
      <c r="L237" s="36">
        <f t="shared" si="3"/>
        <v>0.83913272992382759</v>
      </c>
    </row>
    <row r="238" spans="1:12">
      <c r="A238" s="12">
        <v>382354</v>
      </c>
      <c r="B238" s="12" t="s">
        <v>575</v>
      </c>
      <c r="C238" s="35">
        <v>40343</v>
      </c>
      <c r="D238" s="12" t="s">
        <v>9</v>
      </c>
      <c r="E238" s="12" t="s">
        <v>576</v>
      </c>
      <c r="F238" s="12">
        <v>379915</v>
      </c>
      <c r="G238" s="12" t="s">
        <v>315</v>
      </c>
      <c r="H238" s="12" t="s">
        <v>27</v>
      </c>
      <c r="I238" s="12" t="s">
        <v>28</v>
      </c>
      <c r="J238" s="12">
        <v>1878667</v>
      </c>
      <c r="K238" s="12">
        <v>1823446</v>
      </c>
      <c r="L238" s="36">
        <f t="shared" si="3"/>
        <v>0.97060628626574053</v>
      </c>
    </row>
    <row r="239" spans="1:12">
      <c r="A239" s="12">
        <v>382425</v>
      </c>
      <c r="B239" s="12" t="s">
        <v>577</v>
      </c>
      <c r="C239" s="35">
        <v>40329</v>
      </c>
      <c r="D239" s="12" t="s">
        <v>9</v>
      </c>
      <c r="E239" s="12" t="s">
        <v>578</v>
      </c>
      <c r="F239" s="12">
        <v>377329</v>
      </c>
      <c r="G239" s="12" t="s">
        <v>51</v>
      </c>
      <c r="H239" s="12" t="s">
        <v>27</v>
      </c>
      <c r="I239" s="12" t="s">
        <v>21</v>
      </c>
      <c r="J239" s="12">
        <v>433287</v>
      </c>
      <c r="K239" s="12">
        <v>649702</v>
      </c>
      <c r="L239" s="36">
        <f t="shared" si="3"/>
        <v>1.4994726359203023</v>
      </c>
    </row>
    <row r="240" spans="1:12">
      <c r="A240" s="12">
        <v>382506</v>
      </c>
      <c r="B240" s="12" t="s">
        <v>579</v>
      </c>
      <c r="C240" s="35">
        <v>40336</v>
      </c>
      <c r="D240" s="12" t="s">
        <v>9</v>
      </c>
      <c r="E240" s="12" t="s">
        <v>580</v>
      </c>
      <c r="F240" s="12">
        <v>381248</v>
      </c>
      <c r="G240" s="12" t="s">
        <v>513</v>
      </c>
      <c r="H240" s="12" t="s">
        <v>27</v>
      </c>
      <c r="I240" s="12" t="s">
        <v>17</v>
      </c>
      <c r="J240" s="12">
        <v>801973</v>
      </c>
      <c r="K240" s="12">
        <v>802762</v>
      </c>
      <c r="L240" s="36">
        <f t="shared" si="3"/>
        <v>1.0009838236449358</v>
      </c>
    </row>
    <row r="241" spans="1:12">
      <c r="A241" s="12">
        <v>382546</v>
      </c>
      <c r="B241" s="12" t="s">
        <v>581</v>
      </c>
      <c r="C241" s="35">
        <v>40336</v>
      </c>
      <c r="D241" s="12" t="s">
        <v>9</v>
      </c>
      <c r="E241" s="12" t="s">
        <v>582</v>
      </c>
      <c r="F241" s="12">
        <v>460392</v>
      </c>
      <c r="G241" s="12" t="s">
        <v>527</v>
      </c>
      <c r="H241" s="12" t="s">
        <v>27</v>
      </c>
      <c r="I241" s="12" t="s">
        <v>21</v>
      </c>
      <c r="J241" s="12">
        <v>632919</v>
      </c>
      <c r="K241" s="12">
        <v>896064</v>
      </c>
      <c r="L241" s="36">
        <f t="shared" si="3"/>
        <v>1.4157641025154877</v>
      </c>
    </row>
    <row r="242" spans="1:12">
      <c r="A242" s="12">
        <v>382556</v>
      </c>
      <c r="B242" s="12" t="s">
        <v>583</v>
      </c>
      <c r="C242" s="35">
        <v>40332</v>
      </c>
      <c r="D242" s="12" t="s">
        <v>9</v>
      </c>
      <c r="E242" s="12" t="s">
        <v>584</v>
      </c>
      <c r="F242" s="12">
        <v>378859</v>
      </c>
      <c r="G242" s="12" t="s">
        <v>235</v>
      </c>
      <c r="H242" s="12" t="s">
        <v>12</v>
      </c>
      <c r="I242" s="12" t="s">
        <v>247</v>
      </c>
      <c r="J242" s="12">
        <v>2701479</v>
      </c>
      <c r="K242" s="12">
        <v>945999</v>
      </c>
      <c r="L242" s="36">
        <f t="shared" si="3"/>
        <v>0.35017818017463764</v>
      </c>
    </row>
    <row r="243" spans="1:12">
      <c r="A243" s="12">
        <v>382558</v>
      </c>
      <c r="B243" s="12" t="s">
        <v>585</v>
      </c>
      <c r="C243" s="35">
        <v>40332</v>
      </c>
      <c r="D243" s="12" t="s">
        <v>9</v>
      </c>
      <c r="E243" s="12" t="s">
        <v>586</v>
      </c>
      <c r="F243" s="12">
        <v>447935</v>
      </c>
      <c r="G243" s="12" t="s">
        <v>238</v>
      </c>
      <c r="H243" s="12" t="s">
        <v>12</v>
      </c>
      <c r="I243" s="12" t="s">
        <v>21</v>
      </c>
      <c r="J243" s="12">
        <v>611594</v>
      </c>
      <c r="K243" s="12">
        <v>476676</v>
      </c>
      <c r="L243" s="36">
        <f t="shared" si="3"/>
        <v>0.77939940548795439</v>
      </c>
    </row>
    <row r="244" spans="1:12">
      <c r="A244" s="12">
        <v>382569</v>
      </c>
      <c r="B244" s="12" t="s">
        <v>587</v>
      </c>
      <c r="C244" s="35">
        <v>40332</v>
      </c>
      <c r="D244" s="12" t="s">
        <v>9</v>
      </c>
      <c r="E244" s="12" t="s">
        <v>588</v>
      </c>
      <c r="F244" s="12">
        <v>423329</v>
      </c>
      <c r="G244" s="12" t="s">
        <v>183</v>
      </c>
      <c r="H244" s="12" t="s">
        <v>27</v>
      </c>
      <c r="I244" s="12" t="s">
        <v>21</v>
      </c>
      <c r="J244" s="12">
        <v>473351</v>
      </c>
      <c r="K244" s="12">
        <v>835149</v>
      </c>
      <c r="L244" s="36">
        <f t="shared" si="3"/>
        <v>1.7643334438925871</v>
      </c>
    </row>
    <row r="245" spans="1:12">
      <c r="A245" s="12">
        <v>382572</v>
      </c>
      <c r="B245" s="12" t="s">
        <v>589</v>
      </c>
      <c r="C245" s="35">
        <v>40332</v>
      </c>
      <c r="D245" s="12" t="s">
        <v>9</v>
      </c>
      <c r="E245" s="12" t="s">
        <v>590</v>
      </c>
      <c r="F245" s="12">
        <v>459093</v>
      </c>
      <c r="G245" s="12" t="s">
        <v>345</v>
      </c>
      <c r="H245" s="12" t="s">
        <v>27</v>
      </c>
      <c r="I245" s="12" t="s">
        <v>28</v>
      </c>
      <c r="J245" s="12">
        <v>2074165</v>
      </c>
      <c r="K245" s="12">
        <v>2019623</v>
      </c>
      <c r="L245" s="36">
        <f t="shared" si="3"/>
        <v>0.97370411707843885</v>
      </c>
    </row>
    <row r="246" spans="1:12">
      <c r="A246" s="12">
        <v>382575</v>
      </c>
      <c r="B246" s="12" t="s">
        <v>591</v>
      </c>
      <c r="C246" s="35">
        <v>40332</v>
      </c>
      <c r="D246" s="12" t="s">
        <v>9</v>
      </c>
      <c r="E246" s="12" t="s">
        <v>592</v>
      </c>
      <c r="F246" s="12">
        <v>378859</v>
      </c>
      <c r="G246" s="12" t="s">
        <v>235</v>
      </c>
      <c r="H246" s="12" t="s">
        <v>12</v>
      </c>
      <c r="I246" s="12" t="s">
        <v>17</v>
      </c>
      <c r="J246" s="12">
        <v>1010767</v>
      </c>
      <c r="K246" s="12">
        <v>606449</v>
      </c>
      <c r="L246" s="36">
        <f t="shared" si="3"/>
        <v>0.59998891930583409</v>
      </c>
    </row>
    <row r="247" spans="1:12">
      <c r="A247" s="12">
        <v>382921</v>
      </c>
      <c r="B247" s="12" t="s">
        <v>593</v>
      </c>
      <c r="C247" s="35">
        <v>40338</v>
      </c>
      <c r="D247" s="12" t="s">
        <v>9</v>
      </c>
      <c r="E247" s="12" t="s">
        <v>594</v>
      </c>
      <c r="F247" s="12">
        <v>398449</v>
      </c>
      <c r="G247" s="12" t="s">
        <v>112</v>
      </c>
      <c r="H247" s="12" t="s">
        <v>27</v>
      </c>
      <c r="I247" s="12" t="s">
        <v>21</v>
      </c>
      <c r="J247" s="12">
        <v>577050</v>
      </c>
      <c r="K247" s="12">
        <v>481390</v>
      </c>
      <c r="L247" s="36">
        <f t="shared" si="3"/>
        <v>0.83422580365652887</v>
      </c>
    </row>
    <row r="248" spans="1:12">
      <c r="A248" s="12">
        <v>382955</v>
      </c>
      <c r="B248" s="12" t="s">
        <v>595</v>
      </c>
      <c r="C248" s="35">
        <v>40350</v>
      </c>
      <c r="D248" s="12" t="s">
        <v>9</v>
      </c>
      <c r="E248" s="12" t="s">
        <v>596</v>
      </c>
      <c r="F248" s="12">
        <v>471969</v>
      </c>
      <c r="G248" s="12" t="s">
        <v>597</v>
      </c>
      <c r="H248" s="12" t="s">
        <v>27</v>
      </c>
      <c r="I248" s="12" t="s">
        <v>21</v>
      </c>
      <c r="J248" s="12">
        <v>659197</v>
      </c>
      <c r="K248" s="12">
        <v>541656</v>
      </c>
      <c r="L248" s="36">
        <f t="shared" si="3"/>
        <v>0.8216906326940201</v>
      </c>
    </row>
    <row r="249" spans="1:12">
      <c r="A249" s="12">
        <v>382956</v>
      </c>
      <c r="B249" s="12" t="s">
        <v>598</v>
      </c>
      <c r="C249" s="35">
        <v>40350</v>
      </c>
      <c r="D249" s="12" t="s">
        <v>9</v>
      </c>
      <c r="E249" s="12" t="s">
        <v>599</v>
      </c>
      <c r="F249" s="12">
        <v>382950</v>
      </c>
      <c r="G249" s="12" t="s">
        <v>600</v>
      </c>
      <c r="H249" s="12" t="s">
        <v>27</v>
      </c>
      <c r="I249" s="12" t="s">
        <v>13</v>
      </c>
      <c r="J249" s="12">
        <v>1338661</v>
      </c>
      <c r="K249" s="12">
        <v>2002633</v>
      </c>
      <c r="L249" s="36">
        <f t="shared" si="3"/>
        <v>1.495997119509719</v>
      </c>
    </row>
    <row r="250" spans="1:12">
      <c r="A250" s="12">
        <v>382957</v>
      </c>
      <c r="B250" s="12" t="s">
        <v>601</v>
      </c>
      <c r="C250" s="35">
        <v>40350</v>
      </c>
      <c r="D250" s="12" t="s">
        <v>9</v>
      </c>
      <c r="E250" s="12" t="s">
        <v>602</v>
      </c>
      <c r="F250" s="12">
        <v>382953</v>
      </c>
      <c r="G250" s="12" t="s">
        <v>162</v>
      </c>
      <c r="H250" s="12" t="s">
        <v>27</v>
      </c>
      <c r="I250" s="12" t="s">
        <v>21</v>
      </c>
      <c r="J250" s="12">
        <v>673013</v>
      </c>
      <c r="K250" s="12">
        <v>499341</v>
      </c>
      <c r="L250" s="36">
        <f t="shared" si="3"/>
        <v>0.74194852105382814</v>
      </c>
    </row>
    <row r="251" spans="1:12">
      <c r="A251" s="12">
        <v>382963</v>
      </c>
      <c r="B251" s="12" t="s">
        <v>603</v>
      </c>
      <c r="C251" s="35">
        <v>40347</v>
      </c>
      <c r="D251" s="12" t="s">
        <v>9</v>
      </c>
      <c r="E251" s="12" t="s">
        <v>604</v>
      </c>
      <c r="F251" s="12">
        <v>471969</v>
      </c>
      <c r="G251" s="12" t="s">
        <v>597</v>
      </c>
      <c r="H251" s="12" t="s">
        <v>27</v>
      </c>
      <c r="I251" s="12" t="s">
        <v>13</v>
      </c>
      <c r="J251" s="12">
        <v>1185578</v>
      </c>
      <c r="K251" s="12">
        <v>1957953</v>
      </c>
      <c r="L251" s="36">
        <f t="shared" si="3"/>
        <v>1.6514754828446547</v>
      </c>
    </row>
    <row r="252" spans="1:12">
      <c r="A252" s="12">
        <v>382967</v>
      </c>
      <c r="B252" s="12" t="s">
        <v>605</v>
      </c>
      <c r="C252" s="35">
        <v>40350</v>
      </c>
      <c r="D252" s="12" t="s">
        <v>9</v>
      </c>
      <c r="E252" s="12" t="s">
        <v>606</v>
      </c>
      <c r="F252" s="12">
        <v>471969</v>
      </c>
      <c r="G252" s="12" t="s">
        <v>597</v>
      </c>
      <c r="H252" s="12" t="s">
        <v>27</v>
      </c>
      <c r="I252" s="12" t="s">
        <v>17</v>
      </c>
      <c r="J252" s="12">
        <v>894618</v>
      </c>
      <c r="K252" s="12">
        <v>466931</v>
      </c>
      <c r="L252" s="36">
        <f t="shared" si="3"/>
        <v>0.52193338385769117</v>
      </c>
    </row>
    <row r="253" spans="1:12">
      <c r="A253" s="12">
        <v>382968</v>
      </c>
      <c r="B253" s="12" t="s">
        <v>607</v>
      </c>
      <c r="C253" s="35">
        <v>40334</v>
      </c>
      <c r="D253" s="12" t="s">
        <v>9</v>
      </c>
      <c r="E253" s="12" t="s">
        <v>154</v>
      </c>
      <c r="F253" s="12">
        <v>416178</v>
      </c>
      <c r="G253" s="12" t="s">
        <v>155</v>
      </c>
      <c r="H253" s="12" t="s">
        <v>27</v>
      </c>
      <c r="I253" s="12" t="s">
        <v>21</v>
      </c>
      <c r="J253" s="12">
        <v>568506</v>
      </c>
      <c r="K253" s="12">
        <v>451803</v>
      </c>
      <c r="L253" s="36">
        <f t="shared" si="3"/>
        <v>0.7947198446454391</v>
      </c>
    </row>
    <row r="254" spans="1:12">
      <c r="A254" s="12">
        <v>382970</v>
      </c>
      <c r="B254" s="12" t="s">
        <v>608</v>
      </c>
      <c r="C254" s="35">
        <v>40333</v>
      </c>
      <c r="D254" s="12" t="s">
        <v>9</v>
      </c>
      <c r="E254" s="12" t="s">
        <v>609</v>
      </c>
      <c r="F254" s="12">
        <v>471969</v>
      </c>
      <c r="G254" s="12" t="s">
        <v>597</v>
      </c>
      <c r="H254" s="12" t="s">
        <v>27</v>
      </c>
      <c r="I254" s="12" t="s">
        <v>17</v>
      </c>
      <c r="J254" s="12">
        <v>704463</v>
      </c>
      <c r="K254" s="12">
        <v>838442</v>
      </c>
      <c r="L254" s="36">
        <f t="shared" si="3"/>
        <v>1.1901859998324966</v>
      </c>
    </row>
    <row r="255" spans="1:12">
      <c r="A255" s="12">
        <v>382977</v>
      </c>
      <c r="B255" s="12" t="s">
        <v>610</v>
      </c>
      <c r="C255" s="35">
        <v>40332</v>
      </c>
      <c r="D255" s="12" t="s">
        <v>9</v>
      </c>
      <c r="E255" s="12" t="s">
        <v>611</v>
      </c>
      <c r="F255" s="12">
        <v>382953</v>
      </c>
      <c r="G255" s="12" t="s">
        <v>162</v>
      </c>
      <c r="H255" s="12" t="s">
        <v>27</v>
      </c>
      <c r="I255" s="12" t="s">
        <v>17</v>
      </c>
      <c r="J255" s="12">
        <v>814622</v>
      </c>
      <c r="K255" s="12">
        <v>838540</v>
      </c>
      <c r="L255" s="36">
        <f t="shared" si="3"/>
        <v>1.029360856937328</v>
      </c>
    </row>
    <row r="256" spans="1:12">
      <c r="A256" s="12">
        <v>383098</v>
      </c>
      <c r="B256" s="12" t="s">
        <v>612</v>
      </c>
      <c r="C256" s="35">
        <v>40344</v>
      </c>
      <c r="D256" s="12" t="s">
        <v>9</v>
      </c>
      <c r="E256" s="12" t="s">
        <v>613</v>
      </c>
      <c r="F256" s="12">
        <v>373036</v>
      </c>
      <c r="G256" s="12" t="s">
        <v>189</v>
      </c>
      <c r="H256" s="12" t="s">
        <v>12</v>
      </c>
      <c r="I256" s="12" t="s">
        <v>21</v>
      </c>
      <c r="J256" s="12">
        <v>538802</v>
      </c>
      <c r="K256" s="12">
        <v>1036133</v>
      </c>
      <c r="L256" s="36">
        <f t="shared" si="3"/>
        <v>1.9230310949105609</v>
      </c>
    </row>
    <row r="257" spans="1:12">
      <c r="A257" s="12">
        <v>383099</v>
      </c>
      <c r="B257" s="12" t="s">
        <v>614</v>
      </c>
      <c r="C257" s="35">
        <v>40344</v>
      </c>
      <c r="D257" s="12" t="s">
        <v>9</v>
      </c>
      <c r="E257" s="12" t="s">
        <v>615</v>
      </c>
      <c r="F257" s="12">
        <v>452815</v>
      </c>
      <c r="G257" s="12" t="s">
        <v>444</v>
      </c>
      <c r="H257" s="12" t="s">
        <v>27</v>
      </c>
      <c r="I257" s="12" t="s">
        <v>17</v>
      </c>
      <c r="J257" s="12">
        <v>802885</v>
      </c>
      <c r="K257" s="12">
        <v>661605</v>
      </c>
      <c r="L257" s="36">
        <f t="shared" si="3"/>
        <v>0.82403457531277824</v>
      </c>
    </row>
    <row r="258" spans="1:12">
      <c r="A258" s="12">
        <v>383100</v>
      </c>
      <c r="B258" s="12" t="s">
        <v>616</v>
      </c>
      <c r="C258" s="35">
        <v>40344</v>
      </c>
      <c r="D258" s="12" t="s">
        <v>9</v>
      </c>
      <c r="E258" s="12" t="s">
        <v>617</v>
      </c>
      <c r="F258" s="12">
        <v>424950</v>
      </c>
      <c r="G258" s="12" t="s">
        <v>45</v>
      </c>
      <c r="H258" s="12" t="s">
        <v>27</v>
      </c>
      <c r="I258" s="12" t="s">
        <v>17</v>
      </c>
      <c r="J258" s="12">
        <v>764868</v>
      </c>
      <c r="K258" s="12">
        <v>577090</v>
      </c>
      <c r="L258" s="36">
        <f t="shared" si="3"/>
        <v>0.75449620065161571</v>
      </c>
    </row>
    <row r="259" spans="1:12">
      <c r="A259" s="12">
        <v>383140</v>
      </c>
      <c r="B259" s="12" t="s">
        <v>618</v>
      </c>
      <c r="C259" s="35">
        <v>40331</v>
      </c>
      <c r="D259" s="12" t="s">
        <v>9</v>
      </c>
      <c r="E259" s="12" t="s">
        <v>619</v>
      </c>
      <c r="F259" s="12">
        <v>410452</v>
      </c>
      <c r="G259" s="12" t="s">
        <v>394</v>
      </c>
      <c r="H259" s="12" t="s">
        <v>27</v>
      </c>
      <c r="I259" s="12" t="s">
        <v>17</v>
      </c>
      <c r="J259" s="12">
        <v>760024</v>
      </c>
      <c r="K259" s="12">
        <v>1125604</v>
      </c>
      <c r="L259" s="36">
        <f t="shared" ref="L259:L322" si="4">K259/J259</f>
        <v>1.4810111259644432</v>
      </c>
    </row>
    <row r="260" spans="1:12">
      <c r="A260" s="12">
        <v>383142</v>
      </c>
      <c r="B260" s="12" t="s">
        <v>620</v>
      </c>
      <c r="C260" s="35">
        <v>40345</v>
      </c>
      <c r="D260" s="12" t="s">
        <v>9</v>
      </c>
      <c r="E260" s="12" t="s">
        <v>621</v>
      </c>
      <c r="F260" s="12">
        <v>451002</v>
      </c>
      <c r="G260" s="12" t="s">
        <v>81</v>
      </c>
      <c r="H260" s="12" t="s">
        <v>27</v>
      </c>
      <c r="I260" s="12" t="s">
        <v>28</v>
      </c>
      <c r="J260" s="12">
        <v>1899026</v>
      </c>
      <c r="K260" s="12">
        <v>740768</v>
      </c>
      <c r="L260" s="36">
        <f t="shared" si="4"/>
        <v>0.39007786096662184</v>
      </c>
    </row>
    <row r="261" spans="1:12">
      <c r="A261" s="12">
        <v>383143</v>
      </c>
      <c r="B261" s="12" t="s">
        <v>622</v>
      </c>
      <c r="C261" s="35">
        <v>40345</v>
      </c>
      <c r="D261" s="12" t="s">
        <v>9</v>
      </c>
      <c r="E261" s="12" t="s">
        <v>623</v>
      </c>
      <c r="F261" s="12">
        <v>420801</v>
      </c>
      <c r="G261" s="12" t="s">
        <v>624</v>
      </c>
      <c r="H261" s="12" t="s">
        <v>27</v>
      </c>
      <c r="I261" s="12" t="s">
        <v>28</v>
      </c>
      <c r="J261" s="12">
        <v>1783603</v>
      </c>
      <c r="K261" s="12">
        <v>3032784</v>
      </c>
      <c r="L261" s="36">
        <f t="shared" si="4"/>
        <v>1.7003694207735689</v>
      </c>
    </row>
    <row r="262" spans="1:12">
      <c r="A262" s="12">
        <v>383162</v>
      </c>
      <c r="B262" s="12" t="s">
        <v>625</v>
      </c>
      <c r="C262" s="35">
        <v>40345</v>
      </c>
      <c r="D262" s="12" t="s">
        <v>9</v>
      </c>
      <c r="E262" s="12" t="s">
        <v>626</v>
      </c>
      <c r="F262" s="12">
        <v>412833</v>
      </c>
      <c r="G262" s="12" t="s">
        <v>627</v>
      </c>
      <c r="H262" s="12" t="s">
        <v>27</v>
      </c>
      <c r="I262" s="12" t="s">
        <v>17</v>
      </c>
      <c r="J262" s="12">
        <v>893272</v>
      </c>
      <c r="K262" s="12">
        <v>785366</v>
      </c>
      <c r="L262" s="36">
        <f t="shared" si="4"/>
        <v>0.87920140785785295</v>
      </c>
    </row>
    <row r="263" spans="1:12">
      <c r="A263" s="12">
        <v>383168</v>
      </c>
      <c r="B263" s="12" t="s">
        <v>628</v>
      </c>
      <c r="C263" s="35">
        <v>40336</v>
      </c>
      <c r="D263" s="12" t="s">
        <v>9</v>
      </c>
      <c r="E263" s="12" t="s">
        <v>106</v>
      </c>
      <c r="F263" s="12">
        <v>377332</v>
      </c>
      <c r="G263" s="12" t="s">
        <v>78</v>
      </c>
      <c r="H263" s="12" t="s">
        <v>27</v>
      </c>
      <c r="I263" s="12" t="s">
        <v>28</v>
      </c>
      <c r="J263" s="12">
        <v>1620935</v>
      </c>
      <c r="K263" s="12">
        <v>2031313</v>
      </c>
      <c r="L263" s="36">
        <f t="shared" si="4"/>
        <v>1.2531736312683728</v>
      </c>
    </row>
    <row r="264" spans="1:12">
      <c r="A264" s="12">
        <v>383439</v>
      </c>
      <c r="B264" s="12" t="s">
        <v>629</v>
      </c>
      <c r="C264" s="35">
        <v>40344</v>
      </c>
      <c r="D264" s="12" t="s">
        <v>9</v>
      </c>
      <c r="E264" s="12" t="s">
        <v>630</v>
      </c>
      <c r="F264" s="12">
        <v>407302</v>
      </c>
      <c r="G264" s="12" t="s">
        <v>199</v>
      </c>
      <c r="H264" s="12" t="s">
        <v>12</v>
      </c>
      <c r="I264" s="12" t="s">
        <v>247</v>
      </c>
      <c r="J264" s="12">
        <v>2649524</v>
      </c>
      <c r="K264" s="12">
        <v>1932968</v>
      </c>
      <c r="L264" s="36">
        <f t="shared" si="4"/>
        <v>0.7295529310170431</v>
      </c>
    </row>
    <row r="265" spans="1:12">
      <c r="A265" s="12">
        <v>383447</v>
      </c>
      <c r="B265" s="12" t="s">
        <v>631</v>
      </c>
      <c r="C265" s="35">
        <v>40344</v>
      </c>
      <c r="D265" s="12" t="s">
        <v>9</v>
      </c>
      <c r="E265" s="12" t="s">
        <v>632</v>
      </c>
      <c r="F265" s="12">
        <v>388373</v>
      </c>
      <c r="G265" s="12" t="s">
        <v>633</v>
      </c>
      <c r="H265" s="12" t="s">
        <v>27</v>
      </c>
      <c r="I265" s="12" t="s">
        <v>28</v>
      </c>
      <c r="J265" s="12">
        <v>1726231</v>
      </c>
      <c r="K265" s="12">
        <v>932764</v>
      </c>
      <c r="L265" s="36">
        <f t="shared" si="4"/>
        <v>0.54034714936761075</v>
      </c>
    </row>
    <row r="266" spans="1:12">
      <c r="A266" s="12">
        <v>383507</v>
      </c>
      <c r="B266" s="12" t="s">
        <v>634</v>
      </c>
      <c r="C266" s="35">
        <v>40343</v>
      </c>
      <c r="D266" s="12" t="s">
        <v>9</v>
      </c>
      <c r="E266" s="12" t="s">
        <v>635</v>
      </c>
      <c r="F266" s="12">
        <v>378503</v>
      </c>
      <c r="G266" s="12" t="s">
        <v>268</v>
      </c>
      <c r="H266" s="12" t="s">
        <v>12</v>
      </c>
      <c r="I266" s="12" t="s">
        <v>28</v>
      </c>
      <c r="J266" s="12">
        <v>2056020</v>
      </c>
      <c r="K266" s="12">
        <v>3276405</v>
      </c>
      <c r="L266" s="36">
        <f t="shared" si="4"/>
        <v>1.5935666968220155</v>
      </c>
    </row>
    <row r="267" spans="1:12">
      <c r="A267" s="12">
        <v>383945</v>
      </c>
      <c r="B267" s="12" t="s">
        <v>636</v>
      </c>
      <c r="C267" s="35">
        <v>40344</v>
      </c>
      <c r="D267" s="12" t="s">
        <v>9</v>
      </c>
      <c r="E267" s="12" t="s">
        <v>637</v>
      </c>
      <c r="F267" s="12">
        <v>434171</v>
      </c>
      <c r="G267" s="12" t="s">
        <v>372</v>
      </c>
      <c r="H267" s="12" t="s">
        <v>27</v>
      </c>
      <c r="I267" s="12" t="s">
        <v>66</v>
      </c>
      <c r="J267" s="12">
        <v>258553</v>
      </c>
      <c r="K267" s="12">
        <v>498843</v>
      </c>
      <c r="L267" s="36">
        <f t="shared" si="4"/>
        <v>1.9293645790224829</v>
      </c>
    </row>
    <row r="268" spans="1:12">
      <c r="A268" s="12">
        <v>383958</v>
      </c>
      <c r="B268" s="12" t="s">
        <v>638</v>
      </c>
      <c r="C268" s="35">
        <v>40344</v>
      </c>
      <c r="D268" s="12" t="s">
        <v>9</v>
      </c>
      <c r="E268" s="12" t="s">
        <v>639</v>
      </c>
      <c r="F268" s="12">
        <v>388373</v>
      </c>
      <c r="G268" s="12" t="s">
        <v>633</v>
      </c>
      <c r="H268" s="12" t="s">
        <v>27</v>
      </c>
      <c r="I268" s="12" t="s">
        <v>17</v>
      </c>
      <c r="J268" s="12">
        <v>743703</v>
      </c>
      <c r="K268" s="12">
        <v>664367</v>
      </c>
      <c r="L268" s="36">
        <f t="shared" si="4"/>
        <v>0.89332300663033493</v>
      </c>
    </row>
    <row r="269" spans="1:12">
      <c r="A269" s="12">
        <v>384042</v>
      </c>
      <c r="B269" s="12" t="s">
        <v>640</v>
      </c>
      <c r="C269" s="35">
        <v>40344</v>
      </c>
      <c r="D269" s="12" t="s">
        <v>9</v>
      </c>
      <c r="E269" s="12" t="s">
        <v>641</v>
      </c>
      <c r="F269" s="12">
        <v>407302</v>
      </c>
      <c r="G269" s="12" t="s">
        <v>199</v>
      </c>
      <c r="H269" s="12" t="s">
        <v>12</v>
      </c>
      <c r="I269" s="12" t="s">
        <v>21</v>
      </c>
      <c r="J269" s="12">
        <v>674161</v>
      </c>
      <c r="K269" s="12">
        <v>669553</v>
      </c>
      <c r="L269" s="36">
        <f t="shared" si="4"/>
        <v>0.99316483747947448</v>
      </c>
    </row>
    <row r="270" spans="1:12">
      <c r="A270" s="12">
        <v>384055</v>
      </c>
      <c r="B270" s="12" t="s">
        <v>642</v>
      </c>
      <c r="C270" s="35">
        <v>40344</v>
      </c>
      <c r="D270" s="12" t="s">
        <v>9</v>
      </c>
      <c r="E270" s="12" t="s">
        <v>643</v>
      </c>
      <c r="F270" s="12">
        <v>464799</v>
      </c>
      <c r="G270" s="12" t="s">
        <v>644</v>
      </c>
      <c r="H270" s="12" t="s">
        <v>12</v>
      </c>
      <c r="I270" s="12" t="s">
        <v>21</v>
      </c>
      <c r="J270" s="12">
        <v>682479</v>
      </c>
      <c r="K270" s="12">
        <v>943397</v>
      </c>
      <c r="L270" s="36">
        <f t="shared" si="4"/>
        <v>1.382309199257413</v>
      </c>
    </row>
    <row r="271" spans="1:12">
      <c r="A271" s="12">
        <v>384137</v>
      </c>
      <c r="B271" s="12" t="s">
        <v>645</v>
      </c>
      <c r="C271" s="35">
        <v>40354</v>
      </c>
      <c r="D271" s="12" t="s">
        <v>9</v>
      </c>
      <c r="E271" s="12" t="s">
        <v>646</v>
      </c>
      <c r="F271" s="12">
        <v>382658</v>
      </c>
      <c r="G271" s="12" t="s">
        <v>146</v>
      </c>
      <c r="H271" s="12" t="s">
        <v>27</v>
      </c>
      <c r="I271" s="12" t="s">
        <v>28</v>
      </c>
      <c r="J271" s="12">
        <v>1614480</v>
      </c>
      <c r="K271" s="12">
        <v>2072906</v>
      </c>
      <c r="L271" s="36">
        <f t="shared" si="4"/>
        <v>1.2839465338684901</v>
      </c>
    </row>
    <row r="272" spans="1:12">
      <c r="A272" s="12">
        <v>384151</v>
      </c>
      <c r="B272" s="12" t="s">
        <v>647</v>
      </c>
      <c r="C272" s="35">
        <v>40354</v>
      </c>
      <c r="D272" s="12" t="s">
        <v>9</v>
      </c>
      <c r="E272" s="12" t="s">
        <v>648</v>
      </c>
      <c r="F272" s="12">
        <v>382658</v>
      </c>
      <c r="G272" s="12" t="s">
        <v>146</v>
      </c>
      <c r="H272" s="12" t="s">
        <v>12</v>
      </c>
      <c r="I272" s="12" t="s">
        <v>17</v>
      </c>
      <c r="J272" s="12">
        <v>943861</v>
      </c>
      <c r="K272" s="12">
        <v>704187</v>
      </c>
      <c r="L272" s="36">
        <f t="shared" si="4"/>
        <v>0.74607066082823636</v>
      </c>
    </row>
    <row r="273" spans="1:12">
      <c r="A273" s="12">
        <v>384161</v>
      </c>
      <c r="B273" s="12" t="s">
        <v>649</v>
      </c>
      <c r="C273" s="35">
        <v>40354</v>
      </c>
      <c r="D273" s="12" t="s">
        <v>9</v>
      </c>
      <c r="E273" s="12" t="s">
        <v>650</v>
      </c>
      <c r="F273" s="12">
        <v>417062</v>
      </c>
      <c r="G273" s="12" t="s">
        <v>651</v>
      </c>
      <c r="H273" s="12" t="s">
        <v>27</v>
      </c>
      <c r="I273" s="12" t="s">
        <v>28</v>
      </c>
      <c r="J273" s="12">
        <v>1647947</v>
      </c>
      <c r="K273" s="12">
        <v>1281993</v>
      </c>
      <c r="L273" s="36">
        <f t="shared" si="4"/>
        <v>0.7779333922753584</v>
      </c>
    </row>
    <row r="274" spans="1:12">
      <c r="A274" s="12">
        <v>384174</v>
      </c>
      <c r="B274" s="12" t="s">
        <v>652</v>
      </c>
      <c r="C274" s="35">
        <v>40354</v>
      </c>
      <c r="D274" s="12" t="s">
        <v>9</v>
      </c>
      <c r="E274" s="12" t="s">
        <v>653</v>
      </c>
      <c r="F274" s="12">
        <v>417062</v>
      </c>
      <c r="G274" s="12" t="s">
        <v>651</v>
      </c>
      <c r="H274" s="12" t="s">
        <v>27</v>
      </c>
      <c r="I274" s="12" t="s">
        <v>21</v>
      </c>
      <c r="J274" s="12">
        <v>668709</v>
      </c>
      <c r="K274" s="12">
        <v>2269116</v>
      </c>
      <c r="L274" s="36">
        <f t="shared" si="4"/>
        <v>3.3932786907309458</v>
      </c>
    </row>
    <row r="275" spans="1:12">
      <c r="A275" s="12">
        <v>384632</v>
      </c>
      <c r="B275" s="12" t="s">
        <v>654</v>
      </c>
      <c r="C275" s="35">
        <v>40354</v>
      </c>
      <c r="D275" s="12" t="s">
        <v>9</v>
      </c>
      <c r="E275" s="12" t="s">
        <v>655</v>
      </c>
      <c r="F275" s="12">
        <v>448841</v>
      </c>
      <c r="G275" s="12" t="s">
        <v>463</v>
      </c>
      <c r="H275" s="12" t="s">
        <v>27</v>
      </c>
      <c r="I275" s="12" t="s">
        <v>21</v>
      </c>
      <c r="J275" s="12">
        <v>544300</v>
      </c>
      <c r="K275" s="12">
        <v>1148884</v>
      </c>
      <c r="L275" s="36">
        <f t="shared" si="4"/>
        <v>2.1107550982913836</v>
      </c>
    </row>
    <row r="276" spans="1:12">
      <c r="A276" s="12">
        <v>384645</v>
      </c>
      <c r="B276" s="12" t="s">
        <v>656</v>
      </c>
      <c r="C276" s="35">
        <v>40331</v>
      </c>
      <c r="D276" s="12" t="s">
        <v>9</v>
      </c>
      <c r="E276" s="12" t="s">
        <v>657</v>
      </c>
      <c r="F276" s="12">
        <v>410449</v>
      </c>
      <c r="G276" s="12" t="s">
        <v>279</v>
      </c>
      <c r="H276" s="12" t="s">
        <v>27</v>
      </c>
      <c r="I276" s="12" t="s">
        <v>28</v>
      </c>
      <c r="J276" s="12">
        <v>1785131</v>
      </c>
      <c r="K276" s="12">
        <v>1516796</v>
      </c>
      <c r="L276" s="36">
        <f t="shared" si="4"/>
        <v>0.84968330055329278</v>
      </c>
    </row>
    <row r="277" spans="1:12">
      <c r="A277" s="12">
        <v>384649</v>
      </c>
      <c r="B277" s="12" t="s">
        <v>658</v>
      </c>
      <c r="C277" s="35">
        <v>40350</v>
      </c>
      <c r="D277" s="12" t="s">
        <v>9</v>
      </c>
      <c r="E277" s="12" t="s">
        <v>659</v>
      </c>
      <c r="F277" s="12">
        <v>379915</v>
      </c>
      <c r="G277" s="12" t="s">
        <v>315</v>
      </c>
      <c r="H277" s="12" t="s">
        <v>27</v>
      </c>
      <c r="I277" s="12" t="s">
        <v>28</v>
      </c>
      <c r="J277" s="12">
        <v>1557540</v>
      </c>
      <c r="K277" s="12">
        <v>1494817</v>
      </c>
      <c r="L277" s="36">
        <f t="shared" si="4"/>
        <v>0.95972944515068637</v>
      </c>
    </row>
    <row r="278" spans="1:12">
      <c r="A278" s="12">
        <v>384653</v>
      </c>
      <c r="B278" s="12" t="s">
        <v>660</v>
      </c>
      <c r="C278" s="35">
        <v>40354</v>
      </c>
      <c r="D278" s="12" t="s">
        <v>9</v>
      </c>
      <c r="E278" s="12" t="s">
        <v>661</v>
      </c>
      <c r="F278" s="12">
        <v>381132</v>
      </c>
      <c r="G278" s="12" t="s">
        <v>285</v>
      </c>
      <c r="H278" s="12" t="s">
        <v>27</v>
      </c>
      <c r="I278" s="12" t="s">
        <v>28</v>
      </c>
      <c r="J278" s="12">
        <v>1956239</v>
      </c>
      <c r="K278" s="12">
        <v>1970702</v>
      </c>
      <c r="L278" s="36">
        <f t="shared" si="4"/>
        <v>1.0073932684094327</v>
      </c>
    </row>
    <row r="279" spans="1:12">
      <c r="A279" s="12">
        <v>384806</v>
      </c>
      <c r="B279" s="12" t="s">
        <v>662</v>
      </c>
      <c r="C279" s="35">
        <v>40339</v>
      </c>
      <c r="D279" s="12" t="s">
        <v>9</v>
      </c>
      <c r="E279" s="12" t="s">
        <v>663</v>
      </c>
      <c r="F279" s="12">
        <v>377076</v>
      </c>
      <c r="G279" s="12" t="s">
        <v>24</v>
      </c>
      <c r="H279" s="12" t="s">
        <v>12</v>
      </c>
      <c r="I279" s="12" t="s">
        <v>17</v>
      </c>
      <c r="J279" s="12">
        <v>723165</v>
      </c>
      <c r="K279" s="12">
        <v>1609484</v>
      </c>
      <c r="L279" s="36">
        <f t="shared" si="4"/>
        <v>2.2256110292948357</v>
      </c>
    </row>
    <row r="280" spans="1:12">
      <c r="A280" s="12">
        <v>385324</v>
      </c>
      <c r="B280" s="12" t="s">
        <v>664</v>
      </c>
      <c r="C280" s="35">
        <v>40353</v>
      </c>
      <c r="D280" s="12" t="s">
        <v>9</v>
      </c>
      <c r="E280" s="12" t="s">
        <v>665</v>
      </c>
      <c r="F280" s="12">
        <v>176466</v>
      </c>
      <c r="G280" s="12" t="s">
        <v>666</v>
      </c>
      <c r="H280" s="12" t="s">
        <v>12</v>
      </c>
      <c r="I280" s="12" t="s">
        <v>17</v>
      </c>
      <c r="J280" s="12">
        <v>1025929</v>
      </c>
      <c r="K280" s="12">
        <v>1060637</v>
      </c>
      <c r="L280" s="36">
        <f t="shared" si="4"/>
        <v>1.0338308011568051</v>
      </c>
    </row>
    <row r="281" spans="1:12">
      <c r="A281" s="12">
        <v>385327</v>
      </c>
      <c r="B281" s="12" t="s">
        <v>667</v>
      </c>
      <c r="C281" s="35">
        <v>40353</v>
      </c>
      <c r="D281" s="12" t="s">
        <v>9</v>
      </c>
      <c r="E281" s="12" t="s">
        <v>668</v>
      </c>
      <c r="F281" s="12">
        <v>381248</v>
      </c>
      <c r="G281" s="12" t="s">
        <v>513</v>
      </c>
      <c r="H281" s="12" t="s">
        <v>27</v>
      </c>
      <c r="I281" s="12" t="s">
        <v>13</v>
      </c>
      <c r="J281" s="12">
        <v>1233865</v>
      </c>
      <c r="K281" s="12">
        <v>1347780</v>
      </c>
      <c r="L281" s="36">
        <f t="shared" si="4"/>
        <v>1.0923237145068545</v>
      </c>
    </row>
    <row r="282" spans="1:12">
      <c r="A282" s="12">
        <v>385332</v>
      </c>
      <c r="B282" s="12" t="s">
        <v>669</v>
      </c>
      <c r="C282" s="35">
        <v>40357</v>
      </c>
      <c r="D282" s="12" t="s">
        <v>9</v>
      </c>
      <c r="E282" s="12" t="s">
        <v>670</v>
      </c>
      <c r="F282" s="12">
        <v>381248</v>
      </c>
      <c r="G282" s="12" t="s">
        <v>513</v>
      </c>
      <c r="H282" s="12" t="s">
        <v>27</v>
      </c>
      <c r="I282" s="12" t="s">
        <v>21</v>
      </c>
      <c r="J282" s="12">
        <v>559080</v>
      </c>
      <c r="K282" s="12">
        <v>1317816</v>
      </c>
      <c r="L282" s="36">
        <f t="shared" si="4"/>
        <v>2.3571152607855761</v>
      </c>
    </row>
    <row r="283" spans="1:12">
      <c r="A283" s="12">
        <v>385511</v>
      </c>
      <c r="B283" s="12" t="s">
        <v>671</v>
      </c>
      <c r="C283" s="35">
        <v>40344</v>
      </c>
      <c r="D283" s="12" t="s">
        <v>9</v>
      </c>
      <c r="E283" s="12" t="s">
        <v>672</v>
      </c>
      <c r="F283" s="12">
        <v>377602</v>
      </c>
      <c r="G283" s="12" t="s">
        <v>129</v>
      </c>
      <c r="H283" s="12" t="s">
        <v>12</v>
      </c>
      <c r="I283" s="12" t="s">
        <v>17</v>
      </c>
      <c r="J283" s="12">
        <v>816657</v>
      </c>
      <c r="K283" s="12">
        <v>1233887</v>
      </c>
      <c r="L283" s="36">
        <f t="shared" si="4"/>
        <v>1.5108999249378869</v>
      </c>
    </row>
    <row r="284" spans="1:12">
      <c r="A284" s="12">
        <v>385512</v>
      </c>
      <c r="B284" s="12" t="s">
        <v>673</v>
      </c>
      <c r="C284" s="35">
        <v>40344</v>
      </c>
      <c r="D284" s="12" t="s">
        <v>9</v>
      </c>
      <c r="E284" s="12" t="s">
        <v>674</v>
      </c>
      <c r="F284" s="12">
        <v>377602</v>
      </c>
      <c r="G284" s="12" t="s">
        <v>129</v>
      </c>
      <c r="H284" s="12" t="s">
        <v>12</v>
      </c>
      <c r="I284" s="12" t="s">
        <v>17</v>
      </c>
      <c r="J284" s="12">
        <v>807030</v>
      </c>
      <c r="K284" s="12">
        <v>1181128</v>
      </c>
      <c r="L284" s="36">
        <f t="shared" si="4"/>
        <v>1.4635490626122944</v>
      </c>
    </row>
    <row r="285" spans="1:12">
      <c r="A285" s="12">
        <v>385513</v>
      </c>
      <c r="B285" s="12" t="s">
        <v>675</v>
      </c>
      <c r="C285" s="35">
        <v>40344</v>
      </c>
      <c r="D285" s="12" t="s">
        <v>9</v>
      </c>
      <c r="E285" s="12" t="s">
        <v>676</v>
      </c>
      <c r="F285" s="12">
        <v>377602</v>
      </c>
      <c r="G285" s="12" t="s">
        <v>129</v>
      </c>
      <c r="H285" s="12" t="s">
        <v>12</v>
      </c>
      <c r="I285" s="12" t="s">
        <v>17</v>
      </c>
      <c r="J285" s="12">
        <v>822812</v>
      </c>
      <c r="K285" s="12">
        <v>1046934</v>
      </c>
      <c r="L285" s="36">
        <f t="shared" si="4"/>
        <v>1.2723854294784227</v>
      </c>
    </row>
    <row r="286" spans="1:12">
      <c r="A286" s="12">
        <v>385574</v>
      </c>
      <c r="B286" s="12" t="s">
        <v>677</v>
      </c>
      <c r="C286" s="35">
        <v>40354</v>
      </c>
      <c r="D286" s="12" t="s">
        <v>9</v>
      </c>
      <c r="E286" s="12" t="s">
        <v>678</v>
      </c>
      <c r="F286" s="12">
        <v>376339</v>
      </c>
      <c r="G286" s="12" t="s">
        <v>87</v>
      </c>
      <c r="H286" s="12" t="s">
        <v>27</v>
      </c>
      <c r="I286" s="12" t="s">
        <v>17</v>
      </c>
      <c r="J286" s="12">
        <v>995452</v>
      </c>
      <c r="K286" s="12">
        <v>547786</v>
      </c>
      <c r="L286" s="36">
        <f t="shared" si="4"/>
        <v>0.55028871306702887</v>
      </c>
    </row>
    <row r="287" spans="1:12">
      <c r="A287" s="12">
        <v>385579</v>
      </c>
      <c r="B287" s="12" t="s">
        <v>679</v>
      </c>
      <c r="C287" s="35">
        <v>40354</v>
      </c>
      <c r="D287" s="12" t="s">
        <v>9</v>
      </c>
      <c r="E287" s="12" t="s">
        <v>680</v>
      </c>
      <c r="F287" s="12">
        <v>380148</v>
      </c>
      <c r="G287" s="12" t="s">
        <v>93</v>
      </c>
      <c r="H287" s="12" t="s">
        <v>27</v>
      </c>
      <c r="I287" s="12" t="s">
        <v>13</v>
      </c>
      <c r="J287" s="12">
        <v>1166956</v>
      </c>
      <c r="K287" s="12">
        <v>2833234</v>
      </c>
      <c r="L287" s="36">
        <f t="shared" si="4"/>
        <v>2.4278841704400165</v>
      </c>
    </row>
    <row r="288" spans="1:12">
      <c r="A288" s="12">
        <v>385582</v>
      </c>
      <c r="B288" s="12" t="s">
        <v>681</v>
      </c>
      <c r="C288" s="35">
        <v>40354</v>
      </c>
      <c r="D288" s="12" t="s">
        <v>9</v>
      </c>
      <c r="E288" s="12" t="s">
        <v>682</v>
      </c>
      <c r="F288" s="12">
        <v>376834</v>
      </c>
      <c r="G288" s="12" t="s">
        <v>389</v>
      </c>
      <c r="H288" s="12" t="s">
        <v>27</v>
      </c>
      <c r="I288" s="12" t="s">
        <v>21</v>
      </c>
      <c r="J288" s="12">
        <v>668436</v>
      </c>
      <c r="K288" s="12">
        <v>376409</v>
      </c>
      <c r="L288" s="36">
        <f t="shared" si="4"/>
        <v>0.56311898222118495</v>
      </c>
    </row>
    <row r="289" spans="1:12">
      <c r="A289" s="12">
        <v>385588</v>
      </c>
      <c r="B289" s="12" t="s">
        <v>683</v>
      </c>
      <c r="C289" s="35">
        <v>40354</v>
      </c>
      <c r="D289" s="12" t="s">
        <v>9</v>
      </c>
      <c r="E289" s="12" t="s">
        <v>684</v>
      </c>
      <c r="F289" s="12">
        <v>376834</v>
      </c>
      <c r="G289" s="12" t="s">
        <v>389</v>
      </c>
      <c r="H289" s="12" t="s">
        <v>27</v>
      </c>
      <c r="I289" s="12" t="s">
        <v>21</v>
      </c>
      <c r="J289" s="12">
        <v>521152</v>
      </c>
      <c r="K289" s="12">
        <v>546252</v>
      </c>
      <c r="L289" s="36">
        <f t="shared" si="4"/>
        <v>1.0481625322362766</v>
      </c>
    </row>
    <row r="290" spans="1:12">
      <c r="A290" s="12">
        <v>385849</v>
      </c>
      <c r="B290" s="12" t="s">
        <v>685</v>
      </c>
      <c r="C290" s="35">
        <v>40350</v>
      </c>
      <c r="D290" s="12" t="s">
        <v>9</v>
      </c>
      <c r="E290" s="12" t="s">
        <v>686</v>
      </c>
      <c r="F290" s="12">
        <v>381123</v>
      </c>
      <c r="G290" s="12" t="s">
        <v>499</v>
      </c>
      <c r="H290" s="12" t="s">
        <v>12</v>
      </c>
      <c r="I290" s="12" t="s">
        <v>17</v>
      </c>
      <c r="J290" s="12">
        <v>729581</v>
      </c>
      <c r="K290" s="12">
        <v>1137175</v>
      </c>
      <c r="L290" s="36">
        <f t="shared" si="4"/>
        <v>1.5586686056791501</v>
      </c>
    </row>
    <row r="291" spans="1:12">
      <c r="A291" s="12">
        <v>386120</v>
      </c>
      <c r="B291" s="12" t="s">
        <v>687</v>
      </c>
      <c r="C291" s="35">
        <v>40360</v>
      </c>
      <c r="D291" s="12" t="s">
        <v>9</v>
      </c>
      <c r="E291" s="12" t="s">
        <v>688</v>
      </c>
      <c r="F291" s="12">
        <v>379658</v>
      </c>
      <c r="G291" s="12" t="s">
        <v>202</v>
      </c>
      <c r="H291" s="12" t="s">
        <v>12</v>
      </c>
      <c r="I291" s="12" t="s">
        <v>17</v>
      </c>
      <c r="J291" s="12">
        <v>718469</v>
      </c>
      <c r="K291" s="12">
        <v>2006855</v>
      </c>
      <c r="L291" s="36">
        <f t="shared" si="4"/>
        <v>2.7932381216169384</v>
      </c>
    </row>
    <row r="292" spans="1:12">
      <c r="A292" s="12">
        <v>386137</v>
      </c>
      <c r="B292" s="12" t="s">
        <v>689</v>
      </c>
      <c r="C292" s="35">
        <v>40346</v>
      </c>
      <c r="D292" s="12" t="s">
        <v>9</v>
      </c>
      <c r="E292" s="12" t="s">
        <v>690</v>
      </c>
      <c r="F292" s="12">
        <v>385698</v>
      </c>
      <c r="G292" s="12" t="s">
        <v>691</v>
      </c>
      <c r="H292" s="12" t="s">
        <v>27</v>
      </c>
      <c r="I292" s="12" t="s">
        <v>66</v>
      </c>
      <c r="J292" s="12">
        <v>64340</v>
      </c>
      <c r="K292" s="12">
        <v>215321</v>
      </c>
      <c r="L292" s="36">
        <f t="shared" si="4"/>
        <v>3.3466117500777122</v>
      </c>
    </row>
    <row r="293" spans="1:12">
      <c r="A293" s="12">
        <v>386138</v>
      </c>
      <c r="B293" s="12" t="s">
        <v>692</v>
      </c>
      <c r="C293" s="35">
        <v>40346</v>
      </c>
      <c r="D293" s="12" t="s">
        <v>9</v>
      </c>
      <c r="E293" s="12" t="s">
        <v>693</v>
      </c>
      <c r="F293" s="12">
        <v>385698</v>
      </c>
      <c r="G293" s="12" t="s">
        <v>691</v>
      </c>
      <c r="H293" s="12" t="s">
        <v>27</v>
      </c>
      <c r="I293" s="12" t="s">
        <v>17</v>
      </c>
      <c r="J293" s="12">
        <v>1092369</v>
      </c>
      <c r="K293" s="12">
        <v>874933</v>
      </c>
      <c r="L293" s="36">
        <f t="shared" si="4"/>
        <v>0.80095004526858593</v>
      </c>
    </row>
    <row r="294" spans="1:12">
      <c r="A294" s="12">
        <v>386140</v>
      </c>
      <c r="B294" s="12" t="s">
        <v>694</v>
      </c>
      <c r="C294" s="35">
        <v>40346</v>
      </c>
      <c r="D294" s="12" t="s">
        <v>9</v>
      </c>
      <c r="E294" s="12" t="s">
        <v>695</v>
      </c>
      <c r="F294" s="12">
        <v>385698</v>
      </c>
      <c r="G294" s="12" t="s">
        <v>691</v>
      </c>
      <c r="H294" s="12" t="s">
        <v>27</v>
      </c>
      <c r="I294" s="12" t="s">
        <v>66</v>
      </c>
      <c r="J294" s="12">
        <v>228808</v>
      </c>
      <c r="K294" s="12">
        <v>512705</v>
      </c>
      <c r="L294" s="36">
        <f t="shared" si="4"/>
        <v>2.2407651830355584</v>
      </c>
    </row>
    <row r="295" spans="1:12">
      <c r="A295" s="12">
        <v>386141</v>
      </c>
      <c r="B295" s="12" t="s">
        <v>696</v>
      </c>
      <c r="C295" s="35">
        <v>40346</v>
      </c>
      <c r="D295" s="12" t="s">
        <v>9</v>
      </c>
      <c r="E295" s="12" t="s">
        <v>697</v>
      </c>
      <c r="F295" s="12">
        <v>385698</v>
      </c>
      <c r="G295" s="12" t="s">
        <v>691</v>
      </c>
      <c r="H295" s="12" t="s">
        <v>27</v>
      </c>
      <c r="I295" s="12" t="s">
        <v>21</v>
      </c>
      <c r="J295" s="12">
        <v>578614</v>
      </c>
      <c r="K295" s="12">
        <v>537081</v>
      </c>
      <c r="L295" s="36">
        <f t="shared" si="4"/>
        <v>0.92821984950243164</v>
      </c>
    </row>
    <row r="296" spans="1:12">
      <c r="A296" s="12">
        <v>386143</v>
      </c>
      <c r="B296" s="12" t="s">
        <v>698</v>
      </c>
      <c r="C296" s="35">
        <v>40346</v>
      </c>
      <c r="D296" s="12" t="s">
        <v>9</v>
      </c>
      <c r="E296" s="12" t="s">
        <v>699</v>
      </c>
      <c r="F296" s="12">
        <v>385698</v>
      </c>
      <c r="G296" s="12" t="s">
        <v>691</v>
      </c>
      <c r="H296" s="12" t="s">
        <v>27</v>
      </c>
      <c r="I296" s="12" t="s">
        <v>13</v>
      </c>
      <c r="J296" s="12">
        <v>1235245</v>
      </c>
      <c r="K296" s="12">
        <v>1066581</v>
      </c>
      <c r="L296" s="36">
        <f t="shared" si="4"/>
        <v>0.86345704698258241</v>
      </c>
    </row>
    <row r="297" spans="1:12">
      <c r="A297" s="12">
        <v>386145</v>
      </c>
      <c r="B297" s="12" t="s">
        <v>700</v>
      </c>
      <c r="C297" s="35">
        <v>40346</v>
      </c>
      <c r="D297" s="12" t="s">
        <v>9</v>
      </c>
      <c r="E297" s="12" t="s">
        <v>701</v>
      </c>
      <c r="F297" s="12">
        <v>385698</v>
      </c>
      <c r="G297" s="12" t="s">
        <v>691</v>
      </c>
      <c r="H297" s="12" t="s">
        <v>27</v>
      </c>
      <c r="I297" s="12" t="s">
        <v>17</v>
      </c>
      <c r="J297" s="12">
        <v>899191</v>
      </c>
      <c r="K297" s="12">
        <v>680906</v>
      </c>
      <c r="L297" s="36">
        <f t="shared" si="4"/>
        <v>0.75724289945072853</v>
      </c>
    </row>
    <row r="298" spans="1:12">
      <c r="A298" s="12">
        <v>386148</v>
      </c>
      <c r="B298" s="12" t="s">
        <v>702</v>
      </c>
      <c r="C298" s="35">
        <v>40346</v>
      </c>
      <c r="D298" s="12" t="s">
        <v>9</v>
      </c>
      <c r="E298" s="12" t="s">
        <v>703</v>
      </c>
      <c r="F298" s="12">
        <v>385698</v>
      </c>
      <c r="G298" s="12" t="s">
        <v>691</v>
      </c>
      <c r="H298" s="12" t="s">
        <v>27</v>
      </c>
      <c r="I298" s="12" t="s">
        <v>66</v>
      </c>
      <c r="J298" s="12">
        <v>367059</v>
      </c>
      <c r="K298" s="12">
        <v>311278</v>
      </c>
      <c r="L298" s="36">
        <f t="shared" si="4"/>
        <v>0.84803260511252965</v>
      </c>
    </row>
    <row r="299" spans="1:12">
      <c r="A299" s="12">
        <v>386154</v>
      </c>
      <c r="B299" s="12" t="s">
        <v>704</v>
      </c>
      <c r="C299" s="35">
        <v>40346</v>
      </c>
      <c r="D299" s="12" t="s">
        <v>9</v>
      </c>
      <c r="E299" s="12" t="s">
        <v>705</v>
      </c>
      <c r="F299" s="12">
        <v>412833</v>
      </c>
      <c r="G299" s="12" t="s">
        <v>627</v>
      </c>
      <c r="H299" s="12" t="s">
        <v>27</v>
      </c>
      <c r="I299" s="12" t="s">
        <v>21</v>
      </c>
      <c r="J299" s="12">
        <v>547372</v>
      </c>
      <c r="K299" s="12">
        <v>714900</v>
      </c>
      <c r="L299" s="36">
        <f t="shared" si="4"/>
        <v>1.3060587680772857</v>
      </c>
    </row>
    <row r="300" spans="1:12">
      <c r="A300" s="12">
        <v>386158</v>
      </c>
      <c r="B300" s="12" t="s">
        <v>706</v>
      </c>
      <c r="C300" s="35">
        <v>40337</v>
      </c>
      <c r="D300" s="12" t="s">
        <v>9</v>
      </c>
      <c r="E300" s="12" t="s">
        <v>707</v>
      </c>
      <c r="F300" s="12">
        <v>412833</v>
      </c>
      <c r="G300" s="12" t="s">
        <v>627</v>
      </c>
      <c r="H300" s="12" t="s">
        <v>27</v>
      </c>
      <c r="I300" s="12" t="s">
        <v>21</v>
      </c>
      <c r="J300" s="12">
        <v>509618</v>
      </c>
      <c r="K300" s="12">
        <v>462815</v>
      </c>
      <c r="L300" s="36">
        <f t="shared" si="4"/>
        <v>0.90816062227001404</v>
      </c>
    </row>
    <row r="301" spans="1:12">
      <c r="A301" s="12">
        <v>386159</v>
      </c>
      <c r="B301" s="12" t="s">
        <v>708</v>
      </c>
      <c r="C301" s="35">
        <v>40346</v>
      </c>
      <c r="D301" s="12" t="s">
        <v>9</v>
      </c>
      <c r="E301" s="12" t="s">
        <v>709</v>
      </c>
      <c r="F301" s="12">
        <v>412833</v>
      </c>
      <c r="G301" s="12" t="s">
        <v>627</v>
      </c>
      <c r="H301" s="12" t="s">
        <v>27</v>
      </c>
      <c r="I301" s="12" t="s">
        <v>17</v>
      </c>
      <c r="J301" s="12">
        <v>895417</v>
      </c>
      <c r="K301" s="12">
        <v>702319</v>
      </c>
      <c r="L301" s="36">
        <f t="shared" si="4"/>
        <v>0.78434852141516187</v>
      </c>
    </row>
    <row r="302" spans="1:12">
      <c r="A302" s="12">
        <v>386260</v>
      </c>
      <c r="B302" s="12" t="s">
        <v>710</v>
      </c>
      <c r="C302" s="35">
        <v>40329</v>
      </c>
      <c r="D302" s="12" t="s">
        <v>9</v>
      </c>
      <c r="E302" s="12" t="s">
        <v>711</v>
      </c>
      <c r="F302" s="12">
        <v>382658</v>
      </c>
      <c r="G302" s="12" t="s">
        <v>146</v>
      </c>
      <c r="H302" s="12" t="s">
        <v>12</v>
      </c>
      <c r="I302" s="12" t="s">
        <v>28</v>
      </c>
      <c r="J302" s="12">
        <v>2057816</v>
      </c>
      <c r="K302" s="12">
        <v>2135708</v>
      </c>
      <c r="L302" s="36">
        <f t="shared" si="4"/>
        <v>1.0378517807228635</v>
      </c>
    </row>
    <row r="303" spans="1:12">
      <c r="A303" s="12">
        <v>386265</v>
      </c>
      <c r="B303" s="12" t="s">
        <v>712</v>
      </c>
      <c r="C303" s="35">
        <v>40350</v>
      </c>
      <c r="D303" s="12" t="s">
        <v>9</v>
      </c>
      <c r="E303" s="12" t="s">
        <v>713</v>
      </c>
      <c r="F303" s="12">
        <v>406698</v>
      </c>
      <c r="G303" s="12" t="s">
        <v>216</v>
      </c>
      <c r="H303" s="12" t="s">
        <v>12</v>
      </c>
      <c r="I303" s="12" t="s">
        <v>28</v>
      </c>
      <c r="J303" s="12">
        <v>1564390</v>
      </c>
      <c r="K303" s="12">
        <v>1586780</v>
      </c>
      <c r="L303" s="36">
        <f t="shared" si="4"/>
        <v>1.0143122878566087</v>
      </c>
    </row>
    <row r="304" spans="1:12">
      <c r="A304" s="12">
        <v>386266</v>
      </c>
      <c r="B304" s="12" t="s">
        <v>714</v>
      </c>
      <c r="C304" s="35">
        <v>40345</v>
      </c>
      <c r="D304" s="12" t="s">
        <v>9</v>
      </c>
      <c r="E304" s="12" t="s">
        <v>715</v>
      </c>
      <c r="F304" s="12">
        <v>460862</v>
      </c>
      <c r="G304" s="12" t="s">
        <v>227</v>
      </c>
      <c r="H304" s="12" t="s">
        <v>27</v>
      </c>
      <c r="I304" s="12" t="s">
        <v>66</v>
      </c>
      <c r="J304" s="12">
        <v>389444</v>
      </c>
      <c r="K304" s="12">
        <v>1431743</v>
      </c>
      <c r="L304" s="36">
        <f t="shared" si="4"/>
        <v>3.6763770914431855</v>
      </c>
    </row>
    <row r="305" spans="1:12">
      <c r="A305" s="12">
        <v>386269</v>
      </c>
      <c r="B305" s="12" t="s">
        <v>716</v>
      </c>
      <c r="C305" s="35">
        <v>40351</v>
      </c>
      <c r="D305" s="12" t="s">
        <v>9</v>
      </c>
      <c r="E305" s="12" t="s">
        <v>717</v>
      </c>
      <c r="F305" s="12">
        <v>473191</v>
      </c>
      <c r="G305" s="12" t="s">
        <v>210</v>
      </c>
      <c r="H305" s="12" t="s">
        <v>27</v>
      </c>
      <c r="I305" s="12" t="s">
        <v>17</v>
      </c>
      <c r="J305" s="12">
        <v>942685</v>
      </c>
      <c r="K305" s="12">
        <v>868718</v>
      </c>
      <c r="L305" s="36">
        <f t="shared" si="4"/>
        <v>0.9215358258591152</v>
      </c>
    </row>
    <row r="306" spans="1:12">
      <c r="A306" s="12">
        <v>386436</v>
      </c>
      <c r="B306" s="12" t="s">
        <v>718</v>
      </c>
      <c r="C306" s="35">
        <v>40344</v>
      </c>
      <c r="D306" s="12" t="s">
        <v>9</v>
      </c>
      <c r="E306" s="12" t="s">
        <v>719</v>
      </c>
      <c r="F306" s="12">
        <v>473035</v>
      </c>
      <c r="G306" s="12" t="s">
        <v>141</v>
      </c>
      <c r="H306" s="12" t="s">
        <v>27</v>
      </c>
      <c r="I306" s="12" t="s">
        <v>17</v>
      </c>
      <c r="J306" s="12">
        <v>993657</v>
      </c>
      <c r="K306" s="12">
        <v>1301172</v>
      </c>
      <c r="L306" s="36">
        <f t="shared" si="4"/>
        <v>1.3094780190749926</v>
      </c>
    </row>
    <row r="307" spans="1:12">
      <c r="A307" s="12">
        <v>386439</v>
      </c>
      <c r="B307" s="12" t="s">
        <v>720</v>
      </c>
      <c r="C307" s="35">
        <v>40344</v>
      </c>
      <c r="D307" s="12" t="s">
        <v>9</v>
      </c>
      <c r="E307" s="12" t="s">
        <v>721</v>
      </c>
      <c r="F307" s="12">
        <v>377364</v>
      </c>
      <c r="G307" s="12" t="s">
        <v>722</v>
      </c>
      <c r="H307" s="12" t="s">
        <v>27</v>
      </c>
      <c r="I307" s="12" t="s">
        <v>21</v>
      </c>
      <c r="J307" s="12">
        <v>568537</v>
      </c>
      <c r="K307" s="12">
        <v>470601</v>
      </c>
      <c r="L307" s="36">
        <f t="shared" si="4"/>
        <v>0.82774032296930544</v>
      </c>
    </row>
    <row r="308" spans="1:12">
      <c r="A308" s="12">
        <v>386552</v>
      </c>
      <c r="B308" s="12" t="s">
        <v>723</v>
      </c>
      <c r="C308" s="35">
        <v>40364</v>
      </c>
      <c r="D308" s="12" t="s">
        <v>9</v>
      </c>
      <c r="E308" s="12" t="s">
        <v>724</v>
      </c>
      <c r="F308" s="12">
        <v>452815</v>
      </c>
      <c r="G308" s="12" t="s">
        <v>444</v>
      </c>
      <c r="H308" s="12" t="s">
        <v>27</v>
      </c>
      <c r="I308" s="12" t="s">
        <v>66</v>
      </c>
      <c r="J308" s="12">
        <v>129277</v>
      </c>
      <c r="K308" s="12">
        <v>925878</v>
      </c>
      <c r="L308" s="36">
        <f t="shared" si="4"/>
        <v>7.161970033339264</v>
      </c>
    </row>
    <row r="309" spans="1:12">
      <c r="A309" s="12">
        <v>386698</v>
      </c>
      <c r="B309" s="12" t="s">
        <v>34</v>
      </c>
      <c r="C309" s="35">
        <v>40344</v>
      </c>
      <c r="D309" s="12" t="s">
        <v>9</v>
      </c>
      <c r="E309" s="12" t="s">
        <v>725</v>
      </c>
      <c r="F309" s="12">
        <v>464799</v>
      </c>
      <c r="G309" s="12" t="s">
        <v>644</v>
      </c>
      <c r="H309" s="12" t="s">
        <v>12</v>
      </c>
      <c r="I309" s="12" t="s">
        <v>21</v>
      </c>
      <c r="J309" s="12">
        <v>532842</v>
      </c>
      <c r="K309" s="12">
        <v>743984</v>
      </c>
      <c r="L309" s="36">
        <f t="shared" si="4"/>
        <v>1.3962563011174045</v>
      </c>
    </row>
    <row r="310" spans="1:12">
      <c r="A310" s="12">
        <v>386701</v>
      </c>
      <c r="B310" s="12" t="s">
        <v>726</v>
      </c>
      <c r="C310" s="35">
        <v>40334</v>
      </c>
      <c r="D310" s="12" t="s">
        <v>9</v>
      </c>
      <c r="E310" s="12" t="s">
        <v>727</v>
      </c>
      <c r="F310" s="12">
        <v>373036</v>
      </c>
      <c r="G310" s="12" t="s">
        <v>189</v>
      </c>
      <c r="H310" s="12" t="s">
        <v>27</v>
      </c>
      <c r="I310" s="12" t="s">
        <v>17</v>
      </c>
      <c r="J310" s="12">
        <v>738233</v>
      </c>
      <c r="K310" s="12">
        <v>235715</v>
      </c>
      <c r="L310" s="36">
        <f t="shared" si="4"/>
        <v>0.31929621135874448</v>
      </c>
    </row>
    <row r="311" spans="1:12">
      <c r="A311" s="12">
        <v>386753</v>
      </c>
      <c r="B311" s="12" t="s">
        <v>728</v>
      </c>
      <c r="C311" s="35">
        <v>40344</v>
      </c>
      <c r="D311" s="12" t="s">
        <v>9</v>
      </c>
      <c r="E311" s="12" t="s">
        <v>729</v>
      </c>
      <c r="F311" s="12">
        <v>412412</v>
      </c>
      <c r="G311" s="12" t="s">
        <v>197</v>
      </c>
      <c r="H311" s="12" t="s">
        <v>27</v>
      </c>
      <c r="I311" s="12" t="s">
        <v>17</v>
      </c>
      <c r="J311" s="12">
        <v>848435</v>
      </c>
      <c r="K311" s="12">
        <v>655439</v>
      </c>
      <c r="L311" s="36">
        <f t="shared" si="4"/>
        <v>0.77252706453647013</v>
      </c>
    </row>
    <row r="312" spans="1:12">
      <c r="A312" s="12">
        <v>386946</v>
      </c>
      <c r="B312" s="12" t="s">
        <v>730</v>
      </c>
      <c r="C312" s="35">
        <v>40360</v>
      </c>
      <c r="D312" s="12" t="s">
        <v>9</v>
      </c>
      <c r="E312" s="12" t="s">
        <v>731</v>
      </c>
      <c r="F312" s="12">
        <v>410452</v>
      </c>
      <c r="G312" s="12" t="s">
        <v>394</v>
      </c>
      <c r="H312" s="12" t="s">
        <v>27</v>
      </c>
      <c r="I312" s="12" t="s">
        <v>21</v>
      </c>
      <c r="J312" s="12">
        <v>641894</v>
      </c>
      <c r="K312" s="12">
        <v>724784</v>
      </c>
      <c r="L312" s="36">
        <f t="shared" si="4"/>
        <v>1.1291334706353386</v>
      </c>
    </row>
    <row r="313" spans="1:12">
      <c r="A313" s="12">
        <v>386947</v>
      </c>
      <c r="B313" s="12" t="s">
        <v>732</v>
      </c>
      <c r="C313" s="35">
        <v>40371</v>
      </c>
      <c r="D313" s="12" t="s">
        <v>9</v>
      </c>
      <c r="E313" s="12" t="s">
        <v>733</v>
      </c>
      <c r="F313" s="12">
        <v>379658</v>
      </c>
      <c r="G313" s="12" t="s">
        <v>202</v>
      </c>
      <c r="H313" s="12" t="s">
        <v>27</v>
      </c>
      <c r="I313" s="12" t="s">
        <v>17</v>
      </c>
      <c r="J313" s="12">
        <v>955879</v>
      </c>
      <c r="K313" s="12">
        <v>1325305</v>
      </c>
      <c r="L313" s="36">
        <f t="shared" si="4"/>
        <v>1.3864777864143893</v>
      </c>
    </row>
    <row r="314" spans="1:12">
      <c r="A314" s="12">
        <v>386949</v>
      </c>
      <c r="B314" s="12" t="s">
        <v>734</v>
      </c>
      <c r="C314" s="35">
        <v>40371</v>
      </c>
      <c r="D314" s="12" t="s">
        <v>9</v>
      </c>
      <c r="E314" s="12" t="s">
        <v>735</v>
      </c>
      <c r="F314" s="12">
        <v>379658</v>
      </c>
      <c r="G314" s="12" t="s">
        <v>202</v>
      </c>
      <c r="H314" s="12" t="s">
        <v>27</v>
      </c>
      <c r="I314" s="12" t="s">
        <v>66</v>
      </c>
      <c r="J314" s="12">
        <v>226970</v>
      </c>
      <c r="K314" s="12">
        <v>1125698</v>
      </c>
      <c r="L314" s="36">
        <f t="shared" si="4"/>
        <v>4.9596774904172358</v>
      </c>
    </row>
    <row r="315" spans="1:12">
      <c r="A315" s="12">
        <v>387046</v>
      </c>
      <c r="B315" s="12" t="s">
        <v>736</v>
      </c>
      <c r="C315" s="35">
        <v>40361</v>
      </c>
      <c r="D315" s="12" t="s">
        <v>9</v>
      </c>
      <c r="E315" s="12" t="s">
        <v>737</v>
      </c>
      <c r="F315" s="12">
        <v>381248</v>
      </c>
      <c r="G315" s="12" t="s">
        <v>513</v>
      </c>
      <c r="H315" s="12" t="s">
        <v>27</v>
      </c>
      <c r="I315" s="12" t="s">
        <v>66</v>
      </c>
      <c r="J315" s="12">
        <v>100354</v>
      </c>
      <c r="K315" s="12">
        <v>267756</v>
      </c>
      <c r="L315" s="36">
        <f t="shared" si="4"/>
        <v>2.6681148733483471</v>
      </c>
    </row>
    <row r="316" spans="1:12">
      <c r="A316" s="12">
        <v>387079</v>
      </c>
      <c r="B316" s="12" t="s">
        <v>738</v>
      </c>
      <c r="C316" s="35">
        <v>40332</v>
      </c>
      <c r="D316" s="12" t="s">
        <v>9</v>
      </c>
      <c r="E316" s="12" t="s">
        <v>739</v>
      </c>
      <c r="F316" s="12">
        <v>419555</v>
      </c>
      <c r="G316" s="12" t="s">
        <v>740</v>
      </c>
      <c r="H316" s="12" t="s">
        <v>27</v>
      </c>
      <c r="I316" s="12" t="s">
        <v>21</v>
      </c>
      <c r="J316" s="12">
        <v>527680</v>
      </c>
      <c r="K316" s="12">
        <v>215755</v>
      </c>
      <c r="L316" s="36">
        <f t="shared" si="4"/>
        <v>0.40887469678593086</v>
      </c>
    </row>
    <row r="317" spans="1:12">
      <c r="A317" s="12">
        <v>387238</v>
      </c>
      <c r="B317" s="12" t="s">
        <v>741</v>
      </c>
      <c r="C317" s="35">
        <v>40345</v>
      </c>
      <c r="D317" s="12" t="s">
        <v>9</v>
      </c>
      <c r="E317" s="12" t="s">
        <v>742</v>
      </c>
      <c r="F317" s="12">
        <v>421959</v>
      </c>
      <c r="G317" s="12" t="s">
        <v>338</v>
      </c>
      <c r="H317" s="12" t="s">
        <v>27</v>
      </c>
      <c r="I317" s="12" t="s">
        <v>21</v>
      </c>
      <c r="J317" s="12">
        <v>457021</v>
      </c>
      <c r="K317" s="12">
        <v>1683875</v>
      </c>
      <c r="L317" s="36">
        <f t="shared" si="4"/>
        <v>3.6844587010224914</v>
      </c>
    </row>
    <row r="318" spans="1:12">
      <c r="A318" s="12">
        <v>387267</v>
      </c>
      <c r="B318" s="12" t="s">
        <v>743</v>
      </c>
      <c r="C318" s="35">
        <v>40371</v>
      </c>
      <c r="D318" s="12" t="s">
        <v>9</v>
      </c>
      <c r="E318" s="12" t="s">
        <v>744</v>
      </c>
      <c r="F318" s="12">
        <v>387266</v>
      </c>
      <c r="G318" s="12" t="s">
        <v>31</v>
      </c>
      <c r="H318" s="12" t="s">
        <v>27</v>
      </c>
      <c r="I318" s="12" t="s">
        <v>17</v>
      </c>
      <c r="J318" s="12">
        <v>720920</v>
      </c>
      <c r="K318" s="12">
        <v>320993</v>
      </c>
      <c r="L318" s="36">
        <f t="shared" si="4"/>
        <v>0.44525467458247797</v>
      </c>
    </row>
    <row r="319" spans="1:12">
      <c r="A319" s="12">
        <v>387271</v>
      </c>
      <c r="B319" s="12" t="s">
        <v>745</v>
      </c>
      <c r="C319" s="35">
        <v>40352</v>
      </c>
      <c r="D319" s="12" t="s">
        <v>9</v>
      </c>
      <c r="E319" s="12" t="s">
        <v>746</v>
      </c>
      <c r="F319" s="12">
        <v>451002</v>
      </c>
      <c r="G319" s="12" t="s">
        <v>81</v>
      </c>
      <c r="H319" s="12" t="s">
        <v>27</v>
      </c>
      <c r="I319" s="12" t="s">
        <v>13</v>
      </c>
      <c r="J319" s="12">
        <v>1160804</v>
      </c>
      <c r="K319" s="12">
        <v>637357</v>
      </c>
      <c r="L319" s="36">
        <f t="shared" si="4"/>
        <v>0.5490651307197425</v>
      </c>
    </row>
    <row r="320" spans="1:12">
      <c r="A320" s="12">
        <v>387330</v>
      </c>
      <c r="B320" s="12" t="s">
        <v>747</v>
      </c>
      <c r="C320" s="35">
        <v>40373</v>
      </c>
      <c r="D320" s="12" t="s">
        <v>9</v>
      </c>
      <c r="E320" s="12" t="s">
        <v>748</v>
      </c>
      <c r="F320" s="12">
        <v>382953</v>
      </c>
      <c r="G320" s="12" t="s">
        <v>162</v>
      </c>
      <c r="H320" s="12" t="s">
        <v>12</v>
      </c>
      <c r="I320" s="12" t="s">
        <v>13</v>
      </c>
      <c r="J320" s="12">
        <v>1282772</v>
      </c>
      <c r="K320" s="12">
        <v>952777</v>
      </c>
      <c r="L320" s="36">
        <f t="shared" si="4"/>
        <v>0.74274851649396778</v>
      </c>
    </row>
    <row r="321" spans="1:12">
      <c r="A321" s="12">
        <v>387507</v>
      </c>
      <c r="B321" s="12" t="s">
        <v>749</v>
      </c>
      <c r="C321" s="35">
        <v>40376</v>
      </c>
      <c r="D321" s="12" t="s">
        <v>9</v>
      </c>
      <c r="E321" s="12" t="s">
        <v>750</v>
      </c>
      <c r="F321" s="12">
        <v>378504</v>
      </c>
      <c r="G321" s="12" t="s">
        <v>271</v>
      </c>
      <c r="H321" s="12" t="s">
        <v>27</v>
      </c>
      <c r="I321" s="12" t="s">
        <v>28</v>
      </c>
      <c r="J321" s="12">
        <v>2288390</v>
      </c>
      <c r="K321" s="12">
        <v>2239781</v>
      </c>
      <c r="L321" s="36">
        <f t="shared" si="4"/>
        <v>0.97875842841473704</v>
      </c>
    </row>
    <row r="322" spans="1:12">
      <c r="A322" s="12">
        <v>387521</v>
      </c>
      <c r="B322" s="12" t="s">
        <v>751</v>
      </c>
      <c r="C322" s="35">
        <v>40366</v>
      </c>
      <c r="D322" s="12" t="s">
        <v>9</v>
      </c>
      <c r="E322" s="12" t="s">
        <v>752</v>
      </c>
      <c r="F322" s="12">
        <v>379915</v>
      </c>
      <c r="G322" s="12" t="s">
        <v>315</v>
      </c>
      <c r="H322" s="12" t="s">
        <v>12</v>
      </c>
      <c r="I322" s="12" t="s">
        <v>28</v>
      </c>
      <c r="J322" s="12">
        <v>1580172</v>
      </c>
      <c r="K322" s="12">
        <v>1575056</v>
      </c>
      <c r="L322" s="36">
        <f t="shared" si="4"/>
        <v>0.99676237776647103</v>
      </c>
    </row>
    <row r="323" spans="1:12">
      <c r="A323" s="12">
        <v>387538</v>
      </c>
      <c r="B323" s="12" t="s">
        <v>753</v>
      </c>
      <c r="C323" s="35">
        <v>40369</v>
      </c>
      <c r="D323" s="12" t="s">
        <v>9</v>
      </c>
      <c r="E323" s="12" t="s">
        <v>754</v>
      </c>
      <c r="F323" s="12">
        <v>447935</v>
      </c>
      <c r="G323" s="12" t="s">
        <v>238</v>
      </c>
      <c r="H323" s="12" t="s">
        <v>12</v>
      </c>
      <c r="I323" s="12" t="s">
        <v>17</v>
      </c>
      <c r="J323" s="12">
        <v>882814</v>
      </c>
      <c r="K323" s="12">
        <v>713567</v>
      </c>
      <c r="L323" s="36">
        <f t="shared" ref="L323:L386" si="5">K323/J323</f>
        <v>0.80828690981339213</v>
      </c>
    </row>
    <row r="324" spans="1:12">
      <c r="A324" s="12">
        <v>387542</v>
      </c>
      <c r="B324" s="12" t="s">
        <v>755</v>
      </c>
      <c r="C324" s="35">
        <v>40366</v>
      </c>
      <c r="D324" s="12" t="s">
        <v>9</v>
      </c>
      <c r="E324" s="12" t="s">
        <v>756</v>
      </c>
      <c r="F324" s="12">
        <v>423329</v>
      </c>
      <c r="G324" s="12" t="s">
        <v>183</v>
      </c>
      <c r="H324" s="12" t="s">
        <v>12</v>
      </c>
      <c r="I324" s="12" t="s">
        <v>21</v>
      </c>
      <c r="J324" s="12">
        <v>664667</v>
      </c>
      <c r="K324" s="12">
        <v>1012731</v>
      </c>
      <c r="L324" s="36">
        <f t="shared" si="5"/>
        <v>1.5236667383817761</v>
      </c>
    </row>
    <row r="325" spans="1:12">
      <c r="A325" s="12">
        <v>387543</v>
      </c>
      <c r="B325" s="12" t="s">
        <v>757</v>
      </c>
      <c r="C325" s="35">
        <v>40362</v>
      </c>
      <c r="D325" s="12" t="s">
        <v>9</v>
      </c>
      <c r="E325" s="12" t="s">
        <v>758</v>
      </c>
      <c r="F325" s="12">
        <v>420498</v>
      </c>
      <c r="G325" s="12" t="s">
        <v>759</v>
      </c>
      <c r="H325" s="12" t="s">
        <v>12</v>
      </c>
      <c r="I325" s="12" t="s">
        <v>13</v>
      </c>
      <c r="J325" s="12">
        <v>1393230</v>
      </c>
      <c r="K325" s="12">
        <v>897258</v>
      </c>
      <c r="L325" s="36">
        <f t="shared" si="5"/>
        <v>0.64401283348765104</v>
      </c>
    </row>
    <row r="326" spans="1:12">
      <c r="A326" s="12">
        <v>387764</v>
      </c>
      <c r="B326" s="12" t="s">
        <v>760</v>
      </c>
      <c r="C326" s="35">
        <v>40344</v>
      </c>
      <c r="D326" s="12" t="s">
        <v>9</v>
      </c>
      <c r="E326" s="12" t="s">
        <v>761</v>
      </c>
      <c r="F326" s="12">
        <v>410733</v>
      </c>
      <c r="G326" s="12" t="s">
        <v>100</v>
      </c>
      <c r="H326" s="12" t="s">
        <v>27</v>
      </c>
      <c r="I326" s="12" t="s">
        <v>21</v>
      </c>
      <c r="J326" s="12">
        <v>597188</v>
      </c>
      <c r="K326" s="12">
        <v>419213</v>
      </c>
      <c r="L326" s="36">
        <f t="shared" si="5"/>
        <v>0.70197827149909242</v>
      </c>
    </row>
    <row r="327" spans="1:12">
      <c r="A327" s="12">
        <v>387774</v>
      </c>
      <c r="B327" s="12" t="s">
        <v>762</v>
      </c>
      <c r="C327" s="35">
        <v>40369</v>
      </c>
      <c r="D327" s="12" t="s">
        <v>9</v>
      </c>
      <c r="E327" s="12" t="s">
        <v>763</v>
      </c>
      <c r="F327" s="12">
        <v>462388</v>
      </c>
      <c r="G327" s="12" t="s">
        <v>764</v>
      </c>
      <c r="H327" s="12" t="s">
        <v>12</v>
      </c>
      <c r="I327" s="12" t="s">
        <v>21</v>
      </c>
      <c r="J327" s="12">
        <v>434247</v>
      </c>
      <c r="K327" s="12">
        <v>333804</v>
      </c>
      <c r="L327" s="36">
        <f t="shared" si="5"/>
        <v>0.76869615679555647</v>
      </c>
    </row>
    <row r="328" spans="1:12">
      <c r="A328" s="12">
        <v>387790</v>
      </c>
      <c r="B328" s="12" t="s">
        <v>765</v>
      </c>
      <c r="C328" s="35">
        <v>40360</v>
      </c>
      <c r="D328" s="12" t="s">
        <v>9</v>
      </c>
      <c r="E328" s="12" t="s">
        <v>766</v>
      </c>
      <c r="F328" s="12">
        <v>403187</v>
      </c>
      <c r="G328" s="12" t="s">
        <v>252</v>
      </c>
      <c r="H328" s="12" t="s">
        <v>27</v>
      </c>
      <c r="I328" s="12" t="s">
        <v>377</v>
      </c>
      <c r="J328" s="12">
        <v>3320969</v>
      </c>
      <c r="K328" s="12">
        <v>4435280</v>
      </c>
      <c r="L328" s="36">
        <f t="shared" si="5"/>
        <v>1.3355379107724281</v>
      </c>
    </row>
    <row r="329" spans="1:12">
      <c r="A329" s="12">
        <v>387899</v>
      </c>
      <c r="B329" s="12" t="s">
        <v>767</v>
      </c>
      <c r="C329" s="35">
        <v>40364</v>
      </c>
      <c r="D329" s="12" t="s">
        <v>9</v>
      </c>
      <c r="E329" s="12" t="s">
        <v>768</v>
      </c>
      <c r="F329" s="12">
        <v>377364</v>
      </c>
      <c r="G329" s="12" t="s">
        <v>722</v>
      </c>
      <c r="H329" s="12" t="s">
        <v>27</v>
      </c>
      <c r="I329" s="12" t="s">
        <v>21</v>
      </c>
      <c r="J329" s="12">
        <v>457449</v>
      </c>
      <c r="K329" s="12">
        <v>424074</v>
      </c>
      <c r="L329" s="36">
        <f t="shared" si="5"/>
        <v>0.92704104719870417</v>
      </c>
    </row>
    <row r="330" spans="1:12">
      <c r="A330" s="12">
        <v>387907</v>
      </c>
      <c r="B330" s="12" t="s">
        <v>769</v>
      </c>
      <c r="C330" s="35">
        <v>40375</v>
      </c>
      <c r="D330" s="12" t="s">
        <v>9</v>
      </c>
      <c r="E330" s="12" t="s">
        <v>770</v>
      </c>
      <c r="F330" s="12">
        <v>448841</v>
      </c>
      <c r="G330" s="12" t="s">
        <v>463</v>
      </c>
      <c r="H330" s="12" t="s">
        <v>27</v>
      </c>
      <c r="I330" s="12" t="s">
        <v>21</v>
      </c>
      <c r="J330" s="12">
        <v>569944</v>
      </c>
      <c r="K330" s="12">
        <v>700539</v>
      </c>
      <c r="L330" s="36">
        <f t="shared" si="5"/>
        <v>1.2291365467484525</v>
      </c>
    </row>
    <row r="331" spans="1:12">
      <c r="A331" s="12">
        <v>388246</v>
      </c>
      <c r="B331" s="12" t="s">
        <v>771</v>
      </c>
      <c r="C331" s="35">
        <v>40371</v>
      </c>
      <c r="D331" s="12" t="s">
        <v>9</v>
      </c>
      <c r="E331" s="12" t="s">
        <v>772</v>
      </c>
      <c r="F331" s="12">
        <v>398778</v>
      </c>
      <c r="G331" s="12" t="s">
        <v>363</v>
      </c>
      <c r="H331" s="12" t="s">
        <v>27</v>
      </c>
      <c r="I331" s="12" t="s">
        <v>17</v>
      </c>
      <c r="J331" s="12">
        <v>787624</v>
      </c>
      <c r="K331" s="12">
        <v>537364</v>
      </c>
      <c r="L331" s="36">
        <f t="shared" si="5"/>
        <v>0.68225955532081295</v>
      </c>
    </row>
    <row r="332" spans="1:12">
      <c r="A332" s="12">
        <v>388330</v>
      </c>
      <c r="B332" s="12" t="s">
        <v>773</v>
      </c>
      <c r="C332" s="35">
        <v>40360</v>
      </c>
      <c r="D332" s="12" t="s">
        <v>9</v>
      </c>
      <c r="E332" s="12" t="s">
        <v>774</v>
      </c>
      <c r="F332" s="12">
        <v>377602</v>
      </c>
      <c r="G332" s="12" t="s">
        <v>129</v>
      </c>
      <c r="H332" s="12" t="s">
        <v>12</v>
      </c>
      <c r="I332" s="12" t="s">
        <v>21</v>
      </c>
      <c r="J332" s="12">
        <v>667360</v>
      </c>
      <c r="K332" s="12">
        <v>877084</v>
      </c>
      <c r="L332" s="36">
        <f t="shared" si="5"/>
        <v>1.3142591704627187</v>
      </c>
    </row>
    <row r="333" spans="1:12">
      <c r="A333" s="12">
        <v>388333</v>
      </c>
      <c r="B333" s="12" t="s">
        <v>775</v>
      </c>
      <c r="C333" s="35">
        <v>40369</v>
      </c>
      <c r="D333" s="12" t="s">
        <v>9</v>
      </c>
      <c r="E333" s="12" t="s">
        <v>776</v>
      </c>
      <c r="F333" s="12">
        <v>385791</v>
      </c>
      <c r="G333" s="12" t="s">
        <v>777</v>
      </c>
      <c r="H333" s="12" t="s">
        <v>12</v>
      </c>
      <c r="I333" s="12" t="s">
        <v>13</v>
      </c>
      <c r="J333" s="12">
        <v>1222206</v>
      </c>
      <c r="K333" s="12">
        <v>1896110</v>
      </c>
      <c r="L333" s="36">
        <f t="shared" si="5"/>
        <v>1.5513833183604073</v>
      </c>
    </row>
    <row r="334" spans="1:12">
      <c r="A334" s="12">
        <v>388367</v>
      </c>
      <c r="B334" s="12" t="s">
        <v>778</v>
      </c>
      <c r="C334" s="35">
        <v>40378</v>
      </c>
      <c r="D334" s="12" t="s">
        <v>9</v>
      </c>
      <c r="E334" s="12" t="s">
        <v>779</v>
      </c>
      <c r="F334" s="12">
        <v>377329</v>
      </c>
      <c r="G334" s="12" t="s">
        <v>51</v>
      </c>
      <c r="H334" s="12" t="s">
        <v>12</v>
      </c>
      <c r="I334" s="12" t="s">
        <v>28</v>
      </c>
      <c r="J334" s="12">
        <v>1568877</v>
      </c>
      <c r="K334" s="12">
        <v>606643</v>
      </c>
      <c r="L334" s="36">
        <f t="shared" si="5"/>
        <v>0.38667339759585995</v>
      </c>
    </row>
    <row r="335" spans="1:12">
      <c r="A335" s="12">
        <v>388593</v>
      </c>
      <c r="B335" s="12" t="s">
        <v>780</v>
      </c>
      <c r="C335" s="35">
        <v>40353</v>
      </c>
      <c r="D335" s="12" t="s">
        <v>9</v>
      </c>
      <c r="E335" s="12" t="s">
        <v>781</v>
      </c>
      <c r="F335" s="12">
        <v>378503</v>
      </c>
      <c r="G335" s="12" t="s">
        <v>268</v>
      </c>
      <c r="H335" s="12" t="s">
        <v>12</v>
      </c>
      <c r="I335" s="12" t="s">
        <v>13</v>
      </c>
      <c r="J335" s="12">
        <v>1221605</v>
      </c>
      <c r="K335" s="12">
        <v>1241114</v>
      </c>
      <c r="L335" s="36">
        <f t="shared" si="5"/>
        <v>1.0159699739277426</v>
      </c>
    </row>
    <row r="336" spans="1:12">
      <c r="A336" s="12">
        <v>388637</v>
      </c>
      <c r="B336" s="12" t="s">
        <v>782</v>
      </c>
      <c r="C336" s="35">
        <v>40351</v>
      </c>
      <c r="D336" s="12" t="s">
        <v>9</v>
      </c>
      <c r="E336" s="12" t="s">
        <v>783</v>
      </c>
      <c r="F336" s="12">
        <v>454526</v>
      </c>
      <c r="G336" s="12" t="s">
        <v>466</v>
      </c>
      <c r="H336" s="12" t="s">
        <v>27</v>
      </c>
      <c r="I336" s="12" t="s">
        <v>21</v>
      </c>
      <c r="J336" s="12">
        <v>415275</v>
      </c>
      <c r="K336" s="12">
        <v>544182</v>
      </c>
      <c r="L336" s="36">
        <f t="shared" si="5"/>
        <v>1.3104135813617483</v>
      </c>
    </row>
    <row r="337" spans="1:12">
      <c r="A337" s="12">
        <v>389029</v>
      </c>
      <c r="B337" s="12" t="s">
        <v>784</v>
      </c>
      <c r="C337" s="35">
        <v>40385</v>
      </c>
      <c r="D337" s="12" t="s">
        <v>9</v>
      </c>
      <c r="E337" s="12" t="s">
        <v>785</v>
      </c>
      <c r="F337" s="12">
        <v>425654</v>
      </c>
      <c r="G337" s="12" t="s">
        <v>538</v>
      </c>
      <c r="H337" s="12" t="s">
        <v>27</v>
      </c>
      <c r="I337" s="12" t="s">
        <v>21</v>
      </c>
      <c r="J337" s="12">
        <v>662568</v>
      </c>
      <c r="K337" s="12">
        <v>110049</v>
      </c>
      <c r="L337" s="36">
        <f t="shared" si="5"/>
        <v>0.16609464990763212</v>
      </c>
    </row>
    <row r="338" spans="1:12">
      <c r="A338" s="12">
        <v>389626</v>
      </c>
      <c r="B338" s="12" t="s">
        <v>786</v>
      </c>
      <c r="C338" s="35">
        <v>40346</v>
      </c>
      <c r="D338" s="12" t="s">
        <v>9</v>
      </c>
      <c r="E338" s="12" t="s">
        <v>787</v>
      </c>
      <c r="F338" s="12">
        <v>460909</v>
      </c>
      <c r="G338" s="12" t="s">
        <v>40</v>
      </c>
      <c r="H338" s="12" t="s">
        <v>27</v>
      </c>
      <c r="I338" s="12" t="s">
        <v>21</v>
      </c>
      <c r="J338" s="12">
        <v>586434</v>
      </c>
      <c r="K338" s="12">
        <v>548780</v>
      </c>
      <c r="L338" s="36">
        <f t="shared" si="5"/>
        <v>0.93579158097927473</v>
      </c>
    </row>
    <row r="339" spans="1:12">
      <c r="A339" s="12">
        <v>389759</v>
      </c>
      <c r="B339" s="12" t="s">
        <v>788</v>
      </c>
      <c r="C339" s="35">
        <v>40392</v>
      </c>
      <c r="D339" s="12" t="s">
        <v>9</v>
      </c>
      <c r="E339" s="12" t="s">
        <v>789</v>
      </c>
      <c r="F339" s="12">
        <v>382953</v>
      </c>
      <c r="G339" s="12" t="s">
        <v>162</v>
      </c>
      <c r="H339" s="12" t="s">
        <v>27</v>
      </c>
      <c r="I339" s="12" t="s">
        <v>17</v>
      </c>
      <c r="J339" s="12">
        <v>734013</v>
      </c>
      <c r="K339" s="12">
        <v>407671</v>
      </c>
      <c r="L339" s="36">
        <f t="shared" si="5"/>
        <v>0.55540024495478968</v>
      </c>
    </row>
    <row r="340" spans="1:12">
      <c r="A340" s="12">
        <v>389764</v>
      </c>
      <c r="B340" s="12" t="s">
        <v>288</v>
      </c>
      <c r="C340" s="35">
        <v>40364</v>
      </c>
      <c r="D340" s="12" t="s">
        <v>9</v>
      </c>
      <c r="E340" s="12" t="s">
        <v>790</v>
      </c>
      <c r="F340" s="12">
        <v>473035</v>
      </c>
      <c r="G340" s="12" t="s">
        <v>141</v>
      </c>
      <c r="H340" s="12" t="s">
        <v>27</v>
      </c>
      <c r="I340" s="12" t="s">
        <v>21</v>
      </c>
      <c r="J340" s="12">
        <v>623154</v>
      </c>
      <c r="K340" s="12">
        <v>1090274</v>
      </c>
      <c r="L340" s="36">
        <f t="shared" si="5"/>
        <v>1.7496060363890789</v>
      </c>
    </row>
    <row r="341" spans="1:12">
      <c r="A341" s="12">
        <v>389810</v>
      </c>
      <c r="B341" s="12" t="s">
        <v>791</v>
      </c>
      <c r="C341" s="35">
        <v>40369</v>
      </c>
      <c r="D341" s="12" t="s">
        <v>9</v>
      </c>
      <c r="E341" s="12" t="s">
        <v>792</v>
      </c>
      <c r="F341" s="12">
        <v>421959</v>
      </c>
      <c r="G341" s="12" t="s">
        <v>338</v>
      </c>
      <c r="H341" s="12" t="s">
        <v>27</v>
      </c>
      <c r="I341" s="12" t="s">
        <v>13</v>
      </c>
      <c r="J341" s="12">
        <v>1184378</v>
      </c>
      <c r="K341" s="12">
        <v>926912</v>
      </c>
      <c r="L341" s="36">
        <f t="shared" si="5"/>
        <v>0.7826150097350677</v>
      </c>
    </row>
    <row r="342" spans="1:12">
      <c r="A342" s="12">
        <v>389815</v>
      </c>
      <c r="B342" s="12" t="s">
        <v>793</v>
      </c>
      <c r="C342" s="35">
        <v>40369</v>
      </c>
      <c r="D342" s="12" t="s">
        <v>9</v>
      </c>
      <c r="E342" s="12" t="s">
        <v>794</v>
      </c>
      <c r="F342" s="12">
        <v>459093</v>
      </c>
      <c r="G342" s="12" t="s">
        <v>345</v>
      </c>
      <c r="H342" s="12" t="s">
        <v>27</v>
      </c>
      <c r="I342" s="12" t="s">
        <v>17</v>
      </c>
      <c r="J342" s="12">
        <v>925647</v>
      </c>
      <c r="K342" s="12">
        <v>716925</v>
      </c>
      <c r="L342" s="36">
        <f t="shared" si="5"/>
        <v>0.77451231408949628</v>
      </c>
    </row>
    <row r="343" spans="1:12">
      <c r="A343" s="12">
        <v>389816</v>
      </c>
      <c r="B343" s="12" t="s">
        <v>795</v>
      </c>
      <c r="C343" s="35">
        <v>40369</v>
      </c>
      <c r="D343" s="12" t="s">
        <v>9</v>
      </c>
      <c r="E343" s="12" t="s">
        <v>796</v>
      </c>
      <c r="F343" s="12">
        <v>421959</v>
      </c>
      <c r="G343" s="12" t="s">
        <v>338</v>
      </c>
      <c r="H343" s="12" t="s">
        <v>27</v>
      </c>
      <c r="I343" s="12" t="s">
        <v>21</v>
      </c>
      <c r="J343" s="12">
        <v>556187</v>
      </c>
      <c r="K343" s="12">
        <v>1010911</v>
      </c>
      <c r="L343" s="36">
        <f t="shared" si="5"/>
        <v>1.8175739454535975</v>
      </c>
    </row>
    <row r="344" spans="1:12">
      <c r="A344" s="12">
        <v>389817</v>
      </c>
      <c r="B344" s="12" t="s">
        <v>797</v>
      </c>
      <c r="C344" s="35">
        <v>40369</v>
      </c>
      <c r="D344" s="12" t="s">
        <v>9</v>
      </c>
      <c r="E344" s="12" t="s">
        <v>798</v>
      </c>
      <c r="F344" s="12">
        <v>459093</v>
      </c>
      <c r="G344" s="12" t="s">
        <v>345</v>
      </c>
      <c r="H344" s="12" t="s">
        <v>12</v>
      </c>
      <c r="I344" s="12" t="s">
        <v>28</v>
      </c>
      <c r="J344" s="12">
        <v>1596252</v>
      </c>
      <c r="K344" s="12">
        <v>1900913</v>
      </c>
      <c r="L344" s="36">
        <f t="shared" si="5"/>
        <v>1.1908602150537635</v>
      </c>
    </row>
    <row r="345" spans="1:12">
      <c r="A345" s="12">
        <v>389818</v>
      </c>
      <c r="B345" s="12" t="s">
        <v>799</v>
      </c>
      <c r="C345" s="35">
        <v>40369</v>
      </c>
      <c r="D345" s="12" t="s">
        <v>9</v>
      </c>
      <c r="E345" s="12" t="s">
        <v>800</v>
      </c>
      <c r="F345" s="12">
        <v>421959</v>
      </c>
      <c r="G345" s="12" t="s">
        <v>338</v>
      </c>
      <c r="H345" s="12" t="s">
        <v>12</v>
      </c>
      <c r="I345" s="12" t="s">
        <v>17</v>
      </c>
      <c r="J345" s="12">
        <v>765120</v>
      </c>
      <c r="K345" s="12">
        <v>747860</v>
      </c>
      <c r="L345" s="36">
        <f t="shared" si="5"/>
        <v>0.97744144709326641</v>
      </c>
    </row>
    <row r="346" spans="1:12">
      <c r="A346" s="12">
        <v>390206</v>
      </c>
      <c r="B346" s="12" t="s">
        <v>801</v>
      </c>
      <c r="C346" s="35">
        <v>40392</v>
      </c>
      <c r="D346" s="12" t="s">
        <v>9</v>
      </c>
      <c r="E346" s="12" t="s">
        <v>802</v>
      </c>
      <c r="F346" s="12">
        <v>381248</v>
      </c>
      <c r="G346" s="12" t="s">
        <v>513</v>
      </c>
      <c r="H346" s="12" t="s">
        <v>27</v>
      </c>
      <c r="I346" s="12" t="s">
        <v>13</v>
      </c>
      <c r="J346" s="12">
        <v>1199846</v>
      </c>
      <c r="K346" s="12">
        <v>2047047</v>
      </c>
      <c r="L346" s="36">
        <f t="shared" si="5"/>
        <v>1.7060914484025449</v>
      </c>
    </row>
    <row r="347" spans="1:12">
      <c r="A347" s="12">
        <v>390416</v>
      </c>
      <c r="B347" s="12" t="s">
        <v>803</v>
      </c>
      <c r="C347" s="35">
        <v>40392</v>
      </c>
      <c r="D347" s="12" t="s">
        <v>9</v>
      </c>
      <c r="E347" s="12" t="s">
        <v>804</v>
      </c>
      <c r="F347" s="12">
        <v>381123</v>
      </c>
      <c r="G347" s="12" t="s">
        <v>499</v>
      </c>
      <c r="H347" s="12" t="s">
        <v>12</v>
      </c>
      <c r="I347" s="12" t="s">
        <v>13</v>
      </c>
      <c r="J347" s="12">
        <v>1447766</v>
      </c>
      <c r="K347" s="12">
        <v>1404288</v>
      </c>
      <c r="L347" s="36">
        <f t="shared" si="5"/>
        <v>0.96996890381456669</v>
      </c>
    </row>
    <row r="348" spans="1:12">
      <c r="A348" s="12">
        <v>390578</v>
      </c>
      <c r="B348" s="12" t="s">
        <v>805</v>
      </c>
      <c r="C348" s="35">
        <v>40347</v>
      </c>
      <c r="D348" s="12" t="s">
        <v>9</v>
      </c>
      <c r="E348" s="12" t="s">
        <v>806</v>
      </c>
      <c r="F348" s="12">
        <v>419555</v>
      </c>
      <c r="G348" s="12" t="s">
        <v>740</v>
      </c>
      <c r="H348" s="12" t="s">
        <v>27</v>
      </c>
      <c r="I348" s="12" t="s">
        <v>17</v>
      </c>
      <c r="J348" s="12">
        <v>847877</v>
      </c>
      <c r="K348" s="12">
        <v>1013930</v>
      </c>
      <c r="L348" s="36">
        <f t="shared" si="5"/>
        <v>1.1958456238345891</v>
      </c>
    </row>
    <row r="349" spans="1:12">
      <c r="A349" s="12">
        <v>390717</v>
      </c>
      <c r="B349" s="12" t="s">
        <v>807</v>
      </c>
      <c r="C349" s="35">
        <v>40339</v>
      </c>
      <c r="D349" s="12" t="s">
        <v>9</v>
      </c>
      <c r="E349" s="12" t="s">
        <v>808</v>
      </c>
      <c r="F349" s="12">
        <v>454565</v>
      </c>
      <c r="G349" s="12" t="s">
        <v>230</v>
      </c>
      <c r="H349" s="12" t="s">
        <v>12</v>
      </c>
      <c r="I349" s="12" t="s">
        <v>17</v>
      </c>
      <c r="J349" s="12">
        <v>930023</v>
      </c>
      <c r="K349" s="12">
        <v>699936</v>
      </c>
      <c r="L349" s="36">
        <f t="shared" si="5"/>
        <v>0.75260074213218386</v>
      </c>
    </row>
    <row r="350" spans="1:12">
      <c r="A350" s="12">
        <v>393595</v>
      </c>
      <c r="B350" s="12" t="s">
        <v>809</v>
      </c>
      <c r="C350" s="35">
        <v>40364</v>
      </c>
      <c r="D350" s="12" t="s">
        <v>9</v>
      </c>
      <c r="E350" s="12" t="s">
        <v>810</v>
      </c>
      <c r="F350" s="12">
        <v>377143</v>
      </c>
      <c r="G350" s="12" t="s">
        <v>172</v>
      </c>
      <c r="H350" s="12" t="s">
        <v>27</v>
      </c>
      <c r="I350" s="12" t="s">
        <v>17</v>
      </c>
      <c r="J350" s="12">
        <v>899013</v>
      </c>
      <c r="K350" s="12">
        <v>1015196</v>
      </c>
      <c r="L350" s="36">
        <f t="shared" si="5"/>
        <v>1.1292339487860577</v>
      </c>
    </row>
    <row r="351" spans="1:12">
      <c r="A351" s="12">
        <v>393598</v>
      </c>
      <c r="B351" s="12" t="s">
        <v>811</v>
      </c>
      <c r="C351" s="35">
        <v>40364</v>
      </c>
      <c r="D351" s="12" t="s">
        <v>9</v>
      </c>
      <c r="E351" s="12" t="s">
        <v>812</v>
      </c>
      <c r="F351" s="12">
        <v>386562</v>
      </c>
      <c r="G351" s="12" t="s">
        <v>165</v>
      </c>
      <c r="H351" s="12" t="s">
        <v>27</v>
      </c>
      <c r="I351" s="12" t="s">
        <v>17</v>
      </c>
      <c r="J351" s="12">
        <v>852441</v>
      </c>
      <c r="K351" s="12">
        <v>805624</v>
      </c>
      <c r="L351" s="36">
        <f t="shared" si="5"/>
        <v>0.9450788969559184</v>
      </c>
    </row>
    <row r="352" spans="1:12">
      <c r="A352" s="12">
        <v>394193</v>
      </c>
      <c r="B352" s="12" t="s">
        <v>813</v>
      </c>
      <c r="C352" s="35">
        <v>40371</v>
      </c>
      <c r="D352" s="12" t="s">
        <v>9</v>
      </c>
      <c r="E352" s="12" t="s">
        <v>814</v>
      </c>
      <c r="F352" s="12">
        <v>385698</v>
      </c>
      <c r="G352" s="12" t="s">
        <v>691</v>
      </c>
      <c r="H352" s="12" t="s">
        <v>27</v>
      </c>
      <c r="I352" s="12" t="s">
        <v>21</v>
      </c>
      <c r="J352" s="12">
        <v>459639</v>
      </c>
      <c r="K352" s="12">
        <v>559686</v>
      </c>
      <c r="L352" s="36">
        <f t="shared" si="5"/>
        <v>1.2176642974160157</v>
      </c>
    </row>
    <row r="353" spans="1:12">
      <c r="A353" s="12">
        <v>394194</v>
      </c>
      <c r="B353" s="12" t="s">
        <v>815</v>
      </c>
      <c r="C353" s="35">
        <v>40392</v>
      </c>
      <c r="D353" s="12" t="s">
        <v>9</v>
      </c>
      <c r="E353" s="12" t="s">
        <v>816</v>
      </c>
      <c r="F353" s="12">
        <v>474340</v>
      </c>
      <c r="G353" s="12" t="s">
        <v>109</v>
      </c>
      <c r="H353" s="12" t="s">
        <v>27</v>
      </c>
      <c r="I353" s="12" t="s">
        <v>13</v>
      </c>
      <c r="J353" s="12">
        <v>1441571</v>
      </c>
      <c r="K353" s="12">
        <v>1958167</v>
      </c>
      <c r="L353" s="36">
        <f t="shared" si="5"/>
        <v>1.3583562654909123</v>
      </c>
    </row>
    <row r="354" spans="1:12">
      <c r="A354" s="12">
        <v>394327</v>
      </c>
      <c r="B354" s="12" t="s">
        <v>817</v>
      </c>
      <c r="C354" s="35">
        <v>40351</v>
      </c>
      <c r="D354" s="12" t="s">
        <v>9</v>
      </c>
      <c r="E354" s="12" t="s">
        <v>818</v>
      </c>
      <c r="F354" s="12">
        <v>436955</v>
      </c>
      <c r="G354" s="12" t="s">
        <v>819</v>
      </c>
      <c r="H354" s="12" t="s">
        <v>27</v>
      </c>
      <c r="I354" s="12" t="s">
        <v>21</v>
      </c>
      <c r="J354" s="12">
        <v>662238</v>
      </c>
      <c r="K354" s="12">
        <v>339253</v>
      </c>
      <c r="L354" s="36">
        <f t="shared" si="5"/>
        <v>0.51228259326707315</v>
      </c>
    </row>
    <row r="355" spans="1:12">
      <c r="A355" s="12">
        <v>394443</v>
      </c>
      <c r="B355" s="12" t="s">
        <v>820</v>
      </c>
      <c r="C355" s="35">
        <v>40380</v>
      </c>
      <c r="D355" s="12" t="s">
        <v>9</v>
      </c>
      <c r="E355" s="12" t="s">
        <v>821</v>
      </c>
      <c r="F355" s="12">
        <v>419555</v>
      </c>
      <c r="G355" s="12" t="s">
        <v>740</v>
      </c>
      <c r="H355" s="12" t="s">
        <v>12</v>
      </c>
      <c r="I355" s="12" t="s">
        <v>17</v>
      </c>
      <c r="J355" s="12">
        <v>1009868</v>
      </c>
      <c r="K355" s="12">
        <v>630870</v>
      </c>
      <c r="L355" s="36">
        <f t="shared" si="5"/>
        <v>0.6247054070432968</v>
      </c>
    </row>
    <row r="356" spans="1:12">
      <c r="A356" s="12">
        <v>394449</v>
      </c>
      <c r="B356" s="12" t="s">
        <v>822</v>
      </c>
      <c r="C356" s="35">
        <v>40364</v>
      </c>
      <c r="D356" s="12" t="s">
        <v>9</v>
      </c>
      <c r="E356" s="12" t="s">
        <v>823</v>
      </c>
      <c r="F356" s="12">
        <v>414224</v>
      </c>
      <c r="G356" s="12" t="s">
        <v>205</v>
      </c>
      <c r="H356" s="12" t="s">
        <v>27</v>
      </c>
      <c r="I356" s="12" t="s">
        <v>17</v>
      </c>
      <c r="J356" s="12">
        <v>886088</v>
      </c>
      <c r="K356" s="12">
        <v>531020</v>
      </c>
      <c r="L356" s="36">
        <f t="shared" si="5"/>
        <v>0.59928584971244392</v>
      </c>
    </row>
    <row r="357" spans="1:12">
      <c r="A357" s="12">
        <v>394663</v>
      </c>
      <c r="B357" s="12" t="s">
        <v>824</v>
      </c>
      <c r="C357" s="35">
        <v>40406</v>
      </c>
      <c r="D357" s="12" t="s">
        <v>9</v>
      </c>
      <c r="E357" s="12" t="s">
        <v>825</v>
      </c>
      <c r="F357" s="12">
        <v>406515</v>
      </c>
      <c r="G357" s="12" t="s">
        <v>282</v>
      </c>
      <c r="H357" s="12" t="s">
        <v>12</v>
      </c>
      <c r="I357" s="12" t="s">
        <v>13</v>
      </c>
      <c r="J357" s="12">
        <v>1237143</v>
      </c>
      <c r="K357" s="12">
        <v>1596579</v>
      </c>
      <c r="L357" s="36">
        <f t="shared" si="5"/>
        <v>1.2905371488987125</v>
      </c>
    </row>
    <row r="358" spans="1:12">
      <c r="A358" s="12">
        <v>394720</v>
      </c>
      <c r="B358" s="12" t="s">
        <v>826</v>
      </c>
      <c r="C358" s="35">
        <v>40406</v>
      </c>
      <c r="D358" s="12" t="s">
        <v>9</v>
      </c>
      <c r="E358" s="12" t="s">
        <v>827</v>
      </c>
      <c r="F358" s="12">
        <v>380148</v>
      </c>
      <c r="G358" s="12" t="s">
        <v>93</v>
      </c>
      <c r="H358" s="12" t="s">
        <v>27</v>
      </c>
      <c r="I358" s="12" t="s">
        <v>17</v>
      </c>
      <c r="J358" s="12">
        <v>953276</v>
      </c>
      <c r="K358" s="12">
        <v>1270423</v>
      </c>
      <c r="L358" s="36">
        <f t="shared" si="5"/>
        <v>1.3326916863531653</v>
      </c>
    </row>
    <row r="359" spans="1:12">
      <c r="A359" s="12">
        <v>394740</v>
      </c>
      <c r="B359" s="12" t="s">
        <v>828</v>
      </c>
      <c r="C359" s="35">
        <v>40422</v>
      </c>
      <c r="D359" s="12" t="s">
        <v>9</v>
      </c>
      <c r="E359" s="12" t="s">
        <v>829</v>
      </c>
      <c r="F359" s="12">
        <v>410827</v>
      </c>
      <c r="G359" s="12" t="s">
        <v>255</v>
      </c>
      <c r="H359" s="12" t="s">
        <v>27</v>
      </c>
      <c r="I359" s="12" t="s">
        <v>28</v>
      </c>
      <c r="J359" s="12">
        <v>1539799</v>
      </c>
      <c r="K359" s="12">
        <v>1976311</v>
      </c>
      <c r="L359" s="36">
        <f t="shared" si="5"/>
        <v>1.2834863511406358</v>
      </c>
    </row>
    <row r="360" spans="1:12">
      <c r="A360" s="12">
        <v>395150</v>
      </c>
      <c r="B360" s="12" t="s">
        <v>830</v>
      </c>
      <c r="C360" s="35">
        <v>40419</v>
      </c>
      <c r="D360" s="12" t="s">
        <v>9</v>
      </c>
      <c r="E360" s="12" t="s">
        <v>831</v>
      </c>
      <c r="F360" s="12">
        <v>160376</v>
      </c>
      <c r="G360" s="12" t="s">
        <v>149</v>
      </c>
      <c r="H360" s="12" t="s">
        <v>27</v>
      </c>
      <c r="I360" s="12" t="s">
        <v>17</v>
      </c>
      <c r="J360" s="12">
        <v>902218</v>
      </c>
      <c r="K360" s="12">
        <v>626976</v>
      </c>
      <c r="L360" s="36">
        <f t="shared" si="5"/>
        <v>0.69492739005428839</v>
      </c>
    </row>
    <row r="361" spans="1:12">
      <c r="A361" s="12">
        <v>395315</v>
      </c>
      <c r="B361" s="12" t="s">
        <v>832</v>
      </c>
      <c r="C361" s="35">
        <v>40422</v>
      </c>
      <c r="D361" s="12" t="s">
        <v>9</v>
      </c>
      <c r="E361" s="12" t="s">
        <v>833</v>
      </c>
      <c r="F361" s="12">
        <v>471969</v>
      </c>
      <c r="G361" s="12" t="s">
        <v>597</v>
      </c>
      <c r="H361" s="12" t="s">
        <v>27</v>
      </c>
      <c r="I361" s="12" t="s">
        <v>17</v>
      </c>
      <c r="J361" s="12">
        <v>823901</v>
      </c>
      <c r="K361" s="12">
        <v>523597</v>
      </c>
      <c r="L361" s="36">
        <f t="shared" si="5"/>
        <v>0.63550960612986274</v>
      </c>
    </row>
    <row r="362" spans="1:12">
      <c r="A362" s="12">
        <v>395316</v>
      </c>
      <c r="B362" s="12" t="s">
        <v>834</v>
      </c>
      <c r="C362" s="35">
        <v>40422</v>
      </c>
      <c r="D362" s="12" t="s">
        <v>9</v>
      </c>
      <c r="E362" s="12" t="s">
        <v>835</v>
      </c>
      <c r="F362" s="12">
        <v>416178</v>
      </c>
      <c r="G362" s="12" t="s">
        <v>155</v>
      </c>
      <c r="H362" s="12" t="s">
        <v>27</v>
      </c>
      <c r="I362" s="12" t="s">
        <v>17</v>
      </c>
      <c r="J362" s="12">
        <v>961766</v>
      </c>
      <c r="K362" s="12">
        <v>505865</v>
      </c>
      <c r="L362" s="36">
        <f t="shared" si="5"/>
        <v>0.52597513324446898</v>
      </c>
    </row>
    <row r="363" spans="1:12">
      <c r="A363" s="12">
        <v>395586</v>
      </c>
      <c r="B363" s="12" t="s">
        <v>836</v>
      </c>
      <c r="C363" s="35">
        <v>40422</v>
      </c>
      <c r="D363" s="12" t="s">
        <v>9</v>
      </c>
      <c r="E363" s="12" t="s">
        <v>837</v>
      </c>
      <c r="F363" s="12">
        <v>458160</v>
      </c>
      <c r="G363" s="12" t="s">
        <v>152</v>
      </c>
      <c r="H363" s="12" t="s">
        <v>12</v>
      </c>
      <c r="I363" s="12" t="s">
        <v>13</v>
      </c>
      <c r="J363" s="12">
        <v>1477869</v>
      </c>
      <c r="K363" s="12">
        <v>2203160</v>
      </c>
      <c r="L363" s="36">
        <f t="shared" si="5"/>
        <v>1.4907681262682957</v>
      </c>
    </row>
    <row r="364" spans="1:12">
      <c r="A364" s="12">
        <v>396745</v>
      </c>
      <c r="B364" s="12" t="s">
        <v>838</v>
      </c>
      <c r="C364" s="35">
        <v>40429</v>
      </c>
      <c r="D364" s="12" t="s">
        <v>9</v>
      </c>
      <c r="E364" s="12" t="s">
        <v>839</v>
      </c>
      <c r="F364" s="12">
        <v>382514</v>
      </c>
      <c r="G364" s="12" t="s">
        <v>840</v>
      </c>
      <c r="H364" s="12" t="s">
        <v>12</v>
      </c>
      <c r="I364" s="12" t="s">
        <v>17</v>
      </c>
      <c r="J364" s="12">
        <v>1060723</v>
      </c>
      <c r="K364" s="12">
        <v>1433755</v>
      </c>
      <c r="L364" s="36">
        <f t="shared" si="5"/>
        <v>1.3516771108008405</v>
      </c>
    </row>
    <row r="365" spans="1:12">
      <c r="A365" s="12">
        <v>397252</v>
      </c>
      <c r="B365" s="12" t="s">
        <v>841</v>
      </c>
      <c r="C365" s="35">
        <v>40434</v>
      </c>
      <c r="D365" s="12" t="s">
        <v>9</v>
      </c>
      <c r="E365" s="12" t="s">
        <v>842</v>
      </c>
      <c r="F365" s="12">
        <v>410827</v>
      </c>
      <c r="G365" s="12" t="s">
        <v>255</v>
      </c>
      <c r="H365" s="12" t="s">
        <v>27</v>
      </c>
      <c r="I365" s="12" t="s">
        <v>13</v>
      </c>
      <c r="J365" s="12">
        <v>1301578</v>
      </c>
      <c r="K365" s="12">
        <v>2529413</v>
      </c>
      <c r="L365" s="36">
        <f t="shared" si="5"/>
        <v>1.9433433877954298</v>
      </c>
    </row>
    <row r="366" spans="1:12">
      <c r="A366" s="12">
        <v>397828</v>
      </c>
      <c r="B366" s="12" t="s">
        <v>843</v>
      </c>
      <c r="C366" s="35">
        <v>40434</v>
      </c>
      <c r="D366" s="12" t="s">
        <v>9</v>
      </c>
      <c r="E366" s="12" t="s">
        <v>844</v>
      </c>
      <c r="F366" s="12">
        <v>403187</v>
      </c>
      <c r="G366" s="12" t="s">
        <v>252</v>
      </c>
      <c r="H366" s="12" t="s">
        <v>27</v>
      </c>
      <c r="I366" s="12" t="s">
        <v>17</v>
      </c>
      <c r="J366" s="12">
        <v>920156</v>
      </c>
      <c r="K366" s="12">
        <v>2360756</v>
      </c>
      <c r="L366" s="36">
        <f t="shared" si="5"/>
        <v>2.5656040932189761</v>
      </c>
    </row>
    <row r="367" spans="1:12">
      <c r="A367" s="12">
        <v>398108</v>
      </c>
      <c r="B367" s="12" t="s">
        <v>57</v>
      </c>
      <c r="C367" s="35">
        <v>40448</v>
      </c>
      <c r="D367" s="12" t="s">
        <v>9</v>
      </c>
      <c r="E367" s="12" t="s">
        <v>845</v>
      </c>
      <c r="F367" s="12">
        <v>410450</v>
      </c>
      <c r="G367" s="12" t="s">
        <v>213</v>
      </c>
      <c r="H367" s="12" t="s">
        <v>27</v>
      </c>
      <c r="I367" s="12" t="s">
        <v>17</v>
      </c>
      <c r="J367" s="12">
        <v>940466</v>
      </c>
      <c r="K367" s="12">
        <v>1486097</v>
      </c>
      <c r="L367" s="36">
        <f t="shared" si="5"/>
        <v>1.580170894003611</v>
      </c>
    </row>
    <row r="368" spans="1:12">
      <c r="A368" s="12">
        <v>398109</v>
      </c>
      <c r="B368" s="12" t="s">
        <v>846</v>
      </c>
      <c r="C368" s="35">
        <v>40455</v>
      </c>
      <c r="D368" s="12" t="s">
        <v>9</v>
      </c>
      <c r="E368" s="12" t="s">
        <v>847</v>
      </c>
      <c r="F368" s="12">
        <v>448733</v>
      </c>
      <c r="G368" s="12" t="s">
        <v>516</v>
      </c>
      <c r="H368" s="12" t="s">
        <v>27</v>
      </c>
      <c r="I368" s="12" t="s">
        <v>17</v>
      </c>
      <c r="J368" s="12">
        <v>853378</v>
      </c>
      <c r="K368" s="12">
        <v>422681</v>
      </c>
      <c r="L368" s="36">
        <f t="shared" si="5"/>
        <v>0.49530337083918263</v>
      </c>
    </row>
    <row r="369" spans="1:12">
      <c r="A369" s="12">
        <v>398110</v>
      </c>
      <c r="B369" s="12" t="s">
        <v>848</v>
      </c>
      <c r="C369" s="35">
        <v>40452</v>
      </c>
      <c r="D369" s="12" t="s">
        <v>9</v>
      </c>
      <c r="E369" s="12" t="s">
        <v>849</v>
      </c>
      <c r="F369" s="12">
        <v>377329</v>
      </c>
      <c r="G369" s="12" t="s">
        <v>51</v>
      </c>
      <c r="H369" s="12" t="s">
        <v>12</v>
      </c>
      <c r="I369" s="12" t="s">
        <v>28</v>
      </c>
      <c r="J369" s="12">
        <v>1508280</v>
      </c>
      <c r="K369" s="12">
        <v>1604460</v>
      </c>
      <c r="L369" s="36">
        <f t="shared" si="5"/>
        <v>1.0637680006364867</v>
      </c>
    </row>
    <row r="370" spans="1:12">
      <c r="A370" s="12">
        <v>398198</v>
      </c>
      <c r="B370" s="12" t="s">
        <v>850</v>
      </c>
      <c r="C370" s="35">
        <v>40441</v>
      </c>
      <c r="D370" s="12" t="s">
        <v>9</v>
      </c>
      <c r="E370" s="12" t="s">
        <v>851</v>
      </c>
      <c r="F370" s="12">
        <v>399534</v>
      </c>
      <c r="G370" s="12" t="s">
        <v>20</v>
      </c>
      <c r="H370" s="12" t="s">
        <v>12</v>
      </c>
      <c r="I370" s="12" t="s">
        <v>17</v>
      </c>
      <c r="J370" s="12">
        <v>986874</v>
      </c>
      <c r="K370" s="12">
        <v>1184989</v>
      </c>
      <c r="L370" s="36">
        <f t="shared" si="5"/>
        <v>1.200750045091876</v>
      </c>
    </row>
    <row r="371" spans="1:12">
      <c r="A371" s="12">
        <v>398213</v>
      </c>
      <c r="B371" s="12" t="s">
        <v>852</v>
      </c>
      <c r="C371" s="35">
        <v>40469</v>
      </c>
      <c r="D371" s="12" t="s">
        <v>9</v>
      </c>
      <c r="E371" s="12" t="s">
        <v>853</v>
      </c>
      <c r="F371" s="12">
        <v>416871</v>
      </c>
      <c r="G371" s="12" t="s">
        <v>186</v>
      </c>
      <c r="H371" s="12" t="s">
        <v>12</v>
      </c>
      <c r="I371" s="12" t="s">
        <v>17</v>
      </c>
      <c r="J371" s="12">
        <v>816164</v>
      </c>
      <c r="K371" s="12">
        <v>1185146</v>
      </c>
      <c r="L371" s="36">
        <f t="shared" si="5"/>
        <v>1.4520929617086762</v>
      </c>
    </row>
    <row r="372" spans="1:12">
      <c r="A372" s="12">
        <v>398217</v>
      </c>
      <c r="B372" s="12" t="s">
        <v>854</v>
      </c>
      <c r="C372" s="35">
        <v>40441</v>
      </c>
      <c r="D372" s="12" t="s">
        <v>9</v>
      </c>
      <c r="E372" s="12" t="s">
        <v>855</v>
      </c>
      <c r="F372" s="12">
        <v>449173</v>
      </c>
      <c r="G372" s="12" t="s">
        <v>123</v>
      </c>
      <c r="H372" s="12" t="s">
        <v>12</v>
      </c>
      <c r="I372" s="12" t="s">
        <v>28</v>
      </c>
      <c r="J372" s="12">
        <v>1554709</v>
      </c>
      <c r="K372" s="12">
        <v>950077</v>
      </c>
      <c r="L372" s="36">
        <f t="shared" si="5"/>
        <v>0.61109635307957955</v>
      </c>
    </row>
    <row r="373" spans="1:12">
      <c r="A373" s="12">
        <v>398347</v>
      </c>
      <c r="B373" s="12" t="s">
        <v>856</v>
      </c>
      <c r="C373" s="35">
        <v>40422</v>
      </c>
      <c r="D373" s="12" t="s">
        <v>9</v>
      </c>
      <c r="E373" s="12" t="s">
        <v>857</v>
      </c>
      <c r="F373" s="12">
        <v>380148</v>
      </c>
      <c r="G373" s="12" t="s">
        <v>93</v>
      </c>
      <c r="H373" s="12" t="s">
        <v>27</v>
      </c>
      <c r="I373" s="12" t="s">
        <v>28</v>
      </c>
      <c r="J373" s="12">
        <v>1775819</v>
      </c>
      <c r="K373" s="12">
        <v>1623100</v>
      </c>
      <c r="L373" s="36">
        <f t="shared" si="5"/>
        <v>0.91400080751472979</v>
      </c>
    </row>
    <row r="374" spans="1:12">
      <c r="A374" s="12">
        <v>398433</v>
      </c>
      <c r="B374" s="12" t="s">
        <v>858</v>
      </c>
      <c r="C374" s="35">
        <v>40460</v>
      </c>
      <c r="D374" s="12" t="s">
        <v>9</v>
      </c>
      <c r="E374" s="12" t="s">
        <v>859</v>
      </c>
      <c r="F374" s="12">
        <v>420498</v>
      </c>
      <c r="G374" s="12" t="s">
        <v>759</v>
      </c>
      <c r="H374" s="12" t="s">
        <v>27</v>
      </c>
      <c r="I374" s="12" t="s">
        <v>17</v>
      </c>
      <c r="J374" s="12">
        <v>702564</v>
      </c>
      <c r="K374" s="12">
        <v>507751</v>
      </c>
      <c r="L374" s="36">
        <f t="shared" si="5"/>
        <v>0.72271138287757419</v>
      </c>
    </row>
    <row r="375" spans="1:12">
      <c r="A375" s="12">
        <v>398645</v>
      </c>
      <c r="B375" s="12" t="s">
        <v>860</v>
      </c>
      <c r="C375" s="35">
        <v>40455</v>
      </c>
      <c r="D375" s="12" t="s">
        <v>9</v>
      </c>
      <c r="E375" s="12" t="s">
        <v>861</v>
      </c>
      <c r="F375" s="12">
        <v>381154</v>
      </c>
      <c r="G375" s="12" t="s">
        <v>320</v>
      </c>
      <c r="H375" s="12" t="s">
        <v>12</v>
      </c>
      <c r="I375" s="12" t="s">
        <v>13</v>
      </c>
      <c r="J375" s="12">
        <v>1413606</v>
      </c>
      <c r="K375" s="12">
        <v>2033479</v>
      </c>
      <c r="L375" s="36">
        <f t="shared" si="5"/>
        <v>1.4385047884629805</v>
      </c>
    </row>
    <row r="376" spans="1:12">
      <c r="A376" s="12">
        <v>399528</v>
      </c>
      <c r="B376" s="12" t="s">
        <v>862</v>
      </c>
      <c r="C376" s="35">
        <v>39537</v>
      </c>
      <c r="D376" s="12" t="s">
        <v>9</v>
      </c>
      <c r="E376" s="12" t="s">
        <v>863</v>
      </c>
      <c r="F376" s="12">
        <v>450554</v>
      </c>
      <c r="G376" s="12" t="s">
        <v>180</v>
      </c>
      <c r="H376" s="12" t="s">
        <v>12</v>
      </c>
      <c r="I376" s="12" t="s">
        <v>28</v>
      </c>
      <c r="J376" s="12">
        <v>1781724</v>
      </c>
      <c r="K376" s="12">
        <v>784806</v>
      </c>
      <c r="L376" s="36">
        <f t="shared" si="5"/>
        <v>0.44047562922203437</v>
      </c>
    </row>
    <row r="377" spans="1:12">
      <c r="A377" s="12">
        <v>399764</v>
      </c>
      <c r="B377" s="12" t="s">
        <v>864</v>
      </c>
      <c r="C377" s="35">
        <v>40422</v>
      </c>
      <c r="D377" s="12" t="s">
        <v>9</v>
      </c>
      <c r="E377" s="12" t="s">
        <v>865</v>
      </c>
      <c r="F377" s="12">
        <v>448791</v>
      </c>
      <c r="G377" s="12" t="s">
        <v>382</v>
      </c>
      <c r="H377" s="12" t="s">
        <v>12</v>
      </c>
      <c r="I377" s="12" t="s">
        <v>21</v>
      </c>
      <c r="J377" s="12">
        <v>411854</v>
      </c>
      <c r="K377" s="12">
        <v>885981</v>
      </c>
      <c r="L377" s="36">
        <f t="shared" si="5"/>
        <v>2.1512016394159095</v>
      </c>
    </row>
    <row r="378" spans="1:12">
      <c r="A378" s="12">
        <v>399874</v>
      </c>
      <c r="B378" s="12" t="s">
        <v>866</v>
      </c>
      <c r="C378" s="35">
        <v>40427</v>
      </c>
      <c r="D378" s="12" t="s">
        <v>9</v>
      </c>
      <c r="E378" s="12" t="s">
        <v>867</v>
      </c>
      <c r="F378" s="12">
        <v>454565</v>
      </c>
      <c r="G378" s="12" t="s">
        <v>230</v>
      </c>
      <c r="H378" s="12" t="s">
        <v>12</v>
      </c>
      <c r="I378" s="12" t="s">
        <v>17</v>
      </c>
      <c r="J378" s="12">
        <v>901004</v>
      </c>
      <c r="K378" s="12">
        <v>1028036</v>
      </c>
      <c r="L378" s="36">
        <f t="shared" si="5"/>
        <v>1.1409893851747606</v>
      </c>
    </row>
    <row r="379" spans="1:12">
      <c r="A379" s="12">
        <v>400000</v>
      </c>
      <c r="B379" s="12" t="s">
        <v>868</v>
      </c>
      <c r="C379" s="35">
        <v>40463</v>
      </c>
      <c r="D379" s="12" t="s">
        <v>9</v>
      </c>
      <c r="E379" s="12" t="s">
        <v>869</v>
      </c>
      <c r="F379" s="12">
        <v>473035</v>
      </c>
      <c r="G379" s="12" t="s">
        <v>141</v>
      </c>
      <c r="H379" s="12" t="s">
        <v>27</v>
      </c>
      <c r="I379" s="12" t="s">
        <v>21</v>
      </c>
      <c r="J379" s="12">
        <v>689784</v>
      </c>
      <c r="K379" s="12">
        <v>976203</v>
      </c>
      <c r="L379" s="36">
        <f t="shared" si="5"/>
        <v>1.4152299850387948</v>
      </c>
    </row>
    <row r="380" spans="1:12">
      <c r="A380" s="12">
        <v>400076</v>
      </c>
      <c r="B380" s="12" t="s">
        <v>870</v>
      </c>
      <c r="C380" s="35">
        <v>40462</v>
      </c>
      <c r="D380" s="12" t="s">
        <v>9</v>
      </c>
      <c r="E380" s="12" t="s">
        <v>871</v>
      </c>
      <c r="F380" s="12">
        <v>472696</v>
      </c>
      <c r="G380" s="12" t="s">
        <v>192</v>
      </c>
      <c r="H380" s="12" t="s">
        <v>27</v>
      </c>
      <c r="I380" s="12" t="s">
        <v>13</v>
      </c>
      <c r="J380" s="12">
        <v>1185305</v>
      </c>
      <c r="K380" s="12">
        <v>1442358</v>
      </c>
      <c r="L380" s="36">
        <f t="shared" si="5"/>
        <v>1.2168665448977267</v>
      </c>
    </row>
    <row r="381" spans="1:12">
      <c r="A381" s="12">
        <v>400340</v>
      </c>
      <c r="B381" s="12" t="s">
        <v>872</v>
      </c>
      <c r="C381" s="35">
        <v>40469</v>
      </c>
      <c r="D381" s="12" t="s">
        <v>9</v>
      </c>
      <c r="E381" s="12" t="s">
        <v>873</v>
      </c>
      <c r="F381" s="12">
        <v>473191</v>
      </c>
      <c r="G381" s="12" t="s">
        <v>210</v>
      </c>
      <c r="H381" s="12" t="s">
        <v>27</v>
      </c>
      <c r="I381" s="12" t="s">
        <v>17</v>
      </c>
      <c r="J381" s="12">
        <v>849408</v>
      </c>
      <c r="K381" s="12">
        <v>952995</v>
      </c>
      <c r="L381" s="36">
        <f t="shared" si="5"/>
        <v>1.121951994801085</v>
      </c>
    </row>
    <row r="382" spans="1:12">
      <c r="A382" s="12">
        <v>400613</v>
      </c>
      <c r="B382" s="12" t="s">
        <v>874</v>
      </c>
      <c r="C382" s="35">
        <v>40441</v>
      </c>
      <c r="D382" s="12" t="s">
        <v>9</v>
      </c>
      <c r="E382" s="12" t="s">
        <v>875</v>
      </c>
      <c r="F382" s="12">
        <v>152562</v>
      </c>
      <c r="G382" s="12" t="s">
        <v>447</v>
      </c>
      <c r="H382" s="12" t="s">
        <v>27</v>
      </c>
      <c r="I382" s="12" t="s">
        <v>17</v>
      </c>
      <c r="J382" s="12">
        <v>784932</v>
      </c>
      <c r="K382" s="12">
        <v>345440</v>
      </c>
      <c r="L382" s="36">
        <f t="shared" si="5"/>
        <v>0.44008907777998602</v>
      </c>
    </row>
    <row r="383" spans="1:12">
      <c r="A383" s="12">
        <v>400615</v>
      </c>
      <c r="B383" s="12" t="s">
        <v>876</v>
      </c>
      <c r="C383" s="35">
        <v>40441</v>
      </c>
      <c r="D383" s="12" t="s">
        <v>9</v>
      </c>
      <c r="E383" s="12" t="s">
        <v>877</v>
      </c>
      <c r="F383" s="12">
        <v>152562</v>
      </c>
      <c r="G383" s="12" t="s">
        <v>447</v>
      </c>
      <c r="H383" s="12" t="s">
        <v>27</v>
      </c>
      <c r="I383" s="12" t="s">
        <v>17</v>
      </c>
      <c r="J383" s="12">
        <v>923284</v>
      </c>
      <c r="K383" s="12">
        <v>898821</v>
      </c>
      <c r="L383" s="36">
        <f t="shared" si="5"/>
        <v>0.97350436052178957</v>
      </c>
    </row>
    <row r="384" spans="1:12">
      <c r="A384" s="12">
        <v>400767</v>
      </c>
      <c r="B384" s="12" t="s">
        <v>878</v>
      </c>
      <c r="C384" s="35">
        <v>40476</v>
      </c>
      <c r="D384" s="12" t="s">
        <v>9</v>
      </c>
      <c r="E384" s="12" t="s">
        <v>879</v>
      </c>
      <c r="F384" s="12">
        <v>382987</v>
      </c>
      <c r="G384" s="12" t="s">
        <v>63</v>
      </c>
      <c r="H384" s="12" t="s">
        <v>27</v>
      </c>
      <c r="I384" s="12" t="s">
        <v>17</v>
      </c>
      <c r="J384" s="12">
        <v>928607</v>
      </c>
      <c r="K384" s="12">
        <v>1577528</v>
      </c>
      <c r="L384" s="36">
        <f t="shared" si="5"/>
        <v>1.698811230154414</v>
      </c>
    </row>
    <row r="385" spans="1:12">
      <c r="A385" s="12">
        <v>401559</v>
      </c>
      <c r="B385" s="12" t="s">
        <v>880</v>
      </c>
      <c r="C385" s="35">
        <v>40493</v>
      </c>
      <c r="D385" s="12" t="s">
        <v>9</v>
      </c>
      <c r="E385" s="12" t="s">
        <v>881</v>
      </c>
      <c r="F385" s="12">
        <v>451002</v>
      </c>
      <c r="G385" s="12" t="s">
        <v>81</v>
      </c>
      <c r="H385" s="12" t="s">
        <v>12</v>
      </c>
      <c r="I385" s="12" t="s">
        <v>21</v>
      </c>
      <c r="J385" s="12">
        <v>573994</v>
      </c>
      <c r="K385" s="12">
        <v>359948</v>
      </c>
      <c r="L385" s="36">
        <f t="shared" si="5"/>
        <v>0.62709366299996172</v>
      </c>
    </row>
    <row r="386" spans="1:12">
      <c r="A386" s="12">
        <v>401564</v>
      </c>
      <c r="B386" s="12" t="s">
        <v>882</v>
      </c>
      <c r="C386" s="35">
        <v>40498</v>
      </c>
      <c r="D386" s="12" t="s">
        <v>9</v>
      </c>
      <c r="E386" s="12" t="s">
        <v>883</v>
      </c>
      <c r="F386" s="12">
        <v>420801</v>
      </c>
      <c r="G386" s="12" t="s">
        <v>624</v>
      </c>
      <c r="H386" s="12" t="s">
        <v>12</v>
      </c>
      <c r="I386" s="12" t="s">
        <v>13</v>
      </c>
      <c r="J386" s="12">
        <v>1406133</v>
      </c>
      <c r="K386" s="12">
        <v>1113909</v>
      </c>
      <c r="L386" s="36">
        <f t="shared" si="5"/>
        <v>0.79217897595746634</v>
      </c>
    </row>
    <row r="387" spans="1:12">
      <c r="A387" s="12">
        <v>401571</v>
      </c>
      <c r="B387" s="12" t="s">
        <v>884</v>
      </c>
      <c r="C387" s="35">
        <v>40493</v>
      </c>
      <c r="D387" s="12" t="s">
        <v>9</v>
      </c>
      <c r="E387" s="12" t="s">
        <v>885</v>
      </c>
      <c r="F387" s="12">
        <v>460862</v>
      </c>
      <c r="G387" s="12" t="s">
        <v>227</v>
      </c>
      <c r="H387" s="12" t="s">
        <v>12</v>
      </c>
      <c r="I387" s="12" t="s">
        <v>13</v>
      </c>
      <c r="J387" s="12">
        <v>1243278</v>
      </c>
      <c r="K387" s="12">
        <v>1477214</v>
      </c>
      <c r="L387" s="36">
        <f t="shared" ref="L387:L450" si="6">K387/J387</f>
        <v>1.1881606527260999</v>
      </c>
    </row>
    <row r="388" spans="1:12">
      <c r="A388" s="12">
        <v>402331</v>
      </c>
      <c r="B388" s="12" t="s">
        <v>886</v>
      </c>
      <c r="C388" s="35">
        <v>40493</v>
      </c>
      <c r="D388" s="12" t="s">
        <v>9</v>
      </c>
      <c r="E388" s="12" t="s">
        <v>887</v>
      </c>
      <c r="F388" s="12">
        <v>458160</v>
      </c>
      <c r="G388" s="12" t="s">
        <v>152</v>
      </c>
      <c r="H388" s="12" t="s">
        <v>12</v>
      </c>
      <c r="I388" s="12" t="s">
        <v>66</v>
      </c>
      <c r="J388" s="12">
        <v>388734</v>
      </c>
      <c r="K388" s="12">
        <v>641170</v>
      </c>
      <c r="L388" s="36">
        <f t="shared" si="6"/>
        <v>1.649379781547279</v>
      </c>
    </row>
    <row r="389" spans="1:12">
      <c r="A389" s="12">
        <v>402332</v>
      </c>
      <c r="B389" s="12" t="s">
        <v>888</v>
      </c>
      <c r="C389" s="35">
        <v>40369</v>
      </c>
      <c r="D389" s="12" t="s">
        <v>9</v>
      </c>
      <c r="E389" s="12" t="s">
        <v>889</v>
      </c>
      <c r="F389" s="12">
        <v>439273</v>
      </c>
      <c r="G389" s="12" t="s">
        <v>890</v>
      </c>
      <c r="H389" s="12" t="s">
        <v>12</v>
      </c>
      <c r="I389" s="12" t="s">
        <v>21</v>
      </c>
      <c r="J389" s="12">
        <v>678005</v>
      </c>
      <c r="K389" s="12">
        <v>489841</v>
      </c>
      <c r="L389" s="36">
        <f t="shared" si="6"/>
        <v>0.72247402305292729</v>
      </c>
    </row>
    <row r="390" spans="1:12">
      <c r="A390" s="12">
        <v>402333</v>
      </c>
      <c r="B390" s="12" t="s">
        <v>891</v>
      </c>
      <c r="C390" s="35">
        <v>40278</v>
      </c>
      <c r="D390" s="12" t="s">
        <v>9</v>
      </c>
      <c r="E390" s="12" t="s">
        <v>892</v>
      </c>
      <c r="F390" s="12">
        <v>380836</v>
      </c>
      <c r="G390" s="12" t="s">
        <v>506</v>
      </c>
      <c r="H390" s="12" t="s">
        <v>12</v>
      </c>
      <c r="I390" s="12" t="s">
        <v>17</v>
      </c>
      <c r="J390" s="12">
        <v>940357</v>
      </c>
      <c r="K390" s="12">
        <v>1870482</v>
      </c>
      <c r="L390" s="36">
        <f t="shared" si="6"/>
        <v>1.9891190260720131</v>
      </c>
    </row>
    <row r="391" spans="1:12">
      <c r="A391" s="12">
        <v>402335</v>
      </c>
      <c r="B391" s="12" t="s">
        <v>893</v>
      </c>
      <c r="C391" s="35">
        <v>40500</v>
      </c>
      <c r="D391" s="12" t="s">
        <v>9</v>
      </c>
      <c r="E391" s="12" t="s">
        <v>894</v>
      </c>
      <c r="F391" s="12">
        <v>447935</v>
      </c>
      <c r="G391" s="12" t="s">
        <v>238</v>
      </c>
      <c r="H391" s="12" t="s">
        <v>12</v>
      </c>
      <c r="I391" s="12" t="s">
        <v>13</v>
      </c>
      <c r="J391" s="12">
        <v>1252663</v>
      </c>
      <c r="K391" s="12">
        <v>1989311</v>
      </c>
      <c r="L391" s="36">
        <f t="shared" si="6"/>
        <v>1.5880655850775507</v>
      </c>
    </row>
    <row r="392" spans="1:12">
      <c r="A392" s="12">
        <v>402435</v>
      </c>
      <c r="B392" s="12" t="s">
        <v>895</v>
      </c>
      <c r="C392" s="35">
        <v>40492</v>
      </c>
      <c r="D392" s="12" t="s">
        <v>9</v>
      </c>
      <c r="E392" s="12" t="s">
        <v>896</v>
      </c>
      <c r="F392" s="12">
        <v>448791</v>
      </c>
      <c r="G392" s="12" t="s">
        <v>382</v>
      </c>
      <c r="H392" s="12" t="s">
        <v>27</v>
      </c>
      <c r="I392" s="12" t="s">
        <v>13</v>
      </c>
      <c r="J392" s="12">
        <v>1335605</v>
      </c>
      <c r="K392" s="12">
        <v>1016487</v>
      </c>
      <c r="L392" s="36">
        <f t="shared" si="6"/>
        <v>0.7610685794078339</v>
      </c>
    </row>
    <row r="393" spans="1:12">
      <c r="A393" s="12">
        <v>402439</v>
      </c>
      <c r="B393" s="12" t="s">
        <v>897</v>
      </c>
      <c r="C393" s="35">
        <v>40497</v>
      </c>
      <c r="D393" s="12" t="s">
        <v>9</v>
      </c>
      <c r="E393" s="12" t="s">
        <v>898</v>
      </c>
      <c r="F393" s="12">
        <v>406515</v>
      </c>
      <c r="G393" s="12" t="s">
        <v>282</v>
      </c>
      <c r="H393" s="12" t="s">
        <v>12</v>
      </c>
      <c r="I393" s="12" t="s">
        <v>13</v>
      </c>
      <c r="J393" s="12">
        <v>1128978</v>
      </c>
      <c r="K393" s="12">
        <v>967840</v>
      </c>
      <c r="L393" s="36">
        <f t="shared" si="6"/>
        <v>0.85727091227641283</v>
      </c>
    </row>
    <row r="394" spans="1:12">
      <c r="A394" s="12">
        <v>402573</v>
      </c>
      <c r="B394" s="12" t="s">
        <v>899</v>
      </c>
      <c r="C394" s="35">
        <v>40497</v>
      </c>
      <c r="D394" s="12" t="s">
        <v>9</v>
      </c>
      <c r="E394" s="12" t="s">
        <v>900</v>
      </c>
      <c r="F394" s="12">
        <v>398778</v>
      </c>
      <c r="G394" s="12" t="s">
        <v>363</v>
      </c>
      <c r="H394" s="12" t="s">
        <v>12</v>
      </c>
      <c r="I394" s="12" t="s">
        <v>17</v>
      </c>
      <c r="J394" s="12">
        <v>830600</v>
      </c>
      <c r="K394" s="12">
        <v>1152138</v>
      </c>
      <c r="L394" s="36">
        <f t="shared" si="6"/>
        <v>1.3871153383096557</v>
      </c>
    </row>
    <row r="395" spans="1:12">
      <c r="A395" s="12">
        <v>402924</v>
      </c>
      <c r="B395" s="12" t="s">
        <v>901</v>
      </c>
      <c r="C395" s="35">
        <v>40473</v>
      </c>
      <c r="D395" s="12" t="s">
        <v>9</v>
      </c>
      <c r="E395" s="12" t="s">
        <v>902</v>
      </c>
      <c r="F395" s="12">
        <v>419863</v>
      </c>
      <c r="G395" s="12" t="s">
        <v>16</v>
      </c>
      <c r="H395" s="12" t="s">
        <v>12</v>
      </c>
      <c r="I395" s="12" t="s">
        <v>17</v>
      </c>
      <c r="J395" s="12">
        <v>730922</v>
      </c>
      <c r="K395" s="12">
        <v>878334</v>
      </c>
      <c r="L395" s="36">
        <f t="shared" si="6"/>
        <v>1.2016795225755963</v>
      </c>
    </row>
    <row r="396" spans="1:12">
      <c r="A396" s="12">
        <v>403044</v>
      </c>
      <c r="B396" s="12" t="s">
        <v>903</v>
      </c>
      <c r="C396" s="35">
        <v>40514</v>
      </c>
      <c r="D396" s="12" t="s">
        <v>9</v>
      </c>
      <c r="E396" s="12" t="s">
        <v>904</v>
      </c>
      <c r="F396" s="12">
        <v>399532</v>
      </c>
      <c r="G396" s="12" t="s">
        <v>11</v>
      </c>
      <c r="H396" s="12" t="s">
        <v>12</v>
      </c>
      <c r="I396" s="12" t="s">
        <v>21</v>
      </c>
      <c r="J396" s="12">
        <v>584523</v>
      </c>
      <c r="K396" s="12">
        <v>1888664</v>
      </c>
      <c r="L396" s="36">
        <f t="shared" si="6"/>
        <v>3.2311200756856446</v>
      </c>
    </row>
    <row r="397" spans="1:12">
      <c r="A397" s="12">
        <v>403345</v>
      </c>
      <c r="B397" s="12" t="s">
        <v>905</v>
      </c>
      <c r="C397" s="35">
        <v>40466</v>
      </c>
      <c r="D397" s="12" t="s">
        <v>9</v>
      </c>
      <c r="E397" s="12" t="s">
        <v>906</v>
      </c>
      <c r="F397" s="12">
        <v>448791</v>
      </c>
      <c r="G397" s="12" t="s">
        <v>382</v>
      </c>
      <c r="H397" s="12" t="s">
        <v>27</v>
      </c>
      <c r="I397" s="12" t="s">
        <v>17</v>
      </c>
      <c r="J397" s="12">
        <v>867440</v>
      </c>
      <c r="K397" s="12">
        <v>1493161</v>
      </c>
      <c r="L397" s="36">
        <f t="shared" si="6"/>
        <v>1.7213421101171262</v>
      </c>
    </row>
    <row r="398" spans="1:12">
      <c r="A398" s="12">
        <v>403644</v>
      </c>
      <c r="B398" s="12" t="s">
        <v>907</v>
      </c>
      <c r="C398" s="35">
        <v>40522</v>
      </c>
      <c r="D398" s="12" t="s">
        <v>9</v>
      </c>
      <c r="E398" s="12" t="s">
        <v>908</v>
      </c>
      <c r="F398" s="12">
        <v>419555</v>
      </c>
      <c r="G398" s="12" t="s">
        <v>740</v>
      </c>
      <c r="H398" s="12" t="s">
        <v>12</v>
      </c>
      <c r="I398" s="12" t="s">
        <v>28</v>
      </c>
      <c r="J398" s="12">
        <v>1688706</v>
      </c>
      <c r="K398" s="12">
        <v>2694294</v>
      </c>
      <c r="L398" s="36">
        <f t="shared" si="6"/>
        <v>1.5954784314143493</v>
      </c>
    </row>
    <row r="399" spans="1:12">
      <c r="A399" s="12">
        <v>404141</v>
      </c>
      <c r="B399" s="12" t="s">
        <v>304</v>
      </c>
      <c r="C399" s="35">
        <v>40518</v>
      </c>
      <c r="D399" s="12" t="s">
        <v>9</v>
      </c>
      <c r="E399" s="12" t="s">
        <v>909</v>
      </c>
      <c r="F399" s="12">
        <v>378503</v>
      </c>
      <c r="G399" s="12" t="s">
        <v>268</v>
      </c>
      <c r="H399" s="12" t="s">
        <v>12</v>
      </c>
      <c r="I399" s="12" t="s">
        <v>66</v>
      </c>
      <c r="J399" s="12">
        <v>170145</v>
      </c>
      <c r="K399" s="12">
        <v>569860</v>
      </c>
      <c r="L399" s="36">
        <f t="shared" si="6"/>
        <v>3.3492609245055687</v>
      </c>
    </row>
    <row r="400" spans="1:12">
      <c r="A400" s="12">
        <v>404383</v>
      </c>
      <c r="B400" s="12" t="s">
        <v>910</v>
      </c>
      <c r="C400" s="35">
        <v>40515</v>
      </c>
      <c r="D400" s="12" t="s">
        <v>9</v>
      </c>
      <c r="E400" s="12" t="s">
        <v>911</v>
      </c>
      <c r="F400" s="12">
        <v>381248</v>
      </c>
      <c r="G400" s="12" t="s">
        <v>513</v>
      </c>
      <c r="H400" s="12" t="s">
        <v>27</v>
      </c>
      <c r="I400" s="12" t="s">
        <v>17</v>
      </c>
      <c r="J400" s="12">
        <v>994723</v>
      </c>
      <c r="K400" s="12">
        <v>1042862</v>
      </c>
      <c r="L400" s="36">
        <f t="shared" si="6"/>
        <v>1.048394377128105</v>
      </c>
    </row>
    <row r="401" spans="1:12">
      <c r="A401" s="12">
        <v>404388</v>
      </c>
      <c r="B401" s="12" t="s">
        <v>912</v>
      </c>
      <c r="C401" s="35">
        <v>40525</v>
      </c>
      <c r="D401" s="12" t="s">
        <v>9</v>
      </c>
      <c r="E401" s="12" t="s">
        <v>913</v>
      </c>
      <c r="F401" s="12">
        <v>462388</v>
      </c>
      <c r="G401" s="12" t="s">
        <v>764</v>
      </c>
      <c r="H401" s="12" t="s">
        <v>12</v>
      </c>
      <c r="I401" s="12" t="s">
        <v>28</v>
      </c>
      <c r="J401" s="12">
        <v>1650609</v>
      </c>
      <c r="K401" s="12">
        <v>2093189</v>
      </c>
      <c r="L401" s="36">
        <f t="shared" si="6"/>
        <v>1.2681313381909345</v>
      </c>
    </row>
    <row r="402" spans="1:12">
      <c r="A402" s="12">
        <v>405281</v>
      </c>
      <c r="B402" s="12" t="s">
        <v>914</v>
      </c>
      <c r="C402" s="35">
        <v>40518</v>
      </c>
      <c r="D402" s="12" t="s">
        <v>9</v>
      </c>
      <c r="E402" s="12" t="s">
        <v>915</v>
      </c>
      <c r="F402" s="12">
        <v>399534</v>
      </c>
      <c r="G402" s="12" t="s">
        <v>20</v>
      </c>
      <c r="H402" s="12" t="s">
        <v>12</v>
      </c>
      <c r="I402" s="12" t="s">
        <v>17</v>
      </c>
      <c r="J402" s="12">
        <v>743079</v>
      </c>
      <c r="K402" s="12">
        <v>720562</v>
      </c>
      <c r="L402" s="36">
        <f t="shared" si="6"/>
        <v>0.96969770374347819</v>
      </c>
    </row>
    <row r="403" spans="1:12">
      <c r="A403" s="12">
        <v>405819</v>
      </c>
      <c r="B403" s="12" t="s">
        <v>916</v>
      </c>
      <c r="C403" s="35">
        <v>40536</v>
      </c>
      <c r="D403" s="12" t="s">
        <v>9</v>
      </c>
      <c r="E403" s="12" t="s">
        <v>917</v>
      </c>
      <c r="F403" s="12">
        <v>381123</v>
      </c>
      <c r="G403" s="12" t="s">
        <v>499</v>
      </c>
      <c r="H403" s="12" t="s">
        <v>12</v>
      </c>
      <c r="I403" s="12" t="s">
        <v>17</v>
      </c>
      <c r="J403" s="12">
        <v>827718</v>
      </c>
      <c r="K403" s="12">
        <v>1811702</v>
      </c>
      <c r="L403" s="36">
        <f t="shared" si="6"/>
        <v>2.1887913516439172</v>
      </c>
    </row>
    <row r="404" spans="1:12">
      <c r="A404" s="12">
        <v>405897</v>
      </c>
      <c r="B404" s="12" t="s">
        <v>918</v>
      </c>
      <c r="C404" s="35">
        <v>40548</v>
      </c>
      <c r="D404" s="12" t="s">
        <v>9</v>
      </c>
      <c r="E404" s="12" t="s">
        <v>919</v>
      </c>
      <c r="F404" s="12">
        <v>454526</v>
      </c>
      <c r="G404" s="12" t="s">
        <v>466</v>
      </c>
      <c r="H404" s="12" t="s">
        <v>27</v>
      </c>
      <c r="I404" s="12" t="s">
        <v>21</v>
      </c>
      <c r="J404" s="12">
        <v>694298</v>
      </c>
      <c r="K404" s="12">
        <v>1264203</v>
      </c>
      <c r="L404" s="36">
        <f t="shared" si="6"/>
        <v>1.8208362979585135</v>
      </c>
    </row>
    <row r="405" spans="1:12">
      <c r="A405" s="12">
        <v>407248</v>
      </c>
      <c r="B405" s="12" t="s">
        <v>920</v>
      </c>
      <c r="C405" s="35">
        <v>40577</v>
      </c>
      <c r="D405" s="12" t="s">
        <v>9</v>
      </c>
      <c r="E405" s="12" t="s">
        <v>921</v>
      </c>
      <c r="F405" s="12">
        <v>382514</v>
      </c>
      <c r="G405" s="12" t="s">
        <v>840</v>
      </c>
      <c r="H405" s="12" t="s">
        <v>27</v>
      </c>
      <c r="I405" s="12" t="s">
        <v>21</v>
      </c>
      <c r="J405" s="12">
        <v>599989</v>
      </c>
      <c r="K405" s="12">
        <v>1244319</v>
      </c>
      <c r="L405" s="36">
        <f t="shared" si="6"/>
        <v>2.0739030215553953</v>
      </c>
    </row>
    <row r="406" spans="1:12">
      <c r="A406" s="12">
        <v>407300</v>
      </c>
      <c r="B406" s="12" t="s">
        <v>922</v>
      </c>
      <c r="C406" s="35">
        <v>40582</v>
      </c>
      <c r="D406" s="12" t="s">
        <v>9</v>
      </c>
      <c r="E406" s="12" t="s">
        <v>923</v>
      </c>
      <c r="F406" s="12">
        <v>388373</v>
      </c>
      <c r="G406" s="12" t="s">
        <v>633</v>
      </c>
      <c r="H406" s="12" t="s">
        <v>12</v>
      </c>
      <c r="I406" s="12" t="s">
        <v>17</v>
      </c>
      <c r="J406" s="12">
        <v>840749</v>
      </c>
      <c r="K406" s="12">
        <v>1527333</v>
      </c>
      <c r="L406" s="36">
        <f t="shared" si="6"/>
        <v>1.8166337396773591</v>
      </c>
    </row>
    <row r="407" spans="1:12">
      <c r="A407" s="12">
        <v>407301</v>
      </c>
      <c r="B407" s="12" t="s">
        <v>924</v>
      </c>
      <c r="C407" s="35">
        <v>40583</v>
      </c>
      <c r="D407" s="12" t="s">
        <v>9</v>
      </c>
      <c r="E407" s="12" t="s">
        <v>925</v>
      </c>
      <c r="F407" s="12">
        <v>455946</v>
      </c>
      <c r="G407" s="12" t="s">
        <v>926</v>
      </c>
      <c r="H407" s="12" t="s">
        <v>27</v>
      </c>
      <c r="I407" s="12" t="s">
        <v>17</v>
      </c>
      <c r="J407" s="12">
        <v>979744</v>
      </c>
      <c r="K407" s="12">
        <v>1528714</v>
      </c>
      <c r="L407" s="36">
        <f t="shared" si="6"/>
        <v>1.5603198386517294</v>
      </c>
    </row>
    <row r="408" spans="1:12">
      <c r="A408" s="12">
        <v>407351</v>
      </c>
      <c r="B408" s="12" t="s">
        <v>927</v>
      </c>
      <c r="C408" s="35">
        <v>40595</v>
      </c>
      <c r="D408" s="12" t="s">
        <v>9</v>
      </c>
      <c r="E408" s="12" t="s">
        <v>928</v>
      </c>
      <c r="F408" s="12">
        <v>399534</v>
      </c>
      <c r="G408" s="12" t="s">
        <v>20</v>
      </c>
      <c r="H408" s="12" t="s">
        <v>12</v>
      </c>
      <c r="I408" s="12" t="s">
        <v>17</v>
      </c>
      <c r="J408" s="12">
        <v>894585</v>
      </c>
      <c r="K408" s="12">
        <v>1407729</v>
      </c>
      <c r="L408" s="36">
        <f t="shared" si="6"/>
        <v>1.5736112275524405</v>
      </c>
    </row>
    <row r="409" spans="1:12">
      <c r="A409" s="12">
        <v>407831</v>
      </c>
      <c r="B409" s="12" t="s">
        <v>929</v>
      </c>
      <c r="C409" s="35">
        <v>39888</v>
      </c>
      <c r="D409" s="12" t="s">
        <v>9</v>
      </c>
      <c r="E409" s="12" t="s">
        <v>930</v>
      </c>
      <c r="F409" s="12">
        <v>451002</v>
      </c>
      <c r="G409" s="12" t="s">
        <v>81</v>
      </c>
      <c r="H409" s="12" t="s">
        <v>12</v>
      </c>
      <c r="I409" s="12" t="s">
        <v>13</v>
      </c>
      <c r="J409" s="12">
        <v>1294331</v>
      </c>
      <c r="K409" s="12">
        <v>619465</v>
      </c>
      <c r="L409" s="36">
        <f t="shared" si="6"/>
        <v>0.47859859649502329</v>
      </c>
    </row>
    <row r="410" spans="1:12">
      <c r="A410" s="12">
        <v>407834</v>
      </c>
      <c r="B410" s="12" t="s">
        <v>931</v>
      </c>
      <c r="C410" s="35">
        <v>40589</v>
      </c>
      <c r="D410" s="12" t="s">
        <v>9</v>
      </c>
      <c r="E410" s="12" t="s">
        <v>932</v>
      </c>
      <c r="F410" s="12">
        <v>381248</v>
      </c>
      <c r="G410" s="12" t="s">
        <v>513</v>
      </c>
      <c r="H410" s="12" t="s">
        <v>27</v>
      </c>
      <c r="I410" s="12" t="s">
        <v>21</v>
      </c>
      <c r="J410" s="12">
        <v>680530</v>
      </c>
      <c r="K410" s="12">
        <v>731178</v>
      </c>
      <c r="L410" s="36">
        <f t="shared" si="6"/>
        <v>1.0744243457305336</v>
      </c>
    </row>
    <row r="411" spans="1:12">
      <c r="A411" s="12">
        <v>408005</v>
      </c>
      <c r="B411" s="12" t="s">
        <v>933</v>
      </c>
      <c r="C411" s="35">
        <v>40585</v>
      </c>
      <c r="D411" s="12" t="s">
        <v>9</v>
      </c>
      <c r="E411" s="12" t="s">
        <v>934</v>
      </c>
      <c r="F411" s="12">
        <v>424426</v>
      </c>
      <c r="G411" s="12" t="s">
        <v>935</v>
      </c>
      <c r="H411" s="12" t="s">
        <v>27</v>
      </c>
      <c r="I411" s="12" t="s">
        <v>21</v>
      </c>
      <c r="J411" s="12">
        <v>694915</v>
      </c>
      <c r="K411" s="12">
        <v>434649</v>
      </c>
      <c r="L411" s="36">
        <f t="shared" si="6"/>
        <v>0.62547074102588085</v>
      </c>
    </row>
    <row r="412" spans="1:12">
      <c r="A412" s="12">
        <v>408100</v>
      </c>
      <c r="B412" s="12" t="s">
        <v>936</v>
      </c>
      <c r="C412" s="35">
        <v>40603</v>
      </c>
      <c r="D412" s="12" t="s">
        <v>9</v>
      </c>
      <c r="E412" s="12" t="s">
        <v>937</v>
      </c>
      <c r="F412" s="12">
        <v>376339</v>
      </c>
      <c r="G412" s="12" t="s">
        <v>87</v>
      </c>
      <c r="H412" s="12" t="s">
        <v>27</v>
      </c>
      <c r="I412" s="12" t="s">
        <v>17</v>
      </c>
      <c r="J412" s="12">
        <v>1030588</v>
      </c>
      <c r="K412" s="12">
        <v>505761</v>
      </c>
      <c r="L412" s="36">
        <f t="shared" si="6"/>
        <v>0.49074994081048878</v>
      </c>
    </row>
    <row r="413" spans="1:12">
      <c r="A413" s="12">
        <v>408245</v>
      </c>
      <c r="B413" s="12" t="s">
        <v>938</v>
      </c>
      <c r="C413" s="35">
        <v>40603</v>
      </c>
      <c r="D413" s="12" t="s">
        <v>9</v>
      </c>
      <c r="E413" s="12" t="s">
        <v>939</v>
      </c>
      <c r="F413" s="12">
        <v>460909</v>
      </c>
      <c r="G413" s="12" t="s">
        <v>40</v>
      </c>
      <c r="H413" s="12" t="s">
        <v>27</v>
      </c>
      <c r="I413" s="12" t="s">
        <v>13</v>
      </c>
      <c r="J413" s="12">
        <v>1370535</v>
      </c>
      <c r="K413" s="12">
        <v>1060550</v>
      </c>
      <c r="L413" s="36">
        <f t="shared" si="6"/>
        <v>0.77382190166613762</v>
      </c>
    </row>
    <row r="414" spans="1:12">
      <c r="A414" s="12">
        <v>408246</v>
      </c>
      <c r="B414" s="12" t="s">
        <v>940</v>
      </c>
      <c r="C414" s="35">
        <v>40603</v>
      </c>
      <c r="D414" s="12" t="s">
        <v>9</v>
      </c>
      <c r="E414" s="12" t="s">
        <v>941</v>
      </c>
      <c r="F414" s="12">
        <v>408443</v>
      </c>
      <c r="G414" s="12" t="s">
        <v>402</v>
      </c>
      <c r="H414" s="12" t="s">
        <v>12</v>
      </c>
      <c r="I414" s="12" t="s">
        <v>21</v>
      </c>
      <c r="J414" s="12">
        <v>592555</v>
      </c>
      <c r="K414" s="12">
        <v>796761</v>
      </c>
      <c r="L414" s="36">
        <f t="shared" si="6"/>
        <v>1.3446194867986938</v>
      </c>
    </row>
    <row r="415" spans="1:12">
      <c r="A415" s="12">
        <v>408259</v>
      </c>
      <c r="B415" s="12" t="s">
        <v>942</v>
      </c>
      <c r="C415" s="35">
        <v>40604</v>
      </c>
      <c r="D415" s="12" t="s">
        <v>9</v>
      </c>
      <c r="E415" s="12" t="s">
        <v>943</v>
      </c>
      <c r="F415" s="12">
        <v>382514</v>
      </c>
      <c r="G415" s="12" t="s">
        <v>840</v>
      </c>
      <c r="H415" s="12" t="s">
        <v>27</v>
      </c>
      <c r="I415" s="12" t="s">
        <v>21</v>
      </c>
      <c r="J415" s="12">
        <v>526134</v>
      </c>
      <c r="K415" s="12">
        <v>858394</v>
      </c>
      <c r="L415" s="36">
        <f t="shared" si="6"/>
        <v>1.6315121242877291</v>
      </c>
    </row>
    <row r="416" spans="1:12">
      <c r="A416" s="12">
        <v>408320</v>
      </c>
      <c r="B416" s="12" t="s">
        <v>944</v>
      </c>
      <c r="C416" s="35">
        <v>40029</v>
      </c>
      <c r="D416" s="12" t="s">
        <v>9</v>
      </c>
      <c r="E416" s="12" t="s">
        <v>945</v>
      </c>
      <c r="F416" s="12">
        <v>414224</v>
      </c>
      <c r="G416" s="12" t="s">
        <v>205</v>
      </c>
      <c r="H416" s="12" t="s">
        <v>27</v>
      </c>
      <c r="I416" s="12" t="s">
        <v>21</v>
      </c>
      <c r="J416" s="12">
        <v>478320</v>
      </c>
      <c r="K416" s="12">
        <v>910569</v>
      </c>
      <c r="L416" s="36">
        <f t="shared" si="6"/>
        <v>1.9036816357250377</v>
      </c>
    </row>
    <row r="417" spans="1:12">
      <c r="A417" s="12">
        <v>408508</v>
      </c>
      <c r="B417" s="12" t="s">
        <v>946</v>
      </c>
      <c r="C417" s="35">
        <v>40613</v>
      </c>
      <c r="D417" s="12" t="s">
        <v>9</v>
      </c>
      <c r="E417" s="12" t="s">
        <v>947</v>
      </c>
      <c r="F417" s="12">
        <v>379975</v>
      </c>
      <c r="G417" s="12" t="s">
        <v>90</v>
      </c>
      <c r="H417" s="12" t="s">
        <v>27</v>
      </c>
      <c r="I417" s="12" t="s">
        <v>21</v>
      </c>
      <c r="J417" s="12">
        <v>555961</v>
      </c>
      <c r="K417" s="12">
        <v>183677</v>
      </c>
      <c r="L417" s="36">
        <f t="shared" si="6"/>
        <v>0.33037749050742771</v>
      </c>
    </row>
    <row r="418" spans="1:12">
      <c r="A418" s="12">
        <v>408629</v>
      </c>
      <c r="B418" s="12" t="s">
        <v>948</v>
      </c>
      <c r="C418" s="35">
        <v>40613</v>
      </c>
      <c r="D418" s="12" t="s">
        <v>9</v>
      </c>
      <c r="E418" s="12" t="s">
        <v>949</v>
      </c>
      <c r="F418" s="12">
        <v>454526</v>
      </c>
      <c r="G418" s="12" t="s">
        <v>466</v>
      </c>
      <c r="H418" s="12" t="s">
        <v>27</v>
      </c>
      <c r="I418" s="12" t="s">
        <v>17</v>
      </c>
      <c r="J418" s="12">
        <v>768199</v>
      </c>
      <c r="K418" s="12">
        <v>1474099</v>
      </c>
      <c r="L418" s="36">
        <f t="shared" si="6"/>
        <v>1.9189025239553814</v>
      </c>
    </row>
    <row r="419" spans="1:12">
      <c r="A419" s="12">
        <v>408632</v>
      </c>
      <c r="B419" s="12" t="s">
        <v>950</v>
      </c>
      <c r="C419" s="35">
        <v>40609</v>
      </c>
      <c r="D419" s="12" t="s">
        <v>9</v>
      </c>
      <c r="E419" s="12" t="s">
        <v>951</v>
      </c>
      <c r="F419" s="12">
        <v>425654</v>
      </c>
      <c r="G419" s="12" t="s">
        <v>538</v>
      </c>
      <c r="H419" s="12" t="s">
        <v>27</v>
      </c>
      <c r="I419" s="12" t="s">
        <v>21</v>
      </c>
      <c r="J419" s="12">
        <v>509756</v>
      </c>
      <c r="K419" s="12">
        <v>619613</v>
      </c>
      <c r="L419" s="36">
        <f t="shared" si="6"/>
        <v>1.2155089886141606</v>
      </c>
    </row>
    <row r="420" spans="1:12">
      <c r="A420" s="12">
        <v>408770</v>
      </c>
      <c r="B420" s="12" t="s">
        <v>952</v>
      </c>
      <c r="C420" s="35">
        <v>40609</v>
      </c>
      <c r="D420" s="12" t="s">
        <v>9</v>
      </c>
      <c r="E420" s="12" t="s">
        <v>953</v>
      </c>
      <c r="F420" s="12">
        <v>398778</v>
      </c>
      <c r="G420" s="12" t="s">
        <v>363</v>
      </c>
      <c r="H420" s="12" t="s">
        <v>12</v>
      </c>
      <c r="I420" s="12" t="s">
        <v>247</v>
      </c>
      <c r="J420" s="12">
        <v>2941904</v>
      </c>
      <c r="K420" s="12">
        <v>3086995</v>
      </c>
      <c r="L420" s="36">
        <f t="shared" si="6"/>
        <v>1.0493187405163458</v>
      </c>
    </row>
    <row r="421" spans="1:12">
      <c r="A421" s="12">
        <v>408772</v>
      </c>
      <c r="B421" s="12" t="s">
        <v>954</v>
      </c>
      <c r="C421" s="35">
        <v>40604</v>
      </c>
      <c r="D421" s="12" t="s">
        <v>9</v>
      </c>
      <c r="E421" s="12" t="s">
        <v>955</v>
      </c>
      <c r="F421" s="12">
        <v>410452</v>
      </c>
      <c r="G421" s="12" t="s">
        <v>394</v>
      </c>
      <c r="H421" s="12" t="s">
        <v>12</v>
      </c>
      <c r="I421" s="12" t="s">
        <v>13</v>
      </c>
      <c r="J421" s="12">
        <v>1231788</v>
      </c>
      <c r="K421" s="12">
        <v>1093220</v>
      </c>
      <c r="L421" s="36">
        <f t="shared" si="6"/>
        <v>0.88750661639827633</v>
      </c>
    </row>
    <row r="422" spans="1:12">
      <c r="A422" s="12">
        <v>408777</v>
      </c>
      <c r="B422" s="12" t="s">
        <v>956</v>
      </c>
      <c r="C422" s="35">
        <v>40617</v>
      </c>
      <c r="D422" s="12" t="s">
        <v>9</v>
      </c>
      <c r="E422" s="12" t="s">
        <v>957</v>
      </c>
      <c r="F422" s="12">
        <v>473191</v>
      </c>
      <c r="G422" s="12" t="s">
        <v>210</v>
      </c>
      <c r="H422" s="12" t="s">
        <v>27</v>
      </c>
      <c r="I422" s="12" t="s">
        <v>21</v>
      </c>
      <c r="J422" s="12">
        <v>646050</v>
      </c>
      <c r="K422" s="12">
        <v>1327831</v>
      </c>
      <c r="L422" s="36">
        <f t="shared" si="6"/>
        <v>2.0553068647937467</v>
      </c>
    </row>
    <row r="423" spans="1:12">
      <c r="A423" s="12">
        <v>408779</v>
      </c>
      <c r="B423" s="12" t="s">
        <v>958</v>
      </c>
      <c r="C423" s="35">
        <v>40627</v>
      </c>
      <c r="D423" s="12" t="s">
        <v>9</v>
      </c>
      <c r="E423" s="12" t="s">
        <v>959</v>
      </c>
      <c r="F423" s="12">
        <v>471701</v>
      </c>
      <c r="G423" s="12" t="s">
        <v>456</v>
      </c>
      <c r="H423" s="12" t="s">
        <v>27</v>
      </c>
      <c r="I423" s="12" t="s">
        <v>21</v>
      </c>
      <c r="J423" s="12">
        <v>648036</v>
      </c>
      <c r="K423" s="12">
        <v>797746</v>
      </c>
      <c r="L423" s="36">
        <f t="shared" si="6"/>
        <v>1.2310211161108333</v>
      </c>
    </row>
    <row r="424" spans="1:12">
      <c r="A424" s="12">
        <v>409623</v>
      </c>
      <c r="B424" s="12" t="s">
        <v>960</v>
      </c>
      <c r="C424" s="35">
        <v>40617</v>
      </c>
      <c r="D424" s="12" t="s">
        <v>9</v>
      </c>
      <c r="E424" s="12" t="s">
        <v>961</v>
      </c>
      <c r="F424" s="12">
        <v>448733</v>
      </c>
      <c r="G424" s="12" t="s">
        <v>516</v>
      </c>
      <c r="H424" s="12" t="s">
        <v>27</v>
      </c>
      <c r="I424" s="12" t="s">
        <v>13</v>
      </c>
      <c r="J424" s="12">
        <v>1431054</v>
      </c>
      <c r="K424" s="12">
        <v>1077500</v>
      </c>
      <c r="L424" s="36">
        <f t="shared" si="6"/>
        <v>0.75294153819492482</v>
      </c>
    </row>
    <row r="425" spans="1:12">
      <c r="A425" s="12">
        <v>409627</v>
      </c>
      <c r="B425" s="12" t="s">
        <v>962</v>
      </c>
      <c r="C425" s="35">
        <v>40604</v>
      </c>
      <c r="D425" s="12" t="s">
        <v>9</v>
      </c>
      <c r="E425" s="12" t="s">
        <v>963</v>
      </c>
      <c r="F425" s="12">
        <v>385698</v>
      </c>
      <c r="G425" s="12" t="s">
        <v>691</v>
      </c>
      <c r="H425" s="12" t="s">
        <v>27</v>
      </c>
      <c r="I425" s="12" t="s">
        <v>21</v>
      </c>
      <c r="J425" s="12">
        <v>471311</v>
      </c>
      <c r="K425" s="12">
        <v>524789</v>
      </c>
      <c r="L425" s="36">
        <f t="shared" si="6"/>
        <v>1.113466479670536</v>
      </c>
    </row>
    <row r="426" spans="1:12">
      <c r="A426" s="12">
        <v>409630</v>
      </c>
      <c r="B426" s="12" t="s">
        <v>964</v>
      </c>
      <c r="C426" s="35">
        <v>40610</v>
      </c>
      <c r="D426" s="12" t="s">
        <v>9</v>
      </c>
      <c r="E426" s="12" t="s">
        <v>965</v>
      </c>
      <c r="F426" s="12">
        <v>410452</v>
      </c>
      <c r="G426" s="12" t="s">
        <v>394</v>
      </c>
      <c r="H426" s="12" t="s">
        <v>12</v>
      </c>
      <c r="I426" s="12" t="s">
        <v>66</v>
      </c>
      <c r="J426" s="12">
        <v>363309</v>
      </c>
      <c r="K426" s="12">
        <v>548104</v>
      </c>
      <c r="L426" s="36">
        <f t="shared" si="6"/>
        <v>1.5086441569022513</v>
      </c>
    </row>
    <row r="427" spans="1:12">
      <c r="A427" s="12">
        <v>409634</v>
      </c>
      <c r="B427" s="12" t="s">
        <v>966</v>
      </c>
      <c r="C427" s="35">
        <v>40261</v>
      </c>
      <c r="D427" s="12" t="s">
        <v>9</v>
      </c>
      <c r="E427" s="12" t="s">
        <v>967</v>
      </c>
      <c r="F427" s="12">
        <v>436955</v>
      </c>
      <c r="G427" s="12" t="s">
        <v>819</v>
      </c>
      <c r="H427" s="12" t="s">
        <v>12</v>
      </c>
      <c r="I427" s="12" t="s">
        <v>13</v>
      </c>
      <c r="J427" s="12">
        <v>1378261</v>
      </c>
      <c r="K427" s="12">
        <v>2076538</v>
      </c>
      <c r="L427" s="36">
        <f t="shared" si="6"/>
        <v>1.5066362612016158</v>
      </c>
    </row>
    <row r="428" spans="1:12">
      <c r="A428" s="12">
        <v>409964</v>
      </c>
      <c r="B428" s="12" t="s">
        <v>968</v>
      </c>
      <c r="C428" s="35">
        <v>40618</v>
      </c>
      <c r="D428" s="12" t="s">
        <v>9</v>
      </c>
      <c r="E428" s="12" t="s">
        <v>969</v>
      </c>
      <c r="F428" s="12">
        <v>412833</v>
      </c>
      <c r="G428" s="12" t="s">
        <v>627</v>
      </c>
      <c r="H428" s="12" t="s">
        <v>27</v>
      </c>
      <c r="I428" s="12" t="s">
        <v>66</v>
      </c>
      <c r="J428" s="12">
        <v>332882</v>
      </c>
      <c r="K428" s="12">
        <v>1152676</v>
      </c>
      <c r="L428" s="36">
        <f t="shared" si="6"/>
        <v>3.4627165181655961</v>
      </c>
    </row>
    <row r="429" spans="1:12">
      <c r="A429" s="12">
        <v>410282</v>
      </c>
      <c r="B429" s="12" t="s">
        <v>970</v>
      </c>
      <c r="C429" s="35">
        <v>40634</v>
      </c>
      <c r="D429" s="12" t="s">
        <v>9</v>
      </c>
      <c r="E429" s="12" t="s">
        <v>971</v>
      </c>
      <c r="F429" s="12">
        <v>379975</v>
      </c>
      <c r="G429" s="12" t="s">
        <v>90</v>
      </c>
      <c r="H429" s="12" t="s">
        <v>12</v>
      </c>
      <c r="I429" s="12" t="s">
        <v>28</v>
      </c>
      <c r="J429" s="12">
        <v>2291352</v>
      </c>
      <c r="K429" s="12">
        <v>4753816</v>
      </c>
      <c r="L429" s="36">
        <f t="shared" si="6"/>
        <v>2.0746773084187851</v>
      </c>
    </row>
    <row r="430" spans="1:12">
      <c r="A430" s="12">
        <v>410339</v>
      </c>
      <c r="B430" s="12" t="s">
        <v>972</v>
      </c>
      <c r="C430" s="35">
        <v>40627</v>
      </c>
      <c r="D430" s="12" t="s">
        <v>9</v>
      </c>
      <c r="E430" s="12" t="s">
        <v>973</v>
      </c>
      <c r="F430" s="12">
        <v>449173</v>
      </c>
      <c r="G430" s="12" t="s">
        <v>123</v>
      </c>
      <c r="H430" s="12" t="s">
        <v>12</v>
      </c>
      <c r="I430" s="12" t="s">
        <v>21</v>
      </c>
      <c r="J430" s="12">
        <v>510065</v>
      </c>
      <c r="K430" s="12">
        <v>462456</v>
      </c>
      <c r="L430" s="36">
        <f t="shared" si="6"/>
        <v>0.90666091576563768</v>
      </c>
    </row>
    <row r="431" spans="1:12">
      <c r="A431" s="12">
        <v>410343</v>
      </c>
      <c r="B431" s="12" t="s">
        <v>974</v>
      </c>
      <c r="C431" s="35">
        <v>40610</v>
      </c>
      <c r="D431" s="12" t="s">
        <v>9</v>
      </c>
      <c r="E431" s="12" t="s">
        <v>975</v>
      </c>
      <c r="F431" s="12">
        <v>381721</v>
      </c>
      <c r="G431" s="12" t="s">
        <v>265</v>
      </c>
      <c r="H431" s="12" t="s">
        <v>27</v>
      </c>
      <c r="I431" s="12" t="s">
        <v>28</v>
      </c>
      <c r="J431" s="12">
        <v>1747024</v>
      </c>
      <c r="K431" s="12">
        <v>2151517</v>
      </c>
      <c r="L431" s="36">
        <f t="shared" si="6"/>
        <v>1.2315325948584563</v>
      </c>
    </row>
    <row r="432" spans="1:12">
      <c r="A432" s="12">
        <v>410345</v>
      </c>
      <c r="B432" s="12" t="s">
        <v>976</v>
      </c>
      <c r="C432" s="35">
        <v>40091</v>
      </c>
      <c r="D432" s="12" t="s">
        <v>9</v>
      </c>
      <c r="E432" s="12" t="s">
        <v>977</v>
      </c>
      <c r="F432" s="12">
        <v>416871</v>
      </c>
      <c r="G432" s="12" t="s">
        <v>186</v>
      </c>
      <c r="H432" s="12" t="s">
        <v>27</v>
      </c>
      <c r="I432" s="12" t="s">
        <v>17</v>
      </c>
      <c r="J432" s="12">
        <v>752936</v>
      </c>
      <c r="K432" s="12">
        <v>445356</v>
      </c>
      <c r="L432" s="36">
        <f t="shared" si="6"/>
        <v>0.59149250401096509</v>
      </c>
    </row>
    <row r="433" spans="1:12">
      <c r="A433" s="12">
        <v>410363</v>
      </c>
      <c r="B433" s="12" t="s">
        <v>978</v>
      </c>
      <c r="C433" s="35">
        <v>40612</v>
      </c>
      <c r="D433" s="12" t="s">
        <v>9</v>
      </c>
      <c r="E433" s="12" t="s">
        <v>979</v>
      </c>
      <c r="F433" s="12">
        <v>398778</v>
      </c>
      <c r="G433" s="12" t="s">
        <v>363</v>
      </c>
      <c r="H433" s="12" t="s">
        <v>27</v>
      </c>
      <c r="I433" s="12" t="s">
        <v>21</v>
      </c>
      <c r="J433" s="12">
        <v>409058</v>
      </c>
      <c r="K433" s="12">
        <v>204973</v>
      </c>
      <c r="L433" s="36">
        <f t="shared" si="6"/>
        <v>0.50108542064939443</v>
      </c>
    </row>
    <row r="434" spans="1:12">
      <c r="A434" s="12">
        <v>410595</v>
      </c>
      <c r="B434" s="12" t="s">
        <v>980</v>
      </c>
      <c r="C434" s="35">
        <v>40627</v>
      </c>
      <c r="D434" s="12" t="s">
        <v>9</v>
      </c>
      <c r="E434" s="12" t="s">
        <v>981</v>
      </c>
      <c r="F434" s="12">
        <v>424426</v>
      </c>
      <c r="G434" s="12" t="s">
        <v>935</v>
      </c>
      <c r="H434" s="12" t="s">
        <v>27</v>
      </c>
      <c r="I434" s="12" t="s">
        <v>21</v>
      </c>
      <c r="J434" s="12">
        <v>579556</v>
      </c>
      <c r="K434" s="12">
        <v>320352</v>
      </c>
      <c r="L434" s="36">
        <f t="shared" si="6"/>
        <v>0.5527541773357536</v>
      </c>
    </row>
    <row r="435" spans="1:12">
      <c r="A435" s="12">
        <v>410602</v>
      </c>
      <c r="B435" s="12" t="s">
        <v>982</v>
      </c>
      <c r="C435" s="35">
        <v>39674</v>
      </c>
      <c r="D435" s="12" t="s">
        <v>9</v>
      </c>
      <c r="E435" s="12" t="s">
        <v>983</v>
      </c>
      <c r="F435" s="12">
        <v>412412</v>
      </c>
      <c r="G435" s="12" t="s">
        <v>197</v>
      </c>
      <c r="H435" s="12" t="s">
        <v>12</v>
      </c>
      <c r="I435" s="12" t="s">
        <v>13</v>
      </c>
      <c r="J435" s="12">
        <v>1276033</v>
      </c>
      <c r="K435" s="12">
        <v>802967</v>
      </c>
      <c r="L435" s="36">
        <f t="shared" si="6"/>
        <v>0.62926820858081256</v>
      </c>
    </row>
    <row r="436" spans="1:12">
      <c r="A436" s="12">
        <v>410656</v>
      </c>
      <c r="B436" s="12" t="s">
        <v>984</v>
      </c>
      <c r="C436" s="35">
        <v>40627</v>
      </c>
      <c r="D436" s="12" t="s">
        <v>9</v>
      </c>
      <c r="E436" s="12" t="s">
        <v>985</v>
      </c>
      <c r="F436" s="12">
        <v>448733</v>
      </c>
      <c r="G436" s="12" t="s">
        <v>516</v>
      </c>
      <c r="H436" s="12" t="s">
        <v>27</v>
      </c>
      <c r="I436" s="12" t="s">
        <v>21</v>
      </c>
      <c r="J436" s="12">
        <v>640131</v>
      </c>
      <c r="K436" s="12">
        <v>595533</v>
      </c>
      <c r="L436" s="36">
        <f t="shared" si="6"/>
        <v>0.93032988560154095</v>
      </c>
    </row>
    <row r="437" spans="1:12">
      <c r="A437" s="12">
        <v>410670</v>
      </c>
      <c r="B437" s="12" t="s">
        <v>986</v>
      </c>
      <c r="C437" s="35">
        <v>40609</v>
      </c>
      <c r="D437" s="12" t="s">
        <v>9</v>
      </c>
      <c r="E437" s="12" t="s">
        <v>987</v>
      </c>
      <c r="F437" s="12">
        <v>410452</v>
      </c>
      <c r="G437" s="12" t="s">
        <v>394</v>
      </c>
      <c r="H437" s="12" t="s">
        <v>12</v>
      </c>
      <c r="I437" s="12" t="s">
        <v>28</v>
      </c>
      <c r="J437" s="12">
        <v>1511402</v>
      </c>
      <c r="K437" s="12">
        <v>2053945</v>
      </c>
      <c r="L437" s="36">
        <f t="shared" si="6"/>
        <v>1.3589667077322909</v>
      </c>
    </row>
    <row r="438" spans="1:12">
      <c r="A438" s="12">
        <v>410692</v>
      </c>
      <c r="B438" s="12" t="s">
        <v>988</v>
      </c>
      <c r="C438" s="35">
        <v>40623</v>
      </c>
      <c r="D438" s="12" t="s">
        <v>9</v>
      </c>
      <c r="E438" s="12" t="s">
        <v>989</v>
      </c>
      <c r="F438" s="12">
        <v>406515</v>
      </c>
      <c r="G438" s="12" t="s">
        <v>282</v>
      </c>
      <c r="H438" s="12" t="s">
        <v>27</v>
      </c>
      <c r="I438" s="12" t="s">
        <v>66</v>
      </c>
      <c r="J438" s="12">
        <v>369251</v>
      </c>
      <c r="K438" s="12">
        <v>1402002</v>
      </c>
      <c r="L438" s="36">
        <f t="shared" si="6"/>
        <v>3.7968807125776234</v>
      </c>
    </row>
    <row r="439" spans="1:12">
      <c r="A439" s="12">
        <v>410696</v>
      </c>
      <c r="B439" s="12" t="s">
        <v>990</v>
      </c>
      <c r="C439" s="35">
        <v>40634</v>
      </c>
      <c r="D439" s="12" t="s">
        <v>9</v>
      </c>
      <c r="E439" s="12" t="s">
        <v>991</v>
      </c>
      <c r="F439" s="12">
        <v>448126</v>
      </c>
      <c r="G439" s="12" t="s">
        <v>312</v>
      </c>
      <c r="H439" s="12" t="s">
        <v>12</v>
      </c>
      <c r="I439" s="12" t="s">
        <v>17</v>
      </c>
      <c r="J439" s="12">
        <v>713038</v>
      </c>
      <c r="K439" s="12">
        <v>1341030</v>
      </c>
      <c r="L439" s="36">
        <f t="shared" si="6"/>
        <v>1.8807272543679299</v>
      </c>
    </row>
    <row r="440" spans="1:12">
      <c r="A440" s="12">
        <v>410734</v>
      </c>
      <c r="B440" s="12" t="s">
        <v>992</v>
      </c>
      <c r="C440" s="35">
        <v>40634</v>
      </c>
      <c r="D440" s="12" t="s">
        <v>9</v>
      </c>
      <c r="E440" s="12" t="s">
        <v>993</v>
      </c>
      <c r="F440" s="12">
        <v>410450</v>
      </c>
      <c r="G440" s="12" t="s">
        <v>213</v>
      </c>
      <c r="H440" s="12" t="s">
        <v>12</v>
      </c>
      <c r="I440" s="12" t="s">
        <v>17</v>
      </c>
      <c r="J440" s="12">
        <v>915757</v>
      </c>
      <c r="K440" s="12">
        <v>415905</v>
      </c>
      <c r="L440" s="36">
        <f t="shared" si="6"/>
        <v>0.45416524252612867</v>
      </c>
    </row>
    <row r="441" spans="1:12">
      <c r="A441" s="12">
        <v>410828</v>
      </c>
      <c r="B441" s="12" t="s">
        <v>994</v>
      </c>
      <c r="C441" s="35">
        <v>40637</v>
      </c>
      <c r="D441" s="12" t="s">
        <v>9</v>
      </c>
      <c r="E441" s="12" t="s">
        <v>995</v>
      </c>
      <c r="F441" s="12">
        <v>381248</v>
      </c>
      <c r="G441" s="12" t="s">
        <v>513</v>
      </c>
      <c r="H441" s="12" t="s">
        <v>27</v>
      </c>
      <c r="I441" s="12" t="s">
        <v>17</v>
      </c>
      <c r="J441" s="12">
        <v>715893</v>
      </c>
      <c r="K441" s="12">
        <v>1054571</v>
      </c>
      <c r="L441" s="36">
        <f t="shared" si="6"/>
        <v>1.473084664887071</v>
      </c>
    </row>
    <row r="442" spans="1:12">
      <c r="A442" s="12">
        <v>411988</v>
      </c>
      <c r="B442" s="12" t="s">
        <v>996</v>
      </c>
      <c r="C442" s="35">
        <v>40659</v>
      </c>
      <c r="D442" s="12" t="s">
        <v>9</v>
      </c>
      <c r="E442" s="12" t="s">
        <v>997</v>
      </c>
      <c r="F442" s="12">
        <v>448126</v>
      </c>
      <c r="G442" s="12" t="s">
        <v>312</v>
      </c>
      <c r="H442" s="12" t="s">
        <v>27</v>
      </c>
      <c r="I442" s="12" t="s">
        <v>13</v>
      </c>
      <c r="J442" s="12">
        <v>1455873</v>
      </c>
      <c r="K442" s="12">
        <v>1718333</v>
      </c>
      <c r="L442" s="36">
        <f t="shared" si="6"/>
        <v>1.1802767136968677</v>
      </c>
    </row>
    <row r="443" spans="1:12">
      <c r="A443" s="12">
        <v>411991</v>
      </c>
      <c r="B443" s="12" t="s">
        <v>998</v>
      </c>
      <c r="C443" s="35">
        <v>40667</v>
      </c>
      <c r="D443" s="12" t="s">
        <v>9</v>
      </c>
      <c r="E443" s="12" t="s">
        <v>999</v>
      </c>
      <c r="F443" s="12">
        <v>388373</v>
      </c>
      <c r="G443" s="12" t="s">
        <v>633</v>
      </c>
      <c r="H443" s="12" t="s">
        <v>12</v>
      </c>
      <c r="I443" s="12" t="s">
        <v>17</v>
      </c>
      <c r="J443" s="12">
        <v>857343</v>
      </c>
      <c r="K443" s="12">
        <v>1003314</v>
      </c>
      <c r="L443" s="36">
        <f t="shared" si="6"/>
        <v>1.1702597443496943</v>
      </c>
    </row>
    <row r="444" spans="1:12">
      <c r="A444" s="12">
        <v>412053</v>
      </c>
      <c r="B444" s="12" t="s">
        <v>1000</v>
      </c>
      <c r="C444" s="35">
        <v>40659</v>
      </c>
      <c r="D444" s="12" t="s">
        <v>9</v>
      </c>
      <c r="E444" s="12" t="s">
        <v>1001</v>
      </c>
      <c r="F444" s="12">
        <v>373036</v>
      </c>
      <c r="G444" s="12" t="s">
        <v>189</v>
      </c>
      <c r="H444" s="12" t="s">
        <v>27</v>
      </c>
      <c r="I444" s="12" t="s">
        <v>21</v>
      </c>
      <c r="J444" s="12">
        <v>660554</v>
      </c>
      <c r="K444" s="12">
        <v>878704</v>
      </c>
      <c r="L444" s="36">
        <f t="shared" si="6"/>
        <v>1.3302530905875978</v>
      </c>
    </row>
    <row r="445" spans="1:12">
      <c r="A445" s="12">
        <v>412211</v>
      </c>
      <c r="B445" s="12" t="s">
        <v>1002</v>
      </c>
      <c r="C445" s="35">
        <v>40378</v>
      </c>
      <c r="D445" s="12" t="s">
        <v>9</v>
      </c>
      <c r="E445" s="12" t="s">
        <v>1003</v>
      </c>
      <c r="F445" s="12">
        <v>416871</v>
      </c>
      <c r="G445" s="12" t="s">
        <v>186</v>
      </c>
      <c r="H445" s="12" t="s">
        <v>27</v>
      </c>
      <c r="I445" s="12" t="s">
        <v>21</v>
      </c>
      <c r="J445" s="12">
        <v>488006</v>
      </c>
      <c r="K445" s="12">
        <v>436700</v>
      </c>
      <c r="L445" s="36">
        <f t="shared" si="6"/>
        <v>0.89486604672893366</v>
      </c>
    </row>
    <row r="446" spans="1:12">
      <c r="A446" s="12">
        <v>412277</v>
      </c>
      <c r="B446" s="12" t="s">
        <v>1004</v>
      </c>
      <c r="C446" s="35">
        <v>40660</v>
      </c>
      <c r="D446" s="12" t="s">
        <v>9</v>
      </c>
      <c r="E446" s="12" t="s">
        <v>1005</v>
      </c>
      <c r="F446" s="12">
        <v>399532</v>
      </c>
      <c r="G446" s="12" t="s">
        <v>11</v>
      </c>
      <c r="H446" s="12" t="s">
        <v>12</v>
      </c>
      <c r="I446" s="12" t="s">
        <v>21</v>
      </c>
      <c r="J446" s="12">
        <v>638650</v>
      </c>
      <c r="K446" s="12">
        <v>1407603</v>
      </c>
      <c r="L446" s="36">
        <f t="shared" si="6"/>
        <v>2.2040288107727237</v>
      </c>
    </row>
    <row r="447" spans="1:12">
      <c r="A447" s="12">
        <v>412286</v>
      </c>
      <c r="B447" s="12" t="s">
        <v>1006</v>
      </c>
      <c r="C447" s="35">
        <v>40633</v>
      </c>
      <c r="D447" s="12" t="s">
        <v>9</v>
      </c>
      <c r="E447" s="12" t="s">
        <v>1007</v>
      </c>
      <c r="F447" s="12">
        <v>424426</v>
      </c>
      <c r="G447" s="12" t="s">
        <v>935</v>
      </c>
      <c r="H447" s="12" t="s">
        <v>27</v>
      </c>
      <c r="I447" s="12" t="s">
        <v>21</v>
      </c>
      <c r="J447" s="12">
        <v>604115</v>
      </c>
      <c r="K447" s="12">
        <v>653212</v>
      </c>
      <c r="L447" s="36">
        <f t="shared" si="6"/>
        <v>1.081270950067454</v>
      </c>
    </row>
    <row r="448" spans="1:12">
      <c r="A448" s="12">
        <v>412328</v>
      </c>
      <c r="B448" s="12" t="s">
        <v>1008</v>
      </c>
      <c r="C448" s="35">
        <v>40659</v>
      </c>
      <c r="D448" s="12" t="s">
        <v>9</v>
      </c>
      <c r="E448" s="12" t="s">
        <v>1009</v>
      </c>
      <c r="F448" s="12">
        <v>391321</v>
      </c>
      <c r="G448" s="12" t="s">
        <v>37</v>
      </c>
      <c r="H448" s="12" t="s">
        <v>27</v>
      </c>
      <c r="I448" s="12" t="s">
        <v>13</v>
      </c>
      <c r="J448" s="12">
        <v>1304784</v>
      </c>
      <c r="K448" s="12">
        <v>2105588</v>
      </c>
      <c r="L448" s="36">
        <f t="shared" si="6"/>
        <v>1.6137444971734785</v>
      </c>
    </row>
    <row r="449" spans="1:12">
      <c r="A449" s="12">
        <v>412334</v>
      </c>
      <c r="B449" s="12" t="s">
        <v>1010</v>
      </c>
      <c r="C449" s="35">
        <v>39504</v>
      </c>
      <c r="D449" s="12" t="s">
        <v>9</v>
      </c>
      <c r="E449" s="12" t="s">
        <v>1011</v>
      </c>
      <c r="F449" s="12">
        <v>412412</v>
      </c>
      <c r="G449" s="12" t="s">
        <v>197</v>
      </c>
      <c r="H449" s="12" t="s">
        <v>27</v>
      </c>
      <c r="I449" s="12" t="s">
        <v>17</v>
      </c>
      <c r="J449" s="12">
        <v>1036060</v>
      </c>
      <c r="K449" s="12">
        <v>666980</v>
      </c>
      <c r="L449" s="36">
        <f t="shared" si="6"/>
        <v>0.64376580506920444</v>
      </c>
    </row>
    <row r="450" spans="1:12">
      <c r="A450" s="12">
        <v>412393</v>
      </c>
      <c r="B450" s="12" t="s">
        <v>1012</v>
      </c>
      <c r="C450" s="35">
        <v>40659</v>
      </c>
      <c r="D450" s="12" t="s">
        <v>9</v>
      </c>
      <c r="E450" s="12" t="s">
        <v>1013</v>
      </c>
      <c r="F450" s="12">
        <v>379915</v>
      </c>
      <c r="G450" s="12" t="s">
        <v>315</v>
      </c>
      <c r="H450" s="12" t="s">
        <v>27</v>
      </c>
      <c r="I450" s="12" t="s">
        <v>17</v>
      </c>
      <c r="J450" s="12">
        <v>933050</v>
      </c>
      <c r="K450" s="12">
        <v>1308846</v>
      </c>
      <c r="L450" s="36">
        <f t="shared" si="6"/>
        <v>1.4027608381115695</v>
      </c>
    </row>
    <row r="451" spans="1:12">
      <c r="A451" s="12">
        <v>412476</v>
      </c>
      <c r="B451" s="12" t="s">
        <v>1014</v>
      </c>
      <c r="C451" s="35">
        <v>40672</v>
      </c>
      <c r="D451" s="12" t="s">
        <v>9</v>
      </c>
      <c r="E451" s="12" t="s">
        <v>909</v>
      </c>
      <c r="F451" s="12">
        <v>378503</v>
      </c>
      <c r="G451" s="12" t="s">
        <v>268</v>
      </c>
      <c r="H451" s="12" t="s">
        <v>27</v>
      </c>
      <c r="I451" s="12" t="s">
        <v>17</v>
      </c>
      <c r="J451" s="12">
        <v>963718</v>
      </c>
      <c r="K451" s="12">
        <v>1779167</v>
      </c>
      <c r="L451" s="36">
        <f t="shared" ref="L451:L514" si="7">K451/J451</f>
        <v>1.8461489771904229</v>
      </c>
    </row>
    <row r="452" spans="1:12">
      <c r="A452" s="12">
        <v>412523</v>
      </c>
      <c r="B452" s="12" t="s">
        <v>1015</v>
      </c>
      <c r="C452" s="35">
        <v>40637</v>
      </c>
      <c r="D452" s="12" t="s">
        <v>9</v>
      </c>
      <c r="E452" s="12" t="s">
        <v>1016</v>
      </c>
      <c r="F452" s="12">
        <v>474373</v>
      </c>
      <c r="G452" s="12" t="s">
        <v>126</v>
      </c>
      <c r="H452" s="12" t="s">
        <v>12</v>
      </c>
      <c r="I452" s="12" t="s">
        <v>28</v>
      </c>
      <c r="J452" s="12">
        <v>1579458</v>
      </c>
      <c r="K452" s="12">
        <v>678936</v>
      </c>
      <c r="L452" s="36">
        <f t="shared" si="7"/>
        <v>0.42985378528583856</v>
      </c>
    </row>
    <row r="453" spans="1:12">
      <c r="A453" s="12">
        <v>412582</v>
      </c>
      <c r="B453" s="12" t="s">
        <v>1017</v>
      </c>
      <c r="C453" s="35">
        <v>40679</v>
      </c>
      <c r="D453" s="12" t="s">
        <v>9</v>
      </c>
      <c r="E453" s="12" t="s">
        <v>1018</v>
      </c>
      <c r="F453" s="12">
        <v>406698</v>
      </c>
      <c r="G453" s="12" t="s">
        <v>216</v>
      </c>
      <c r="H453" s="12" t="s">
        <v>27</v>
      </c>
      <c r="I453" s="12" t="s">
        <v>66</v>
      </c>
      <c r="J453" s="12">
        <v>364206</v>
      </c>
      <c r="K453" s="12">
        <v>594060</v>
      </c>
      <c r="L453" s="36">
        <f t="shared" si="7"/>
        <v>1.6311098663942933</v>
      </c>
    </row>
    <row r="454" spans="1:12">
      <c r="A454" s="12">
        <v>412584</v>
      </c>
      <c r="B454" s="12" t="s">
        <v>1019</v>
      </c>
      <c r="C454" s="35">
        <v>40659</v>
      </c>
      <c r="D454" s="12" t="s">
        <v>9</v>
      </c>
      <c r="E454" s="12" t="s">
        <v>1020</v>
      </c>
      <c r="F454" s="12">
        <v>398778</v>
      </c>
      <c r="G454" s="12" t="s">
        <v>363</v>
      </c>
      <c r="H454" s="12" t="s">
        <v>27</v>
      </c>
      <c r="I454" s="12" t="s">
        <v>66</v>
      </c>
      <c r="J454" s="12">
        <v>378287</v>
      </c>
      <c r="K454" s="12">
        <v>986998</v>
      </c>
      <c r="L454" s="36">
        <f t="shared" si="7"/>
        <v>2.6091248179292443</v>
      </c>
    </row>
    <row r="455" spans="1:12">
      <c r="A455" s="12">
        <v>412612</v>
      </c>
      <c r="B455" s="12" t="s">
        <v>1021</v>
      </c>
      <c r="C455" s="35">
        <v>40679</v>
      </c>
      <c r="D455" s="12" t="s">
        <v>9</v>
      </c>
      <c r="E455" s="12" t="s">
        <v>1022</v>
      </c>
      <c r="F455" s="12">
        <v>410450</v>
      </c>
      <c r="G455" s="12" t="s">
        <v>213</v>
      </c>
      <c r="H455" s="12" t="s">
        <v>27</v>
      </c>
      <c r="I455" s="12" t="s">
        <v>21</v>
      </c>
      <c r="J455" s="12">
        <v>692182</v>
      </c>
      <c r="K455" s="12">
        <v>1257670</v>
      </c>
      <c r="L455" s="36">
        <f t="shared" si="7"/>
        <v>1.8169643244117877</v>
      </c>
    </row>
    <row r="456" spans="1:12">
      <c r="A456" s="12">
        <v>412757</v>
      </c>
      <c r="B456" s="12" t="s">
        <v>1023</v>
      </c>
      <c r="C456" s="35">
        <v>40632</v>
      </c>
      <c r="D456" s="12" t="s">
        <v>9</v>
      </c>
      <c r="E456" s="12" t="s">
        <v>1024</v>
      </c>
      <c r="F456" s="12">
        <v>424950</v>
      </c>
      <c r="G456" s="12" t="s">
        <v>45</v>
      </c>
      <c r="H456" s="12" t="s">
        <v>27</v>
      </c>
      <c r="I456" s="12" t="s">
        <v>66</v>
      </c>
      <c r="J456" s="12">
        <v>337514</v>
      </c>
      <c r="K456" s="12">
        <v>499288</v>
      </c>
      <c r="L456" s="36">
        <f t="shared" si="7"/>
        <v>1.4793104878612442</v>
      </c>
    </row>
    <row r="457" spans="1:12">
      <c r="A457" s="12">
        <v>412759</v>
      </c>
      <c r="B457" s="12" t="s">
        <v>1025</v>
      </c>
      <c r="C457" s="35">
        <v>40676</v>
      </c>
      <c r="D457" s="12" t="s">
        <v>9</v>
      </c>
      <c r="E457" s="12" t="s">
        <v>1026</v>
      </c>
      <c r="F457" s="12">
        <v>391321</v>
      </c>
      <c r="G457" s="12" t="s">
        <v>37</v>
      </c>
      <c r="H457" s="12" t="s">
        <v>27</v>
      </c>
      <c r="I457" s="12" t="s">
        <v>13</v>
      </c>
      <c r="J457" s="12">
        <v>1312192</v>
      </c>
      <c r="K457" s="12">
        <v>1509624</v>
      </c>
      <c r="L457" s="36">
        <f t="shared" si="7"/>
        <v>1.1504596888260255</v>
      </c>
    </row>
    <row r="458" spans="1:12">
      <c r="A458" s="12">
        <v>412835</v>
      </c>
      <c r="B458" s="12" t="s">
        <v>1027</v>
      </c>
      <c r="C458" s="35">
        <v>40674</v>
      </c>
      <c r="D458" s="12" t="s">
        <v>9</v>
      </c>
      <c r="E458" s="12" t="s">
        <v>1028</v>
      </c>
      <c r="F458" s="12">
        <v>419863</v>
      </c>
      <c r="G458" s="12" t="s">
        <v>16</v>
      </c>
      <c r="H458" s="12" t="s">
        <v>12</v>
      </c>
      <c r="I458" s="12" t="s">
        <v>21</v>
      </c>
      <c r="J458" s="12">
        <v>416933</v>
      </c>
      <c r="K458" s="12">
        <v>532750</v>
      </c>
      <c r="L458" s="36">
        <f t="shared" si="7"/>
        <v>1.2777832409523833</v>
      </c>
    </row>
    <row r="459" spans="1:12">
      <c r="A459" s="12">
        <v>412843</v>
      </c>
      <c r="B459" s="12" t="s">
        <v>1029</v>
      </c>
      <c r="C459" s="35">
        <v>40681</v>
      </c>
      <c r="D459" s="12" t="s">
        <v>9</v>
      </c>
      <c r="E459" s="12" t="s">
        <v>1030</v>
      </c>
      <c r="F459" s="12">
        <v>378504</v>
      </c>
      <c r="G459" s="12" t="s">
        <v>271</v>
      </c>
      <c r="H459" s="12" t="s">
        <v>12</v>
      </c>
      <c r="I459" s="12" t="s">
        <v>28</v>
      </c>
      <c r="J459" s="12">
        <v>2089137</v>
      </c>
      <c r="K459" s="12">
        <v>1569127</v>
      </c>
      <c r="L459" s="36">
        <f t="shared" si="7"/>
        <v>0.75108860740104644</v>
      </c>
    </row>
    <row r="460" spans="1:12">
      <c r="A460" s="12">
        <v>412903</v>
      </c>
      <c r="B460" s="12" t="s">
        <v>1031</v>
      </c>
      <c r="C460" s="35">
        <v>40672</v>
      </c>
      <c r="D460" s="12" t="s">
        <v>9</v>
      </c>
      <c r="E460" s="12" t="s">
        <v>1032</v>
      </c>
      <c r="F460" s="12">
        <v>376339</v>
      </c>
      <c r="G460" s="12" t="s">
        <v>87</v>
      </c>
      <c r="H460" s="12" t="s">
        <v>12</v>
      </c>
      <c r="I460" s="12" t="s">
        <v>13</v>
      </c>
      <c r="J460" s="12">
        <v>1159644</v>
      </c>
      <c r="K460" s="12">
        <v>1355874</v>
      </c>
      <c r="L460" s="36">
        <f t="shared" si="7"/>
        <v>1.1692157248258948</v>
      </c>
    </row>
    <row r="461" spans="1:12">
      <c r="A461" s="12">
        <v>412909</v>
      </c>
      <c r="B461" s="12" t="s">
        <v>1033</v>
      </c>
      <c r="C461" s="35">
        <v>40630</v>
      </c>
      <c r="D461" s="12" t="s">
        <v>9</v>
      </c>
      <c r="E461" s="12" t="s">
        <v>1034</v>
      </c>
      <c r="F461" s="12">
        <v>452815</v>
      </c>
      <c r="G461" s="12" t="s">
        <v>444</v>
      </c>
      <c r="H461" s="12" t="s">
        <v>27</v>
      </c>
      <c r="I461" s="12" t="s">
        <v>13</v>
      </c>
      <c r="J461" s="12">
        <v>1325137</v>
      </c>
      <c r="K461" s="12">
        <v>1934975</v>
      </c>
      <c r="L461" s="36">
        <f t="shared" si="7"/>
        <v>1.4602075106196566</v>
      </c>
    </row>
    <row r="462" spans="1:12">
      <c r="A462" s="12">
        <v>412915</v>
      </c>
      <c r="B462" s="12" t="s">
        <v>1035</v>
      </c>
      <c r="C462" s="35">
        <v>40634</v>
      </c>
      <c r="D462" s="12" t="s">
        <v>9</v>
      </c>
      <c r="E462" s="12" t="s">
        <v>1036</v>
      </c>
      <c r="F462" s="12">
        <v>381132</v>
      </c>
      <c r="G462" s="12" t="s">
        <v>285</v>
      </c>
      <c r="H462" s="12" t="s">
        <v>12</v>
      </c>
      <c r="I462" s="12" t="s">
        <v>28</v>
      </c>
      <c r="J462" s="12">
        <v>1555446</v>
      </c>
      <c r="K462" s="12">
        <v>781758</v>
      </c>
      <c r="L462" s="36">
        <f t="shared" si="7"/>
        <v>0.50259411127097953</v>
      </c>
    </row>
    <row r="463" spans="1:12">
      <c r="A463" s="12">
        <v>413175</v>
      </c>
      <c r="B463" s="12" t="s">
        <v>1037</v>
      </c>
      <c r="C463" s="35">
        <v>40680</v>
      </c>
      <c r="D463" s="12" t="s">
        <v>9</v>
      </c>
      <c r="E463" s="12" t="s">
        <v>1038</v>
      </c>
      <c r="F463" s="12">
        <v>406698</v>
      </c>
      <c r="G463" s="12" t="s">
        <v>216</v>
      </c>
      <c r="H463" s="12" t="s">
        <v>27</v>
      </c>
      <c r="I463" s="12" t="s">
        <v>17</v>
      </c>
      <c r="J463" s="12">
        <v>984791</v>
      </c>
      <c r="K463" s="12">
        <v>772167</v>
      </c>
      <c r="L463" s="36">
        <f t="shared" si="7"/>
        <v>0.78409225916971215</v>
      </c>
    </row>
    <row r="464" spans="1:12">
      <c r="A464" s="12">
        <v>413181</v>
      </c>
      <c r="B464" s="12" t="s">
        <v>1039</v>
      </c>
      <c r="C464" s="35">
        <v>40674</v>
      </c>
      <c r="D464" s="12" t="s">
        <v>9</v>
      </c>
      <c r="E464" s="12" t="s">
        <v>1040</v>
      </c>
      <c r="F464" s="12">
        <v>417062</v>
      </c>
      <c r="G464" s="12" t="s">
        <v>651</v>
      </c>
      <c r="H464" s="12" t="s">
        <v>27</v>
      </c>
      <c r="I464" s="12" t="s">
        <v>21</v>
      </c>
      <c r="J464" s="12">
        <v>526157</v>
      </c>
      <c r="K464" s="12">
        <v>938772</v>
      </c>
      <c r="L464" s="36">
        <f t="shared" si="7"/>
        <v>1.784205094677064</v>
      </c>
    </row>
    <row r="465" spans="1:12">
      <c r="A465" s="12">
        <v>414017</v>
      </c>
      <c r="B465" s="12" t="s">
        <v>1041</v>
      </c>
      <c r="C465" s="35">
        <v>40674</v>
      </c>
      <c r="D465" s="12" t="s">
        <v>9</v>
      </c>
      <c r="E465" s="12" t="s">
        <v>1042</v>
      </c>
      <c r="F465" s="12">
        <v>408446</v>
      </c>
      <c r="G465" s="12" t="s">
        <v>439</v>
      </c>
      <c r="H465" s="12" t="s">
        <v>27</v>
      </c>
      <c r="I465" s="12" t="s">
        <v>17</v>
      </c>
      <c r="J465" s="12">
        <v>921476</v>
      </c>
      <c r="K465" s="12">
        <v>829390</v>
      </c>
      <c r="L465" s="36">
        <f t="shared" si="7"/>
        <v>0.90006684927225455</v>
      </c>
    </row>
    <row r="466" spans="1:12">
      <c r="A466" s="12">
        <v>414162</v>
      </c>
      <c r="B466" s="12" t="s">
        <v>1043</v>
      </c>
      <c r="C466" s="35">
        <v>40671</v>
      </c>
      <c r="D466" s="12" t="s">
        <v>9</v>
      </c>
      <c r="E466" s="12" t="s">
        <v>1044</v>
      </c>
      <c r="F466" s="12">
        <v>472010</v>
      </c>
      <c r="G466" s="12" t="s">
        <v>168</v>
      </c>
      <c r="H466" s="12" t="s">
        <v>12</v>
      </c>
      <c r="I466" s="12" t="s">
        <v>21</v>
      </c>
      <c r="J466" s="12">
        <v>494106</v>
      </c>
      <c r="K466" s="12">
        <v>422972</v>
      </c>
      <c r="L466" s="36">
        <f t="shared" si="7"/>
        <v>0.85603493987120172</v>
      </c>
    </row>
    <row r="467" spans="1:12">
      <c r="A467" s="12">
        <v>414190</v>
      </c>
      <c r="B467" s="12" t="s">
        <v>1045</v>
      </c>
      <c r="C467" s="35">
        <v>40690</v>
      </c>
      <c r="D467" s="12" t="s">
        <v>9</v>
      </c>
      <c r="E467" s="12" t="s">
        <v>1046</v>
      </c>
      <c r="F467" s="12">
        <v>411082</v>
      </c>
      <c r="G467" s="12" t="s">
        <v>54</v>
      </c>
      <c r="H467" s="12" t="s">
        <v>27</v>
      </c>
      <c r="I467" s="12" t="s">
        <v>13</v>
      </c>
      <c r="J467" s="12">
        <v>1271133</v>
      </c>
      <c r="K467" s="12">
        <v>1919513</v>
      </c>
      <c r="L467" s="36">
        <f t="shared" si="7"/>
        <v>1.5100803771123872</v>
      </c>
    </row>
    <row r="468" spans="1:12">
      <c r="A468" s="12">
        <v>414321</v>
      </c>
      <c r="B468" s="12" t="s">
        <v>1047</v>
      </c>
      <c r="C468" s="35">
        <v>40688</v>
      </c>
      <c r="D468" s="12" t="s">
        <v>9</v>
      </c>
      <c r="E468" s="12" t="s">
        <v>1048</v>
      </c>
      <c r="F468" s="12">
        <v>377143</v>
      </c>
      <c r="G468" s="12" t="s">
        <v>172</v>
      </c>
      <c r="H468" s="12" t="s">
        <v>12</v>
      </c>
      <c r="I468" s="12" t="s">
        <v>66</v>
      </c>
      <c r="J468" s="12">
        <v>192199</v>
      </c>
      <c r="K468" s="12">
        <v>509304</v>
      </c>
      <c r="L468" s="36">
        <f t="shared" si="7"/>
        <v>2.6498785113346064</v>
      </c>
    </row>
    <row r="469" spans="1:12">
      <c r="A469" s="12">
        <v>414348</v>
      </c>
      <c r="B469" s="12" t="s">
        <v>1049</v>
      </c>
      <c r="C469" s="35">
        <v>40700</v>
      </c>
      <c r="D469" s="12" t="s">
        <v>9</v>
      </c>
      <c r="E469" s="12" t="s">
        <v>1050</v>
      </c>
      <c r="F469" s="12">
        <v>399534</v>
      </c>
      <c r="G469" s="12" t="s">
        <v>20</v>
      </c>
      <c r="H469" s="12" t="s">
        <v>12</v>
      </c>
      <c r="I469" s="12" t="s">
        <v>21</v>
      </c>
      <c r="J469" s="12">
        <v>602078</v>
      </c>
      <c r="K469" s="12">
        <v>718168</v>
      </c>
      <c r="L469" s="36">
        <f t="shared" si="7"/>
        <v>1.1928155488159342</v>
      </c>
    </row>
    <row r="470" spans="1:12">
      <c r="A470" s="12">
        <v>414354</v>
      </c>
      <c r="B470" s="12" t="s">
        <v>1051</v>
      </c>
      <c r="C470" s="35">
        <v>40695</v>
      </c>
      <c r="D470" s="12" t="s">
        <v>9</v>
      </c>
      <c r="E470" s="12" t="s">
        <v>1052</v>
      </c>
      <c r="F470" s="12">
        <v>377076</v>
      </c>
      <c r="G470" s="12" t="s">
        <v>24</v>
      </c>
      <c r="H470" s="12" t="s">
        <v>27</v>
      </c>
      <c r="I470" s="12" t="s">
        <v>13</v>
      </c>
      <c r="J470" s="12">
        <v>1245662</v>
      </c>
      <c r="K470" s="12">
        <v>1251174</v>
      </c>
      <c r="L470" s="36">
        <f t="shared" si="7"/>
        <v>1.0044249563685814</v>
      </c>
    </row>
    <row r="471" spans="1:12">
      <c r="A471" s="12">
        <v>414359</v>
      </c>
      <c r="B471" s="12" t="s">
        <v>1053</v>
      </c>
      <c r="C471" s="35">
        <v>40695</v>
      </c>
      <c r="D471" s="12" t="s">
        <v>9</v>
      </c>
      <c r="E471" s="12" t="s">
        <v>1054</v>
      </c>
      <c r="F471" s="12">
        <v>399532</v>
      </c>
      <c r="G471" s="12" t="s">
        <v>11</v>
      </c>
      <c r="H471" s="12" t="s">
        <v>12</v>
      </c>
      <c r="I471" s="12" t="s">
        <v>13</v>
      </c>
      <c r="J471" s="12">
        <v>1442578</v>
      </c>
      <c r="K471" s="12">
        <v>2442948</v>
      </c>
      <c r="L471" s="36">
        <f t="shared" si="7"/>
        <v>1.6934599030347059</v>
      </c>
    </row>
    <row r="472" spans="1:12">
      <c r="A472" s="12">
        <v>414411</v>
      </c>
      <c r="B472" s="12" t="s">
        <v>1055</v>
      </c>
      <c r="C472" s="35">
        <v>40608</v>
      </c>
      <c r="D472" s="12" t="s">
        <v>9</v>
      </c>
      <c r="E472" s="12" t="s">
        <v>1056</v>
      </c>
      <c r="F472" s="12">
        <v>176466</v>
      </c>
      <c r="G472" s="12" t="s">
        <v>666</v>
      </c>
      <c r="H472" s="12" t="s">
        <v>12</v>
      </c>
      <c r="I472" s="12" t="s">
        <v>17</v>
      </c>
      <c r="J472" s="12">
        <v>766581</v>
      </c>
      <c r="K472" s="12">
        <v>1451145</v>
      </c>
      <c r="L472" s="36">
        <f t="shared" si="7"/>
        <v>1.8930093493055529</v>
      </c>
    </row>
    <row r="473" spans="1:12">
      <c r="A473" s="12">
        <v>414413</v>
      </c>
      <c r="B473" s="12" t="s">
        <v>1057</v>
      </c>
      <c r="C473" s="35">
        <v>40695</v>
      </c>
      <c r="D473" s="12" t="s">
        <v>9</v>
      </c>
      <c r="E473" s="12" t="s">
        <v>1058</v>
      </c>
      <c r="F473" s="12">
        <v>410449</v>
      </c>
      <c r="G473" s="12" t="s">
        <v>279</v>
      </c>
      <c r="H473" s="12" t="s">
        <v>27</v>
      </c>
      <c r="I473" s="12" t="s">
        <v>13</v>
      </c>
      <c r="J473" s="12">
        <v>1296631</v>
      </c>
      <c r="K473" s="12">
        <v>2700607</v>
      </c>
      <c r="L473" s="36">
        <f t="shared" si="7"/>
        <v>2.0827876242354226</v>
      </c>
    </row>
    <row r="474" spans="1:12">
      <c r="A474" s="12">
        <v>414418</v>
      </c>
      <c r="B474" s="12" t="s">
        <v>1059</v>
      </c>
      <c r="C474" s="35">
        <v>40686</v>
      </c>
      <c r="D474" s="12" t="s">
        <v>9</v>
      </c>
      <c r="E474" s="12" t="s">
        <v>1060</v>
      </c>
      <c r="F474" s="12">
        <v>379915</v>
      </c>
      <c r="G474" s="12" t="s">
        <v>315</v>
      </c>
      <c r="H474" s="12" t="s">
        <v>27</v>
      </c>
      <c r="I474" s="12" t="s">
        <v>13</v>
      </c>
      <c r="J474" s="12">
        <v>1266238</v>
      </c>
      <c r="K474" s="12">
        <v>1714284</v>
      </c>
      <c r="L474" s="36">
        <f t="shared" si="7"/>
        <v>1.3538402733135477</v>
      </c>
    </row>
    <row r="475" spans="1:12">
      <c r="A475" s="12">
        <v>414456</v>
      </c>
      <c r="B475" s="12" t="s">
        <v>1061</v>
      </c>
      <c r="C475" s="35">
        <v>40680</v>
      </c>
      <c r="D475" s="12" t="s">
        <v>9</v>
      </c>
      <c r="E475" s="12" t="s">
        <v>1062</v>
      </c>
      <c r="F475" s="12">
        <v>406698</v>
      </c>
      <c r="G475" s="12" t="s">
        <v>216</v>
      </c>
      <c r="H475" s="12" t="s">
        <v>12</v>
      </c>
      <c r="I475" s="12" t="s">
        <v>21</v>
      </c>
      <c r="J475" s="12">
        <v>682689</v>
      </c>
      <c r="K475" s="12">
        <v>978378</v>
      </c>
      <c r="L475" s="36">
        <f t="shared" si="7"/>
        <v>1.4331240140093073</v>
      </c>
    </row>
    <row r="476" spans="1:12">
      <c r="A476" s="12">
        <v>414501</v>
      </c>
      <c r="B476" s="12" t="s">
        <v>1063</v>
      </c>
      <c r="C476" s="35">
        <v>40697</v>
      </c>
      <c r="D476" s="12" t="s">
        <v>9</v>
      </c>
      <c r="E476" s="12" t="s">
        <v>1064</v>
      </c>
      <c r="F476" s="12">
        <v>379658</v>
      </c>
      <c r="G476" s="12" t="s">
        <v>202</v>
      </c>
      <c r="H476" s="12" t="s">
        <v>27</v>
      </c>
      <c r="I476" s="12" t="s">
        <v>17</v>
      </c>
      <c r="J476" s="12">
        <v>889401</v>
      </c>
      <c r="K476" s="12">
        <v>1296088</v>
      </c>
      <c r="L476" s="36">
        <f t="shared" si="7"/>
        <v>1.4572594364071998</v>
      </c>
    </row>
    <row r="477" spans="1:12">
      <c r="A477" s="12">
        <v>414570</v>
      </c>
      <c r="B477" s="12" t="s">
        <v>1065</v>
      </c>
      <c r="C477" s="35">
        <v>40688</v>
      </c>
      <c r="D477" s="12" t="s">
        <v>9</v>
      </c>
      <c r="E477" s="12" t="s">
        <v>1066</v>
      </c>
      <c r="F477" s="12">
        <v>376095</v>
      </c>
      <c r="G477" s="12" t="s">
        <v>1067</v>
      </c>
      <c r="H477" s="12" t="s">
        <v>12</v>
      </c>
      <c r="I477" s="12" t="s">
        <v>21</v>
      </c>
      <c r="J477" s="12">
        <v>509523</v>
      </c>
      <c r="K477" s="12">
        <v>964533</v>
      </c>
      <c r="L477" s="36">
        <f t="shared" si="7"/>
        <v>1.8930116991774659</v>
      </c>
    </row>
    <row r="478" spans="1:12">
      <c r="A478" s="12">
        <v>414572</v>
      </c>
      <c r="B478" s="12" t="s">
        <v>1068</v>
      </c>
      <c r="C478" s="35">
        <v>40690</v>
      </c>
      <c r="D478" s="12" t="s">
        <v>9</v>
      </c>
      <c r="E478" s="12" t="s">
        <v>1069</v>
      </c>
      <c r="F478" s="12">
        <v>451002</v>
      </c>
      <c r="G478" s="12" t="s">
        <v>81</v>
      </c>
      <c r="H478" s="12" t="s">
        <v>12</v>
      </c>
      <c r="I478" s="12" t="s">
        <v>21</v>
      </c>
      <c r="J478" s="12">
        <v>430007</v>
      </c>
      <c r="K478" s="12">
        <v>276385</v>
      </c>
      <c r="L478" s="36">
        <f t="shared" si="7"/>
        <v>0.64274535065708238</v>
      </c>
    </row>
    <row r="479" spans="1:12">
      <c r="A479" s="12">
        <v>414587</v>
      </c>
      <c r="B479" s="12" t="s">
        <v>1070</v>
      </c>
      <c r="C479" s="35">
        <v>40697</v>
      </c>
      <c r="D479" s="12" t="s">
        <v>9</v>
      </c>
      <c r="E479" s="12" t="s">
        <v>1071</v>
      </c>
      <c r="F479" s="12">
        <v>410452</v>
      </c>
      <c r="G479" s="12" t="s">
        <v>394</v>
      </c>
      <c r="H479" s="12" t="s">
        <v>12</v>
      </c>
      <c r="I479" s="12" t="s">
        <v>21</v>
      </c>
      <c r="J479" s="12">
        <v>618688</v>
      </c>
      <c r="K479" s="12">
        <v>1271750</v>
      </c>
      <c r="L479" s="36">
        <f t="shared" si="7"/>
        <v>2.0555595065687391</v>
      </c>
    </row>
    <row r="480" spans="1:12">
      <c r="A480" s="12">
        <v>414591</v>
      </c>
      <c r="B480" s="12" t="s">
        <v>1072</v>
      </c>
      <c r="C480" s="35">
        <v>40697</v>
      </c>
      <c r="D480" s="12" t="s">
        <v>9</v>
      </c>
      <c r="E480" s="12" t="s">
        <v>1073</v>
      </c>
      <c r="F480" s="12">
        <v>410452</v>
      </c>
      <c r="G480" s="12" t="s">
        <v>394</v>
      </c>
      <c r="H480" s="12" t="s">
        <v>12</v>
      </c>
      <c r="I480" s="12" t="s">
        <v>17</v>
      </c>
      <c r="J480" s="12">
        <v>773527</v>
      </c>
      <c r="K480" s="12">
        <v>559449</v>
      </c>
      <c r="L480" s="36">
        <f t="shared" si="7"/>
        <v>0.72324430821419294</v>
      </c>
    </row>
    <row r="481" spans="1:12">
      <c r="A481" s="12">
        <v>414597</v>
      </c>
      <c r="B481" s="12" t="s">
        <v>1074</v>
      </c>
      <c r="C481" s="35">
        <v>40695</v>
      </c>
      <c r="D481" s="12" t="s">
        <v>9</v>
      </c>
      <c r="E481" s="12" t="s">
        <v>1075</v>
      </c>
      <c r="F481" s="12">
        <v>398449</v>
      </c>
      <c r="G481" s="12" t="s">
        <v>112</v>
      </c>
      <c r="H481" s="12" t="s">
        <v>27</v>
      </c>
      <c r="I481" s="12" t="s">
        <v>13</v>
      </c>
      <c r="J481" s="12">
        <v>1183280</v>
      </c>
      <c r="K481" s="12">
        <v>719320</v>
      </c>
      <c r="L481" s="36">
        <f t="shared" si="7"/>
        <v>0.60790345480359675</v>
      </c>
    </row>
    <row r="482" spans="1:12">
      <c r="A482" s="12">
        <v>414692</v>
      </c>
      <c r="B482" s="12" t="s">
        <v>1076</v>
      </c>
      <c r="C482" s="35">
        <v>40681</v>
      </c>
      <c r="D482" s="12" t="s">
        <v>9</v>
      </c>
      <c r="E482" s="12" t="s">
        <v>1077</v>
      </c>
      <c r="F482" s="12">
        <v>408446</v>
      </c>
      <c r="G482" s="12" t="s">
        <v>439</v>
      </c>
      <c r="H482" s="12" t="s">
        <v>27</v>
      </c>
      <c r="I482" s="12" t="s">
        <v>66</v>
      </c>
      <c r="J482" s="12">
        <v>356791</v>
      </c>
      <c r="K482" s="12">
        <v>668090</v>
      </c>
      <c r="L482" s="36">
        <f t="shared" si="7"/>
        <v>1.8724967838314308</v>
      </c>
    </row>
    <row r="483" spans="1:12">
      <c r="A483" s="12">
        <v>414790</v>
      </c>
      <c r="B483" s="12" t="s">
        <v>1078</v>
      </c>
      <c r="C483" s="35">
        <v>40697</v>
      </c>
      <c r="D483" s="12" t="s">
        <v>9</v>
      </c>
      <c r="E483" s="12" t="s">
        <v>1079</v>
      </c>
      <c r="F483" s="12">
        <v>376098</v>
      </c>
      <c r="G483" s="12" t="s">
        <v>1080</v>
      </c>
      <c r="H483" s="12" t="s">
        <v>27</v>
      </c>
      <c r="I483" s="12" t="s">
        <v>13</v>
      </c>
      <c r="J483" s="12">
        <v>1307492</v>
      </c>
      <c r="K483" s="12">
        <v>1161246</v>
      </c>
      <c r="L483" s="36">
        <f t="shared" si="7"/>
        <v>0.88814769038739816</v>
      </c>
    </row>
    <row r="484" spans="1:12">
      <c r="A484" s="12">
        <v>414867</v>
      </c>
      <c r="B484" s="12" t="s">
        <v>1081</v>
      </c>
      <c r="C484" s="35">
        <v>40702</v>
      </c>
      <c r="D484" s="12" t="s">
        <v>9</v>
      </c>
      <c r="E484" s="12" t="s">
        <v>1082</v>
      </c>
      <c r="F484" s="12">
        <v>377602</v>
      </c>
      <c r="G484" s="12" t="s">
        <v>129</v>
      </c>
      <c r="H484" s="12" t="s">
        <v>12</v>
      </c>
      <c r="I484" s="12" t="s">
        <v>17</v>
      </c>
      <c r="J484" s="12">
        <v>977974</v>
      </c>
      <c r="K484" s="12">
        <v>706887</v>
      </c>
      <c r="L484" s="36">
        <f t="shared" si="7"/>
        <v>0.72280755930116747</v>
      </c>
    </row>
    <row r="485" spans="1:12">
      <c r="A485" s="12">
        <v>414871</v>
      </c>
      <c r="B485" s="12" t="s">
        <v>1083</v>
      </c>
      <c r="C485" s="35">
        <v>40707</v>
      </c>
      <c r="D485" s="12" t="s">
        <v>9</v>
      </c>
      <c r="E485" s="12" t="s">
        <v>1084</v>
      </c>
      <c r="F485" s="12">
        <v>425654</v>
      </c>
      <c r="G485" s="12" t="s">
        <v>538</v>
      </c>
      <c r="H485" s="12" t="s">
        <v>27</v>
      </c>
      <c r="I485" s="12" t="s">
        <v>21</v>
      </c>
      <c r="J485" s="12">
        <v>664572</v>
      </c>
      <c r="K485" s="12">
        <v>692261</v>
      </c>
      <c r="L485" s="36">
        <f t="shared" si="7"/>
        <v>1.0416644095748844</v>
      </c>
    </row>
    <row r="486" spans="1:12">
      <c r="A486" s="12">
        <v>414878</v>
      </c>
      <c r="B486" s="12" t="s">
        <v>1085</v>
      </c>
      <c r="C486" s="35">
        <v>40686</v>
      </c>
      <c r="D486" s="12" t="s">
        <v>9</v>
      </c>
      <c r="E486" s="12" t="s">
        <v>1086</v>
      </c>
      <c r="F486" s="12">
        <v>471969</v>
      </c>
      <c r="G486" s="12" t="s">
        <v>597</v>
      </c>
      <c r="H486" s="12" t="s">
        <v>27</v>
      </c>
      <c r="I486" s="12" t="s">
        <v>13</v>
      </c>
      <c r="J486" s="12">
        <v>1102560</v>
      </c>
      <c r="K486" s="12">
        <v>256592</v>
      </c>
      <c r="L486" s="36">
        <f t="shared" si="7"/>
        <v>0.23272384269336815</v>
      </c>
    </row>
    <row r="487" spans="1:12">
      <c r="A487" s="12">
        <v>414883</v>
      </c>
      <c r="B487" s="12" t="s">
        <v>1087</v>
      </c>
      <c r="C487" s="35">
        <v>40700</v>
      </c>
      <c r="D487" s="12" t="s">
        <v>9</v>
      </c>
      <c r="E487" s="12" t="s">
        <v>122</v>
      </c>
      <c r="F487" s="12">
        <v>449173</v>
      </c>
      <c r="G487" s="12" t="s">
        <v>123</v>
      </c>
      <c r="H487" s="12" t="s">
        <v>12</v>
      </c>
      <c r="I487" s="12" t="s">
        <v>17</v>
      </c>
      <c r="J487" s="12">
        <v>935559</v>
      </c>
      <c r="K487" s="12">
        <v>912546</v>
      </c>
      <c r="L487" s="36">
        <f t="shared" si="7"/>
        <v>0.97540187203586304</v>
      </c>
    </row>
    <row r="488" spans="1:12">
      <c r="A488" s="12">
        <v>414894</v>
      </c>
      <c r="B488" s="12" t="s">
        <v>1088</v>
      </c>
      <c r="C488" s="35">
        <v>40707</v>
      </c>
      <c r="D488" s="12" t="s">
        <v>9</v>
      </c>
      <c r="E488" s="12" t="s">
        <v>1089</v>
      </c>
      <c r="F488" s="12">
        <v>381123</v>
      </c>
      <c r="G488" s="12" t="s">
        <v>499</v>
      </c>
      <c r="H488" s="12" t="s">
        <v>12</v>
      </c>
      <c r="I488" s="12" t="s">
        <v>17</v>
      </c>
      <c r="J488" s="12">
        <v>1000526</v>
      </c>
      <c r="K488" s="12">
        <v>1274163</v>
      </c>
      <c r="L488" s="36">
        <f t="shared" si="7"/>
        <v>1.2734931426069886</v>
      </c>
    </row>
    <row r="489" spans="1:12">
      <c r="A489" s="12">
        <v>415027</v>
      </c>
      <c r="B489" s="12" t="s">
        <v>1090</v>
      </c>
      <c r="C489" s="35">
        <v>40703</v>
      </c>
      <c r="D489" s="12" t="s">
        <v>9</v>
      </c>
      <c r="E489" s="12" t="s">
        <v>1091</v>
      </c>
      <c r="F489" s="12">
        <v>408446</v>
      </c>
      <c r="G489" s="12" t="s">
        <v>439</v>
      </c>
      <c r="H489" s="12" t="s">
        <v>12</v>
      </c>
      <c r="I489" s="12" t="s">
        <v>21</v>
      </c>
      <c r="J489" s="12">
        <v>618266</v>
      </c>
      <c r="K489" s="12">
        <v>868416</v>
      </c>
      <c r="L489" s="36">
        <f t="shared" si="7"/>
        <v>1.404599314858006</v>
      </c>
    </row>
    <row r="490" spans="1:12">
      <c r="A490" s="12">
        <v>415033</v>
      </c>
      <c r="B490" s="12" t="s">
        <v>1092</v>
      </c>
      <c r="C490" s="35">
        <v>40696</v>
      </c>
      <c r="D490" s="12" t="s">
        <v>9</v>
      </c>
      <c r="E490" s="12" t="s">
        <v>1093</v>
      </c>
      <c r="F490" s="12">
        <v>385698</v>
      </c>
      <c r="G490" s="12" t="s">
        <v>691</v>
      </c>
      <c r="H490" s="12" t="s">
        <v>27</v>
      </c>
      <c r="I490" s="12" t="s">
        <v>17</v>
      </c>
      <c r="J490" s="12">
        <v>859828</v>
      </c>
      <c r="K490" s="12">
        <v>454286</v>
      </c>
      <c r="L490" s="36">
        <f t="shared" si="7"/>
        <v>0.52834520392450579</v>
      </c>
    </row>
    <row r="491" spans="1:12">
      <c r="A491" s="12">
        <v>415035</v>
      </c>
      <c r="B491" s="12" t="s">
        <v>1094</v>
      </c>
      <c r="C491" s="35">
        <v>40695</v>
      </c>
      <c r="D491" s="12" t="s">
        <v>9</v>
      </c>
      <c r="E491" s="12" t="s">
        <v>1095</v>
      </c>
      <c r="F491" s="12">
        <v>398449</v>
      </c>
      <c r="G491" s="12" t="s">
        <v>112</v>
      </c>
      <c r="H491" s="12" t="s">
        <v>27</v>
      </c>
      <c r="I491" s="12" t="s">
        <v>21</v>
      </c>
      <c r="J491" s="12">
        <v>565638</v>
      </c>
      <c r="K491" s="12">
        <v>308798</v>
      </c>
      <c r="L491" s="36">
        <f t="shared" si="7"/>
        <v>0.54592866815878704</v>
      </c>
    </row>
    <row r="492" spans="1:12">
      <c r="A492" s="12">
        <v>415037</v>
      </c>
      <c r="B492" s="12" t="s">
        <v>1096</v>
      </c>
      <c r="C492" s="35">
        <v>40703</v>
      </c>
      <c r="D492" s="12" t="s">
        <v>9</v>
      </c>
      <c r="E492" s="12" t="s">
        <v>1097</v>
      </c>
      <c r="F492" s="12">
        <v>373036</v>
      </c>
      <c r="G492" s="12" t="s">
        <v>189</v>
      </c>
      <c r="H492" s="12" t="s">
        <v>27</v>
      </c>
      <c r="I492" s="12" t="s">
        <v>21</v>
      </c>
      <c r="J492" s="12">
        <v>603057</v>
      </c>
      <c r="K492" s="12">
        <v>280065</v>
      </c>
      <c r="L492" s="36">
        <f t="shared" si="7"/>
        <v>0.46440883697560925</v>
      </c>
    </row>
    <row r="493" spans="1:12">
      <c r="A493" s="12">
        <v>415100</v>
      </c>
      <c r="B493" s="12" t="s">
        <v>1098</v>
      </c>
      <c r="C493" s="35">
        <v>40694</v>
      </c>
      <c r="D493" s="12" t="s">
        <v>9</v>
      </c>
      <c r="E493" s="12" t="s">
        <v>1099</v>
      </c>
      <c r="F493" s="12">
        <v>414224</v>
      </c>
      <c r="G493" s="12" t="s">
        <v>205</v>
      </c>
      <c r="H493" s="12" t="s">
        <v>27</v>
      </c>
      <c r="I493" s="12" t="s">
        <v>21</v>
      </c>
      <c r="J493" s="12">
        <v>600747</v>
      </c>
      <c r="K493" s="12">
        <v>610862</v>
      </c>
      <c r="L493" s="36">
        <f t="shared" si="7"/>
        <v>1.0168373708066789</v>
      </c>
    </row>
    <row r="494" spans="1:12">
      <c r="A494" s="12">
        <v>415217</v>
      </c>
      <c r="B494" s="12" t="s">
        <v>1100</v>
      </c>
      <c r="C494" s="35">
        <v>40700</v>
      </c>
      <c r="D494" s="12" t="s">
        <v>9</v>
      </c>
      <c r="E494" s="12" t="s">
        <v>36</v>
      </c>
      <c r="F494" s="12">
        <v>391321</v>
      </c>
      <c r="G494" s="12" t="s">
        <v>37</v>
      </c>
      <c r="H494" s="12" t="s">
        <v>27</v>
      </c>
      <c r="I494" s="12" t="s">
        <v>17</v>
      </c>
      <c r="J494" s="12">
        <v>700539</v>
      </c>
      <c r="K494" s="12">
        <v>466900</v>
      </c>
      <c r="L494" s="36">
        <f t="shared" si="7"/>
        <v>0.66648680516002679</v>
      </c>
    </row>
    <row r="495" spans="1:12">
      <c r="A495" s="12">
        <v>415236</v>
      </c>
      <c r="B495" s="12" t="s">
        <v>1101</v>
      </c>
      <c r="C495" s="35">
        <v>40697</v>
      </c>
      <c r="D495" s="12" t="s">
        <v>9</v>
      </c>
      <c r="E495" s="12" t="s">
        <v>1102</v>
      </c>
      <c r="F495" s="12">
        <v>381248</v>
      </c>
      <c r="G495" s="12" t="s">
        <v>513</v>
      </c>
      <c r="H495" s="12" t="s">
        <v>27</v>
      </c>
      <c r="I495" s="12" t="s">
        <v>21</v>
      </c>
      <c r="J495" s="12">
        <v>507699</v>
      </c>
      <c r="K495" s="12">
        <v>970551</v>
      </c>
      <c r="L495" s="36">
        <f t="shared" si="7"/>
        <v>1.9116661644005601</v>
      </c>
    </row>
    <row r="496" spans="1:12">
      <c r="A496" s="12">
        <v>415245</v>
      </c>
      <c r="B496" s="12" t="s">
        <v>1103</v>
      </c>
      <c r="C496" s="35">
        <v>40695</v>
      </c>
      <c r="D496" s="12" t="s">
        <v>9</v>
      </c>
      <c r="E496" s="12" t="s">
        <v>1104</v>
      </c>
      <c r="F496" s="12">
        <v>381248</v>
      </c>
      <c r="G496" s="12" t="s">
        <v>513</v>
      </c>
      <c r="H496" s="12" t="s">
        <v>27</v>
      </c>
      <c r="I496" s="12" t="s">
        <v>66</v>
      </c>
      <c r="J496" s="12">
        <v>374061</v>
      </c>
      <c r="K496" s="12">
        <v>1410274</v>
      </c>
      <c r="L496" s="36">
        <f t="shared" si="7"/>
        <v>3.7701711752895917</v>
      </c>
    </row>
    <row r="497" spans="1:12">
      <c r="A497" s="12">
        <v>415252</v>
      </c>
      <c r="B497" s="12" t="s">
        <v>1105</v>
      </c>
      <c r="C497" s="35">
        <v>40695</v>
      </c>
      <c r="D497" s="12" t="s">
        <v>9</v>
      </c>
      <c r="E497" s="12" t="s">
        <v>1106</v>
      </c>
      <c r="F497" s="12">
        <v>378504</v>
      </c>
      <c r="G497" s="12" t="s">
        <v>271</v>
      </c>
      <c r="H497" s="12" t="s">
        <v>27</v>
      </c>
      <c r="I497" s="12" t="s">
        <v>66</v>
      </c>
      <c r="J497" s="12">
        <v>150689</v>
      </c>
      <c r="K497" s="12">
        <v>547640</v>
      </c>
      <c r="L497" s="36">
        <f t="shared" si="7"/>
        <v>3.6342400573366338</v>
      </c>
    </row>
    <row r="498" spans="1:12">
      <c r="A498" s="12">
        <v>415255</v>
      </c>
      <c r="B498" s="12" t="s">
        <v>1107</v>
      </c>
      <c r="C498" s="35">
        <v>40702</v>
      </c>
      <c r="D498" s="12" t="s">
        <v>9</v>
      </c>
      <c r="E498" s="12" t="s">
        <v>1108</v>
      </c>
      <c r="F498" s="12">
        <v>379146</v>
      </c>
      <c r="G498" s="12" t="s">
        <v>293</v>
      </c>
      <c r="H498" s="12" t="s">
        <v>12</v>
      </c>
      <c r="I498" s="12" t="s">
        <v>66</v>
      </c>
      <c r="J498" s="12">
        <v>292117</v>
      </c>
      <c r="K498" s="12">
        <v>816563</v>
      </c>
      <c r="L498" s="36">
        <f t="shared" si="7"/>
        <v>2.7953285840947291</v>
      </c>
    </row>
    <row r="499" spans="1:12">
      <c r="A499" s="12">
        <v>415325</v>
      </c>
      <c r="B499" s="12" t="s">
        <v>1109</v>
      </c>
      <c r="C499" s="35">
        <v>40711</v>
      </c>
      <c r="D499" s="12" t="s">
        <v>9</v>
      </c>
      <c r="E499" s="12" t="s">
        <v>1110</v>
      </c>
      <c r="F499" s="12">
        <v>458160</v>
      </c>
      <c r="G499" s="12" t="s">
        <v>152</v>
      </c>
      <c r="H499" s="12" t="s">
        <v>12</v>
      </c>
      <c r="I499" s="12" t="s">
        <v>21</v>
      </c>
      <c r="J499" s="12">
        <v>650611</v>
      </c>
      <c r="K499" s="12">
        <v>1136586</v>
      </c>
      <c r="L499" s="36">
        <f t="shared" si="7"/>
        <v>1.746951711544994</v>
      </c>
    </row>
    <row r="500" spans="1:12">
      <c r="A500" s="12">
        <v>415328</v>
      </c>
      <c r="B500" s="12" t="s">
        <v>1111</v>
      </c>
      <c r="C500" s="35">
        <v>39849</v>
      </c>
      <c r="D500" s="12" t="s">
        <v>9</v>
      </c>
      <c r="E500" s="12" t="s">
        <v>1112</v>
      </c>
      <c r="F500" s="12">
        <v>382987</v>
      </c>
      <c r="G500" s="12" t="s">
        <v>63</v>
      </c>
      <c r="H500" s="12" t="s">
        <v>12</v>
      </c>
      <c r="I500" s="12" t="s">
        <v>28</v>
      </c>
      <c r="J500" s="12">
        <v>1813771</v>
      </c>
      <c r="K500" s="12">
        <v>694066</v>
      </c>
      <c r="L500" s="36">
        <f t="shared" si="7"/>
        <v>0.38266462524761946</v>
      </c>
    </row>
    <row r="501" spans="1:12">
      <c r="A501" s="12">
        <v>415539</v>
      </c>
      <c r="B501" s="12" t="s">
        <v>1113</v>
      </c>
      <c r="C501" s="35">
        <v>40709</v>
      </c>
      <c r="D501" s="12" t="s">
        <v>9</v>
      </c>
      <c r="E501" s="12" t="s">
        <v>1114</v>
      </c>
      <c r="F501" s="12">
        <v>420801</v>
      </c>
      <c r="G501" s="12" t="s">
        <v>624</v>
      </c>
      <c r="H501" s="12" t="s">
        <v>12</v>
      </c>
      <c r="I501" s="12" t="s">
        <v>21</v>
      </c>
      <c r="J501" s="12">
        <v>695192</v>
      </c>
      <c r="K501" s="12">
        <v>440991</v>
      </c>
      <c r="L501" s="36">
        <f t="shared" si="7"/>
        <v>0.63434418117584779</v>
      </c>
    </row>
    <row r="502" spans="1:12">
      <c r="A502" s="12">
        <v>415551</v>
      </c>
      <c r="B502" s="12" t="s">
        <v>1115</v>
      </c>
      <c r="C502" s="35">
        <v>40674</v>
      </c>
      <c r="D502" s="12" t="s">
        <v>9</v>
      </c>
      <c r="E502" s="12" t="s">
        <v>1116</v>
      </c>
      <c r="F502" s="12">
        <v>471701</v>
      </c>
      <c r="G502" s="12" t="s">
        <v>456</v>
      </c>
      <c r="H502" s="12" t="s">
        <v>12</v>
      </c>
      <c r="I502" s="12" t="s">
        <v>17</v>
      </c>
      <c r="J502" s="12">
        <v>1033312</v>
      </c>
      <c r="K502" s="12">
        <v>631696</v>
      </c>
      <c r="L502" s="36">
        <f t="shared" si="7"/>
        <v>0.61133133071134371</v>
      </c>
    </row>
    <row r="503" spans="1:12">
      <c r="A503" s="12">
        <v>415556</v>
      </c>
      <c r="B503" s="12" t="s">
        <v>1117</v>
      </c>
      <c r="C503" s="35">
        <v>40693</v>
      </c>
      <c r="D503" s="12" t="s">
        <v>9</v>
      </c>
      <c r="E503" s="12" t="s">
        <v>1118</v>
      </c>
      <c r="F503" s="12">
        <v>424950</v>
      </c>
      <c r="G503" s="12" t="s">
        <v>45</v>
      </c>
      <c r="H503" s="12" t="s">
        <v>27</v>
      </c>
      <c r="I503" s="12" t="s">
        <v>17</v>
      </c>
      <c r="J503" s="12">
        <v>733743</v>
      </c>
      <c r="K503" s="12">
        <v>1028964</v>
      </c>
      <c r="L503" s="36">
        <f t="shared" si="7"/>
        <v>1.4023493239458502</v>
      </c>
    </row>
    <row r="504" spans="1:12">
      <c r="A504" s="12">
        <v>415562</v>
      </c>
      <c r="B504" s="12" t="s">
        <v>1119</v>
      </c>
      <c r="C504" s="35">
        <v>40707</v>
      </c>
      <c r="D504" s="12" t="s">
        <v>9</v>
      </c>
      <c r="E504" s="12" t="s">
        <v>1120</v>
      </c>
      <c r="F504" s="12">
        <v>376098</v>
      </c>
      <c r="G504" s="12" t="s">
        <v>1080</v>
      </c>
      <c r="H504" s="12" t="s">
        <v>27</v>
      </c>
      <c r="I504" s="12" t="s">
        <v>21</v>
      </c>
      <c r="J504" s="12">
        <v>679873</v>
      </c>
      <c r="K504" s="12">
        <v>1265555</v>
      </c>
      <c r="L504" s="36">
        <f t="shared" si="7"/>
        <v>1.8614579487639604</v>
      </c>
    </row>
    <row r="505" spans="1:12">
      <c r="A505" s="12">
        <v>415885</v>
      </c>
      <c r="B505" s="12" t="s">
        <v>1121</v>
      </c>
      <c r="C505" s="35">
        <v>40695</v>
      </c>
      <c r="D505" s="12" t="s">
        <v>9</v>
      </c>
      <c r="E505" s="12" t="s">
        <v>1122</v>
      </c>
      <c r="F505" s="12">
        <v>420498</v>
      </c>
      <c r="G505" s="12" t="s">
        <v>759</v>
      </c>
      <c r="H505" s="12" t="s">
        <v>27</v>
      </c>
      <c r="I505" s="12" t="s">
        <v>17</v>
      </c>
      <c r="J505" s="12">
        <v>837621</v>
      </c>
      <c r="K505" s="12">
        <v>1184001</v>
      </c>
      <c r="L505" s="36">
        <f t="shared" si="7"/>
        <v>1.4135283141181991</v>
      </c>
    </row>
    <row r="506" spans="1:12">
      <c r="A506" s="12">
        <v>416161</v>
      </c>
      <c r="B506" s="12" t="s">
        <v>1123</v>
      </c>
      <c r="C506" s="35">
        <v>40700</v>
      </c>
      <c r="D506" s="12" t="s">
        <v>9</v>
      </c>
      <c r="E506" s="12" t="s">
        <v>1124</v>
      </c>
      <c r="F506" s="12">
        <v>377963</v>
      </c>
      <c r="G506" s="12" t="s">
        <v>48</v>
      </c>
      <c r="H506" s="12" t="s">
        <v>27</v>
      </c>
      <c r="I506" s="12" t="s">
        <v>13</v>
      </c>
      <c r="J506" s="12">
        <v>1408192</v>
      </c>
      <c r="K506" s="12">
        <v>1657401</v>
      </c>
      <c r="L506" s="36">
        <f t="shared" si="7"/>
        <v>1.1769708960141798</v>
      </c>
    </row>
    <row r="507" spans="1:12">
      <c r="A507" s="12">
        <v>416180</v>
      </c>
      <c r="B507" s="12" t="s">
        <v>1125</v>
      </c>
      <c r="C507" s="35">
        <v>40710</v>
      </c>
      <c r="D507" s="12" t="s">
        <v>9</v>
      </c>
      <c r="E507" s="12" t="s">
        <v>1126</v>
      </c>
      <c r="F507" s="12">
        <v>382953</v>
      </c>
      <c r="G507" s="12" t="s">
        <v>162</v>
      </c>
      <c r="H507" s="12" t="s">
        <v>27</v>
      </c>
      <c r="I507" s="12" t="s">
        <v>17</v>
      </c>
      <c r="J507" s="12">
        <v>855754</v>
      </c>
      <c r="K507" s="12">
        <v>386638</v>
      </c>
      <c r="L507" s="36">
        <f t="shared" si="7"/>
        <v>0.45180974906339905</v>
      </c>
    </row>
    <row r="508" spans="1:12">
      <c r="A508" s="12">
        <v>416187</v>
      </c>
      <c r="B508" s="12" t="s">
        <v>1127</v>
      </c>
      <c r="C508" s="35">
        <v>40704</v>
      </c>
      <c r="D508" s="12" t="s">
        <v>9</v>
      </c>
      <c r="E508" s="12" t="s">
        <v>1128</v>
      </c>
      <c r="F508" s="12">
        <v>471969</v>
      </c>
      <c r="G508" s="12" t="s">
        <v>597</v>
      </c>
      <c r="H508" s="12" t="s">
        <v>27</v>
      </c>
      <c r="I508" s="12" t="s">
        <v>21</v>
      </c>
      <c r="J508" s="12">
        <v>669002</v>
      </c>
      <c r="K508" s="12">
        <v>258161</v>
      </c>
      <c r="L508" s="36">
        <f t="shared" si="7"/>
        <v>0.38588972828182877</v>
      </c>
    </row>
    <row r="509" spans="1:12">
      <c r="A509" s="12">
        <v>416703</v>
      </c>
      <c r="B509" s="12" t="s">
        <v>1129</v>
      </c>
      <c r="C509" s="35">
        <v>40698</v>
      </c>
      <c r="D509" s="12" t="s">
        <v>9</v>
      </c>
      <c r="E509" s="12" t="s">
        <v>1130</v>
      </c>
      <c r="F509" s="12">
        <v>176466</v>
      </c>
      <c r="G509" s="12" t="s">
        <v>666</v>
      </c>
      <c r="H509" s="12" t="s">
        <v>27</v>
      </c>
      <c r="I509" s="12" t="s">
        <v>21</v>
      </c>
      <c r="J509" s="12">
        <v>521969</v>
      </c>
      <c r="K509" s="12">
        <v>466899</v>
      </c>
      <c r="L509" s="36">
        <f t="shared" si="7"/>
        <v>0.8944956501248158</v>
      </c>
    </row>
    <row r="510" spans="1:12">
      <c r="A510" s="12">
        <v>416705</v>
      </c>
      <c r="B510" s="12" t="s">
        <v>1131</v>
      </c>
      <c r="C510" s="35">
        <v>40703</v>
      </c>
      <c r="D510" s="12" t="s">
        <v>9</v>
      </c>
      <c r="E510" s="12" t="s">
        <v>1132</v>
      </c>
      <c r="F510" s="12">
        <v>379658</v>
      </c>
      <c r="G510" s="12" t="s">
        <v>202</v>
      </c>
      <c r="H510" s="12" t="s">
        <v>27</v>
      </c>
      <c r="I510" s="12" t="s">
        <v>66</v>
      </c>
      <c r="J510" s="12">
        <v>341537</v>
      </c>
      <c r="K510" s="12">
        <v>792176</v>
      </c>
      <c r="L510" s="36">
        <f t="shared" si="7"/>
        <v>2.3194441597835667</v>
      </c>
    </row>
    <row r="511" spans="1:12">
      <c r="A511" s="12">
        <v>416748</v>
      </c>
      <c r="B511" s="12" t="s">
        <v>1133</v>
      </c>
      <c r="C511" s="35">
        <v>40700</v>
      </c>
      <c r="D511" s="12" t="s">
        <v>9</v>
      </c>
      <c r="E511" s="12" t="s">
        <v>1134</v>
      </c>
      <c r="F511" s="12">
        <v>380150</v>
      </c>
      <c r="G511" s="12" t="s">
        <v>73</v>
      </c>
      <c r="H511" s="12" t="s">
        <v>27</v>
      </c>
      <c r="I511" s="12" t="s">
        <v>17</v>
      </c>
      <c r="J511" s="12">
        <v>718093</v>
      </c>
      <c r="K511" s="12">
        <v>1008932</v>
      </c>
      <c r="L511" s="36">
        <f t="shared" si="7"/>
        <v>1.4050157848635205</v>
      </c>
    </row>
    <row r="512" spans="1:12">
      <c r="A512" s="12">
        <v>416778</v>
      </c>
      <c r="B512" s="12" t="s">
        <v>1135</v>
      </c>
      <c r="C512" s="35">
        <v>40695</v>
      </c>
      <c r="D512" s="12" t="s">
        <v>9</v>
      </c>
      <c r="E512" s="12" t="s">
        <v>1136</v>
      </c>
      <c r="F512" s="12">
        <v>377602</v>
      </c>
      <c r="G512" s="12" t="s">
        <v>129</v>
      </c>
      <c r="H512" s="12" t="s">
        <v>27</v>
      </c>
      <c r="I512" s="12" t="s">
        <v>21</v>
      </c>
      <c r="J512" s="12">
        <v>561945</v>
      </c>
      <c r="K512" s="12">
        <v>384765</v>
      </c>
      <c r="L512" s="36">
        <f t="shared" si="7"/>
        <v>0.68470223954301579</v>
      </c>
    </row>
    <row r="513" spans="1:12">
      <c r="A513" s="12">
        <v>416798</v>
      </c>
      <c r="B513" s="12" t="s">
        <v>1137</v>
      </c>
      <c r="C513" s="35">
        <v>40686</v>
      </c>
      <c r="D513" s="12" t="s">
        <v>9</v>
      </c>
      <c r="E513" s="12" t="s">
        <v>1138</v>
      </c>
      <c r="F513" s="12">
        <v>381154</v>
      </c>
      <c r="G513" s="12" t="s">
        <v>320</v>
      </c>
      <c r="H513" s="12" t="s">
        <v>27</v>
      </c>
      <c r="I513" s="12" t="s">
        <v>17</v>
      </c>
      <c r="J513" s="12">
        <v>839726</v>
      </c>
      <c r="K513" s="12">
        <v>1119173</v>
      </c>
      <c r="L513" s="36">
        <f t="shared" si="7"/>
        <v>1.332783550824912</v>
      </c>
    </row>
    <row r="514" spans="1:12">
      <c r="A514" s="12">
        <v>416802</v>
      </c>
      <c r="B514" s="12" t="s">
        <v>1139</v>
      </c>
      <c r="C514" s="35">
        <v>40708</v>
      </c>
      <c r="D514" s="12" t="s">
        <v>9</v>
      </c>
      <c r="E514" s="12" t="s">
        <v>1140</v>
      </c>
      <c r="F514" s="12">
        <v>377076</v>
      </c>
      <c r="G514" s="12" t="s">
        <v>24</v>
      </c>
      <c r="H514" s="12" t="s">
        <v>12</v>
      </c>
      <c r="I514" s="12" t="s">
        <v>17</v>
      </c>
      <c r="J514" s="12">
        <v>724714</v>
      </c>
      <c r="K514" s="12">
        <v>1080787</v>
      </c>
      <c r="L514" s="36">
        <f t="shared" si="7"/>
        <v>1.491328993230433</v>
      </c>
    </row>
    <row r="515" spans="1:12">
      <c r="A515" s="12">
        <v>416804</v>
      </c>
      <c r="B515" s="12" t="s">
        <v>1141</v>
      </c>
      <c r="C515" s="35">
        <v>40696</v>
      </c>
      <c r="D515" s="12" t="s">
        <v>9</v>
      </c>
      <c r="E515" s="12" t="s">
        <v>1142</v>
      </c>
      <c r="F515" s="12">
        <v>462852</v>
      </c>
      <c r="G515" s="12" t="s">
        <v>1143</v>
      </c>
      <c r="H515" s="12" t="s">
        <v>27</v>
      </c>
      <c r="I515" s="12" t="s">
        <v>17</v>
      </c>
      <c r="J515" s="12">
        <v>877625</v>
      </c>
      <c r="K515" s="12">
        <v>1724149</v>
      </c>
      <c r="L515" s="36">
        <f t="shared" ref="L515:L578" si="8">K515/J515</f>
        <v>1.9645623130608176</v>
      </c>
    </row>
    <row r="516" spans="1:12">
      <c r="A516" s="12">
        <v>416815</v>
      </c>
      <c r="B516" s="12" t="s">
        <v>1144</v>
      </c>
      <c r="C516" s="35">
        <v>40702</v>
      </c>
      <c r="D516" s="12" t="s">
        <v>9</v>
      </c>
      <c r="E516" s="12" t="s">
        <v>1145</v>
      </c>
      <c r="F516" s="12">
        <v>414224</v>
      </c>
      <c r="G516" s="12" t="s">
        <v>205</v>
      </c>
      <c r="H516" s="12" t="s">
        <v>27</v>
      </c>
      <c r="I516" s="12" t="s">
        <v>13</v>
      </c>
      <c r="J516" s="12">
        <v>1372273</v>
      </c>
      <c r="K516" s="12">
        <v>908706</v>
      </c>
      <c r="L516" s="36">
        <f t="shared" si="8"/>
        <v>0.66219039505987509</v>
      </c>
    </row>
    <row r="517" spans="1:12">
      <c r="A517" s="12">
        <v>416856</v>
      </c>
      <c r="B517" s="12" t="s">
        <v>1146</v>
      </c>
      <c r="C517" s="35">
        <v>40728</v>
      </c>
      <c r="D517" s="12" t="s">
        <v>9</v>
      </c>
      <c r="E517" s="12" t="s">
        <v>1147</v>
      </c>
      <c r="F517" s="12">
        <v>460909</v>
      </c>
      <c r="G517" s="12" t="s">
        <v>40</v>
      </c>
      <c r="H517" s="12" t="s">
        <v>12</v>
      </c>
      <c r="I517" s="12" t="s">
        <v>28</v>
      </c>
      <c r="J517" s="12">
        <v>1515941</v>
      </c>
      <c r="K517" s="12">
        <v>1111567</v>
      </c>
      <c r="L517" s="36">
        <f t="shared" si="8"/>
        <v>0.7332521516338697</v>
      </c>
    </row>
    <row r="518" spans="1:12">
      <c r="A518" s="12">
        <v>416858</v>
      </c>
      <c r="B518" s="12" t="s">
        <v>1148</v>
      </c>
      <c r="C518" s="35">
        <v>40735</v>
      </c>
      <c r="D518" s="12" t="s">
        <v>9</v>
      </c>
      <c r="E518" s="12" t="s">
        <v>1149</v>
      </c>
      <c r="F518" s="12">
        <v>376098</v>
      </c>
      <c r="G518" s="12" t="s">
        <v>1080</v>
      </c>
      <c r="H518" s="12" t="s">
        <v>12</v>
      </c>
      <c r="I518" s="12" t="s">
        <v>13</v>
      </c>
      <c r="J518" s="12">
        <v>1158399</v>
      </c>
      <c r="K518" s="12">
        <v>1410710</v>
      </c>
      <c r="L518" s="36">
        <f t="shared" si="8"/>
        <v>1.2178100982476676</v>
      </c>
    </row>
    <row r="519" spans="1:12">
      <c r="A519" s="12">
        <v>416865</v>
      </c>
      <c r="B519" s="12" t="s">
        <v>1150</v>
      </c>
      <c r="C519" s="35">
        <v>40738</v>
      </c>
      <c r="D519" s="12" t="s">
        <v>9</v>
      </c>
      <c r="E519" s="12" t="s">
        <v>1151</v>
      </c>
      <c r="F519" s="12">
        <v>416871</v>
      </c>
      <c r="G519" s="12" t="s">
        <v>186</v>
      </c>
      <c r="H519" s="12" t="s">
        <v>27</v>
      </c>
      <c r="I519" s="12" t="s">
        <v>66</v>
      </c>
      <c r="J519" s="12">
        <v>394583</v>
      </c>
      <c r="K519" s="12">
        <v>997705</v>
      </c>
      <c r="L519" s="36">
        <f t="shared" si="8"/>
        <v>2.5285047759280048</v>
      </c>
    </row>
    <row r="520" spans="1:12">
      <c r="A520" s="12">
        <v>416869</v>
      </c>
      <c r="B520" s="12" t="s">
        <v>1152</v>
      </c>
      <c r="C520" s="35">
        <v>40728</v>
      </c>
      <c r="D520" s="12" t="s">
        <v>9</v>
      </c>
      <c r="E520" s="12" t="s">
        <v>1153</v>
      </c>
      <c r="F520" s="12">
        <v>359519</v>
      </c>
      <c r="G520" s="12" t="s">
        <v>290</v>
      </c>
      <c r="H520" s="12" t="s">
        <v>27</v>
      </c>
      <c r="I520" s="12" t="s">
        <v>13</v>
      </c>
      <c r="J520" s="12">
        <v>1209225</v>
      </c>
      <c r="K520" s="12">
        <v>1955619</v>
      </c>
      <c r="L520" s="36">
        <f t="shared" si="8"/>
        <v>1.6172498914594058</v>
      </c>
    </row>
    <row r="521" spans="1:12">
      <c r="A521" s="12">
        <v>416929</v>
      </c>
      <c r="B521" s="12" t="s">
        <v>1154</v>
      </c>
      <c r="C521" s="35">
        <v>40735</v>
      </c>
      <c r="D521" s="12" t="s">
        <v>9</v>
      </c>
      <c r="E521" s="12" t="s">
        <v>1155</v>
      </c>
      <c r="F521" s="12">
        <v>410733</v>
      </c>
      <c r="G521" s="12" t="s">
        <v>100</v>
      </c>
      <c r="H521" s="12" t="s">
        <v>12</v>
      </c>
      <c r="I521" s="12" t="s">
        <v>17</v>
      </c>
      <c r="J521" s="12">
        <v>840427</v>
      </c>
      <c r="K521" s="12">
        <v>980285</v>
      </c>
      <c r="L521" s="36">
        <f t="shared" si="8"/>
        <v>1.1664130257595247</v>
      </c>
    </row>
    <row r="522" spans="1:12">
      <c r="A522" s="12">
        <v>417050</v>
      </c>
      <c r="B522" s="12" t="s">
        <v>1156</v>
      </c>
      <c r="C522" s="35">
        <v>40735</v>
      </c>
      <c r="D522" s="12" t="s">
        <v>9</v>
      </c>
      <c r="E522" s="12" t="s">
        <v>1157</v>
      </c>
      <c r="F522" s="12">
        <v>376339</v>
      </c>
      <c r="G522" s="12" t="s">
        <v>87</v>
      </c>
      <c r="H522" s="12" t="s">
        <v>12</v>
      </c>
      <c r="I522" s="12" t="s">
        <v>66</v>
      </c>
      <c r="J522" s="12">
        <v>352368</v>
      </c>
      <c r="K522" s="12">
        <v>486995</v>
      </c>
      <c r="L522" s="36">
        <f t="shared" si="8"/>
        <v>1.3820636380148028</v>
      </c>
    </row>
    <row r="523" spans="1:12">
      <c r="A523" s="12">
        <v>417053</v>
      </c>
      <c r="B523" s="12" t="s">
        <v>1158</v>
      </c>
      <c r="C523" s="35">
        <v>40735</v>
      </c>
      <c r="D523" s="12" t="s">
        <v>9</v>
      </c>
      <c r="E523" s="12" t="s">
        <v>1159</v>
      </c>
      <c r="F523" s="12">
        <v>399534</v>
      </c>
      <c r="G523" s="12" t="s">
        <v>20</v>
      </c>
      <c r="H523" s="12" t="s">
        <v>12</v>
      </c>
      <c r="I523" s="12" t="s">
        <v>17</v>
      </c>
      <c r="J523" s="12">
        <v>1037339</v>
      </c>
      <c r="K523" s="12">
        <v>1749610</v>
      </c>
      <c r="L523" s="36">
        <f t="shared" si="8"/>
        <v>1.6866328172371809</v>
      </c>
    </row>
    <row r="524" spans="1:12">
      <c r="A524" s="12">
        <v>417055</v>
      </c>
      <c r="B524" s="12" t="s">
        <v>1160</v>
      </c>
      <c r="C524" s="35">
        <v>40735</v>
      </c>
      <c r="D524" s="12" t="s">
        <v>9</v>
      </c>
      <c r="E524" s="12" t="s">
        <v>1161</v>
      </c>
      <c r="F524" s="12">
        <v>408443</v>
      </c>
      <c r="G524" s="12" t="s">
        <v>402</v>
      </c>
      <c r="H524" s="12" t="s">
        <v>27</v>
      </c>
      <c r="I524" s="12" t="s">
        <v>21</v>
      </c>
      <c r="J524" s="12">
        <v>427347</v>
      </c>
      <c r="K524" s="12">
        <v>1013976</v>
      </c>
      <c r="L524" s="36">
        <f t="shared" si="8"/>
        <v>2.3727228692374114</v>
      </c>
    </row>
    <row r="525" spans="1:12">
      <c r="A525" s="12">
        <v>417159</v>
      </c>
      <c r="B525" s="12" t="s">
        <v>1162</v>
      </c>
      <c r="C525" s="35">
        <v>40700</v>
      </c>
      <c r="D525" s="12" t="s">
        <v>9</v>
      </c>
      <c r="E525" s="12" t="s">
        <v>584</v>
      </c>
      <c r="F525" s="12">
        <v>420498</v>
      </c>
      <c r="G525" s="12" t="s">
        <v>759</v>
      </c>
      <c r="H525" s="12" t="s">
        <v>12</v>
      </c>
      <c r="I525" s="12" t="s">
        <v>247</v>
      </c>
      <c r="J525" s="12">
        <v>2323272</v>
      </c>
      <c r="K525" s="12">
        <v>1893216</v>
      </c>
      <c r="L525" s="36">
        <f t="shared" si="8"/>
        <v>0.81489210045143234</v>
      </c>
    </row>
    <row r="526" spans="1:12">
      <c r="A526" s="12">
        <v>417196</v>
      </c>
      <c r="B526" s="12" t="s">
        <v>1163</v>
      </c>
      <c r="C526" s="35">
        <v>40705</v>
      </c>
      <c r="D526" s="12" t="s">
        <v>9</v>
      </c>
      <c r="E526" s="12" t="s">
        <v>1164</v>
      </c>
      <c r="F526" s="12">
        <v>379146</v>
      </c>
      <c r="G526" s="12" t="s">
        <v>293</v>
      </c>
      <c r="H526" s="12" t="s">
        <v>27</v>
      </c>
      <c r="I526" s="12" t="s">
        <v>21</v>
      </c>
      <c r="J526" s="12">
        <v>471133</v>
      </c>
      <c r="K526" s="12">
        <v>687867</v>
      </c>
      <c r="L526" s="36">
        <f t="shared" si="8"/>
        <v>1.4600272109998662</v>
      </c>
    </row>
    <row r="527" spans="1:12">
      <c r="A527" s="12">
        <v>417213</v>
      </c>
      <c r="B527" s="12" t="s">
        <v>1165</v>
      </c>
      <c r="C527" s="35">
        <v>40670</v>
      </c>
      <c r="D527" s="12" t="s">
        <v>9</v>
      </c>
      <c r="E527" s="12" t="s">
        <v>1166</v>
      </c>
      <c r="F527" s="12">
        <v>406515</v>
      </c>
      <c r="G527" s="12" t="s">
        <v>282</v>
      </c>
      <c r="H527" s="12" t="s">
        <v>12</v>
      </c>
      <c r="I527" s="12" t="s">
        <v>17</v>
      </c>
      <c r="J527" s="12">
        <v>827043</v>
      </c>
      <c r="K527" s="12">
        <v>2707725</v>
      </c>
      <c r="L527" s="36">
        <f t="shared" si="8"/>
        <v>3.2739833358120438</v>
      </c>
    </row>
    <row r="528" spans="1:12">
      <c r="A528" s="12">
        <v>417274</v>
      </c>
      <c r="B528" s="12" t="s">
        <v>1167</v>
      </c>
      <c r="C528" s="35">
        <v>40729</v>
      </c>
      <c r="D528" s="12" t="s">
        <v>9</v>
      </c>
      <c r="E528" s="12" t="s">
        <v>1168</v>
      </c>
      <c r="F528" s="12">
        <v>386578</v>
      </c>
      <c r="G528" s="12" t="s">
        <v>350</v>
      </c>
      <c r="H528" s="12" t="s">
        <v>27</v>
      </c>
      <c r="I528" s="12" t="s">
        <v>17</v>
      </c>
      <c r="J528" s="12">
        <v>822319</v>
      </c>
      <c r="K528" s="12">
        <v>1004926</v>
      </c>
      <c r="L528" s="36">
        <f t="shared" si="8"/>
        <v>1.2220634571255193</v>
      </c>
    </row>
    <row r="529" spans="1:12">
      <c r="A529" s="12">
        <v>417283</v>
      </c>
      <c r="B529" s="12" t="s">
        <v>1169</v>
      </c>
      <c r="C529" s="35">
        <v>40735</v>
      </c>
      <c r="D529" s="12" t="s">
        <v>9</v>
      </c>
      <c r="E529" s="12" t="s">
        <v>1170</v>
      </c>
      <c r="F529" s="12">
        <v>414224</v>
      </c>
      <c r="G529" s="12" t="s">
        <v>205</v>
      </c>
      <c r="H529" s="12" t="s">
        <v>27</v>
      </c>
      <c r="I529" s="12" t="s">
        <v>21</v>
      </c>
      <c r="J529" s="12">
        <v>553168</v>
      </c>
      <c r="K529" s="12">
        <v>910842</v>
      </c>
      <c r="L529" s="36">
        <f t="shared" si="8"/>
        <v>1.6465919937523501</v>
      </c>
    </row>
    <row r="530" spans="1:12">
      <c r="A530" s="12">
        <v>417309</v>
      </c>
      <c r="B530" s="12" t="s">
        <v>1171</v>
      </c>
      <c r="C530" s="35">
        <v>40739</v>
      </c>
      <c r="D530" s="12" t="s">
        <v>9</v>
      </c>
      <c r="E530" s="12" t="s">
        <v>1172</v>
      </c>
      <c r="F530" s="12">
        <v>381154</v>
      </c>
      <c r="G530" s="12" t="s">
        <v>320</v>
      </c>
      <c r="H530" s="12" t="s">
        <v>12</v>
      </c>
      <c r="I530" s="12" t="s">
        <v>13</v>
      </c>
      <c r="J530" s="12">
        <v>1109389</v>
      </c>
      <c r="K530" s="12">
        <v>977787</v>
      </c>
      <c r="L530" s="36">
        <f t="shared" si="8"/>
        <v>0.88137434209280963</v>
      </c>
    </row>
    <row r="531" spans="1:12">
      <c r="A531" s="12">
        <v>417433</v>
      </c>
      <c r="B531" s="12" t="s">
        <v>1173</v>
      </c>
      <c r="C531" s="35">
        <v>40739</v>
      </c>
      <c r="D531" s="12" t="s">
        <v>9</v>
      </c>
      <c r="E531" s="12" t="s">
        <v>1174</v>
      </c>
      <c r="F531" s="12">
        <v>381154</v>
      </c>
      <c r="G531" s="12" t="s">
        <v>320</v>
      </c>
      <c r="H531" s="12" t="s">
        <v>27</v>
      </c>
      <c r="I531" s="12" t="s">
        <v>21</v>
      </c>
      <c r="J531" s="12">
        <v>653669</v>
      </c>
      <c r="K531" s="12">
        <v>1029391</v>
      </c>
      <c r="L531" s="36">
        <f t="shared" si="8"/>
        <v>1.5747893811699805</v>
      </c>
    </row>
    <row r="532" spans="1:12">
      <c r="A532" s="12">
        <v>417452</v>
      </c>
      <c r="B532" s="12" t="s">
        <v>1175</v>
      </c>
      <c r="C532" s="35">
        <v>40729</v>
      </c>
      <c r="D532" s="12" t="s">
        <v>9</v>
      </c>
      <c r="E532" s="12" t="s">
        <v>1176</v>
      </c>
      <c r="F532" s="12">
        <v>379658</v>
      </c>
      <c r="G532" s="12" t="s">
        <v>202</v>
      </c>
      <c r="H532" s="12" t="s">
        <v>27</v>
      </c>
      <c r="I532" s="12" t="s">
        <v>21</v>
      </c>
      <c r="J532" s="12">
        <v>642179</v>
      </c>
      <c r="K532" s="12">
        <v>1129773</v>
      </c>
      <c r="L532" s="36">
        <f t="shared" si="8"/>
        <v>1.7592805121313528</v>
      </c>
    </row>
    <row r="533" spans="1:12">
      <c r="A533" s="12">
        <v>417455</v>
      </c>
      <c r="B533" s="12" t="s">
        <v>1177</v>
      </c>
      <c r="C533" s="35">
        <v>40743</v>
      </c>
      <c r="D533" s="12" t="s">
        <v>9</v>
      </c>
      <c r="E533" s="12" t="s">
        <v>1178</v>
      </c>
      <c r="F533" s="12">
        <v>379915</v>
      </c>
      <c r="G533" s="12" t="s">
        <v>315</v>
      </c>
      <c r="H533" s="12" t="s">
        <v>12</v>
      </c>
      <c r="I533" s="12" t="s">
        <v>17</v>
      </c>
      <c r="J533" s="12">
        <v>911720</v>
      </c>
      <c r="K533" s="12">
        <v>593098</v>
      </c>
      <c r="L533" s="36">
        <f t="shared" si="8"/>
        <v>0.65052647742728031</v>
      </c>
    </row>
    <row r="534" spans="1:12">
      <c r="A534" s="12">
        <v>417619</v>
      </c>
      <c r="B534" s="12" t="s">
        <v>1179</v>
      </c>
      <c r="C534" s="35">
        <v>40746</v>
      </c>
      <c r="D534" s="12" t="s">
        <v>9</v>
      </c>
      <c r="E534" s="12" t="s">
        <v>1180</v>
      </c>
      <c r="F534" s="12">
        <v>448733</v>
      </c>
      <c r="G534" s="12" t="s">
        <v>516</v>
      </c>
      <c r="H534" s="12" t="s">
        <v>12</v>
      </c>
      <c r="I534" s="12" t="s">
        <v>17</v>
      </c>
      <c r="J534" s="12">
        <v>742116</v>
      </c>
      <c r="K534" s="12">
        <v>853212</v>
      </c>
      <c r="L534" s="36">
        <f t="shared" si="8"/>
        <v>1.1497016638908204</v>
      </c>
    </row>
    <row r="535" spans="1:12">
      <c r="A535" s="12">
        <v>417886</v>
      </c>
      <c r="B535" s="12" t="s">
        <v>1181</v>
      </c>
      <c r="C535" s="35">
        <v>40742</v>
      </c>
      <c r="D535" s="12" t="s">
        <v>9</v>
      </c>
      <c r="E535" s="12" t="s">
        <v>1182</v>
      </c>
      <c r="F535" s="12">
        <v>462852</v>
      </c>
      <c r="G535" s="12" t="s">
        <v>1143</v>
      </c>
      <c r="H535" s="12" t="s">
        <v>27</v>
      </c>
      <c r="I535" s="12" t="s">
        <v>21</v>
      </c>
      <c r="J535" s="12">
        <v>679909</v>
      </c>
      <c r="K535" s="12">
        <v>780372</v>
      </c>
      <c r="L535" s="36">
        <f t="shared" si="8"/>
        <v>1.147759479577414</v>
      </c>
    </row>
    <row r="536" spans="1:12">
      <c r="A536" s="12">
        <v>418120</v>
      </c>
      <c r="B536" s="12" t="s">
        <v>1183</v>
      </c>
      <c r="C536" s="35">
        <v>40736</v>
      </c>
      <c r="D536" s="12" t="s">
        <v>9</v>
      </c>
      <c r="E536" s="12" t="s">
        <v>1184</v>
      </c>
      <c r="F536" s="12">
        <v>450554</v>
      </c>
      <c r="G536" s="12" t="s">
        <v>180</v>
      </c>
      <c r="H536" s="12" t="s">
        <v>27</v>
      </c>
      <c r="I536" s="12" t="s">
        <v>28</v>
      </c>
      <c r="J536" s="12">
        <v>1701940</v>
      </c>
      <c r="K536" s="12">
        <v>1163537</v>
      </c>
      <c r="L536" s="36">
        <f t="shared" si="8"/>
        <v>0.68365336028297119</v>
      </c>
    </row>
    <row r="537" spans="1:12">
      <c r="A537" s="12">
        <v>418296</v>
      </c>
      <c r="B537" s="12" t="s">
        <v>1185</v>
      </c>
      <c r="C537" s="35">
        <v>40737</v>
      </c>
      <c r="D537" s="12" t="s">
        <v>9</v>
      </c>
      <c r="E537" s="12" t="s">
        <v>1186</v>
      </c>
      <c r="F537" s="12">
        <v>379975</v>
      </c>
      <c r="G537" s="12" t="s">
        <v>90</v>
      </c>
      <c r="H537" s="12" t="s">
        <v>27</v>
      </c>
      <c r="I537" s="12" t="s">
        <v>66</v>
      </c>
      <c r="J537" s="12">
        <v>290767</v>
      </c>
      <c r="K537" s="12">
        <v>497659</v>
      </c>
      <c r="L537" s="36">
        <f t="shared" si="8"/>
        <v>1.7115387922288292</v>
      </c>
    </row>
    <row r="538" spans="1:12">
      <c r="A538" s="12">
        <v>418298</v>
      </c>
      <c r="B538" s="12" t="s">
        <v>1187</v>
      </c>
      <c r="C538" s="35">
        <v>40729</v>
      </c>
      <c r="D538" s="12" t="s">
        <v>9</v>
      </c>
      <c r="E538" s="12" t="s">
        <v>1188</v>
      </c>
      <c r="F538" s="12">
        <v>452815</v>
      </c>
      <c r="G538" s="12" t="s">
        <v>444</v>
      </c>
      <c r="H538" s="12" t="s">
        <v>12</v>
      </c>
      <c r="I538" s="12" t="s">
        <v>17</v>
      </c>
      <c r="J538" s="12">
        <v>896828</v>
      </c>
      <c r="K538" s="12">
        <v>760236</v>
      </c>
      <c r="L538" s="36">
        <f t="shared" si="8"/>
        <v>0.84769431819702323</v>
      </c>
    </row>
    <row r="539" spans="1:12">
      <c r="A539" s="12">
        <v>418325</v>
      </c>
      <c r="B539" s="12" t="s">
        <v>1189</v>
      </c>
      <c r="C539" s="35">
        <v>40737</v>
      </c>
      <c r="D539" s="12" t="s">
        <v>9</v>
      </c>
      <c r="E539" s="12" t="s">
        <v>1190</v>
      </c>
      <c r="F539" s="12">
        <v>474340</v>
      </c>
      <c r="G539" s="12" t="s">
        <v>109</v>
      </c>
      <c r="H539" s="12" t="s">
        <v>27</v>
      </c>
      <c r="I539" s="12" t="s">
        <v>17</v>
      </c>
      <c r="J539" s="12">
        <v>816114</v>
      </c>
      <c r="K539" s="12">
        <v>996628</v>
      </c>
      <c r="L539" s="36">
        <f t="shared" si="8"/>
        <v>1.2211872360969178</v>
      </c>
    </row>
    <row r="540" spans="1:12">
      <c r="A540" s="12">
        <v>418334</v>
      </c>
      <c r="B540" s="12" t="s">
        <v>1191</v>
      </c>
      <c r="C540" s="35">
        <v>40749</v>
      </c>
      <c r="D540" s="12" t="s">
        <v>9</v>
      </c>
      <c r="E540" s="12" t="s">
        <v>1192</v>
      </c>
      <c r="F540" s="12">
        <v>412833</v>
      </c>
      <c r="G540" s="12" t="s">
        <v>627</v>
      </c>
      <c r="H540" s="12" t="s">
        <v>27</v>
      </c>
      <c r="I540" s="12" t="s">
        <v>21</v>
      </c>
      <c r="J540" s="12">
        <v>566053</v>
      </c>
      <c r="K540" s="12">
        <v>573850</v>
      </c>
      <c r="L540" s="36">
        <f t="shared" si="8"/>
        <v>1.0137743285522733</v>
      </c>
    </row>
    <row r="541" spans="1:12">
      <c r="A541" s="12">
        <v>418376</v>
      </c>
      <c r="B541" s="12" t="s">
        <v>1193</v>
      </c>
      <c r="C541" s="35">
        <v>40751</v>
      </c>
      <c r="D541" s="12" t="s">
        <v>9</v>
      </c>
      <c r="E541" s="12" t="s">
        <v>1194</v>
      </c>
      <c r="F541" s="12">
        <v>382950</v>
      </c>
      <c r="G541" s="12" t="s">
        <v>600</v>
      </c>
      <c r="H541" s="12" t="s">
        <v>27</v>
      </c>
      <c r="I541" s="12" t="s">
        <v>17</v>
      </c>
      <c r="J541" s="12">
        <v>833222</v>
      </c>
      <c r="K541" s="12">
        <v>778129</v>
      </c>
      <c r="L541" s="36">
        <f t="shared" si="8"/>
        <v>0.93387956631005897</v>
      </c>
    </row>
    <row r="542" spans="1:12">
      <c r="A542" s="12">
        <v>418378</v>
      </c>
      <c r="B542" s="12" t="s">
        <v>1195</v>
      </c>
      <c r="C542" s="35">
        <v>40742</v>
      </c>
      <c r="D542" s="12" t="s">
        <v>9</v>
      </c>
      <c r="E542" s="12" t="s">
        <v>1196</v>
      </c>
      <c r="F542" s="12">
        <v>378015</v>
      </c>
      <c r="G542" s="12" t="s">
        <v>473</v>
      </c>
      <c r="H542" s="12" t="s">
        <v>27</v>
      </c>
      <c r="I542" s="12" t="s">
        <v>13</v>
      </c>
      <c r="J542" s="12">
        <v>1343640</v>
      </c>
      <c r="K542" s="12">
        <v>1322125</v>
      </c>
      <c r="L542" s="36">
        <f t="shared" si="8"/>
        <v>0.98398752642076748</v>
      </c>
    </row>
    <row r="543" spans="1:12">
      <c r="A543" s="12">
        <v>418436</v>
      </c>
      <c r="B543" s="12" t="s">
        <v>1197</v>
      </c>
      <c r="C543" s="35">
        <v>40742</v>
      </c>
      <c r="D543" s="12" t="s">
        <v>9</v>
      </c>
      <c r="E543" s="12" t="s">
        <v>1198</v>
      </c>
      <c r="F543" s="12">
        <v>417062</v>
      </c>
      <c r="G543" s="12" t="s">
        <v>651</v>
      </c>
      <c r="H543" s="12" t="s">
        <v>27</v>
      </c>
      <c r="I543" s="12" t="s">
        <v>21</v>
      </c>
      <c r="J543" s="12">
        <v>558702</v>
      </c>
      <c r="K543" s="12">
        <v>451396</v>
      </c>
      <c r="L543" s="36">
        <f t="shared" si="8"/>
        <v>0.80793696818697625</v>
      </c>
    </row>
    <row r="544" spans="1:12">
      <c r="A544" s="12">
        <v>418438</v>
      </c>
      <c r="B544" s="12" t="s">
        <v>1199</v>
      </c>
      <c r="C544" s="35">
        <v>40756</v>
      </c>
      <c r="D544" s="12" t="s">
        <v>9</v>
      </c>
      <c r="E544" s="12" t="s">
        <v>1200</v>
      </c>
      <c r="F544" s="12">
        <v>380148</v>
      </c>
      <c r="G544" s="12" t="s">
        <v>93</v>
      </c>
      <c r="H544" s="12" t="s">
        <v>12</v>
      </c>
      <c r="I544" s="12" t="s">
        <v>66</v>
      </c>
      <c r="J544" s="12">
        <v>297365</v>
      </c>
      <c r="K544" s="12">
        <v>438803</v>
      </c>
      <c r="L544" s="36">
        <f t="shared" si="8"/>
        <v>1.4756376843273418</v>
      </c>
    </row>
    <row r="545" spans="1:12">
      <c r="A545" s="12">
        <v>418504</v>
      </c>
      <c r="B545" s="12" t="s">
        <v>1201</v>
      </c>
      <c r="C545" s="35">
        <v>40749</v>
      </c>
      <c r="D545" s="12" t="s">
        <v>9</v>
      </c>
      <c r="E545" s="12" t="s">
        <v>1202</v>
      </c>
      <c r="F545" s="12">
        <v>399532</v>
      </c>
      <c r="G545" s="12" t="s">
        <v>11</v>
      </c>
      <c r="H545" s="12" t="s">
        <v>27</v>
      </c>
      <c r="I545" s="12" t="s">
        <v>66</v>
      </c>
      <c r="J545" s="12">
        <v>303280</v>
      </c>
      <c r="K545" s="12">
        <v>743350</v>
      </c>
      <c r="L545" s="36">
        <f t="shared" si="8"/>
        <v>2.4510353468741757</v>
      </c>
    </row>
    <row r="546" spans="1:12">
      <c r="A546" s="12">
        <v>418605</v>
      </c>
      <c r="B546" s="12" t="s">
        <v>1203</v>
      </c>
      <c r="C546" s="35">
        <v>40756</v>
      </c>
      <c r="D546" s="12" t="s">
        <v>9</v>
      </c>
      <c r="E546" s="12" t="s">
        <v>1204</v>
      </c>
      <c r="F546" s="12">
        <v>411082</v>
      </c>
      <c r="G546" s="12" t="s">
        <v>54</v>
      </c>
      <c r="H546" s="12" t="s">
        <v>27</v>
      </c>
      <c r="I546" s="12" t="s">
        <v>17</v>
      </c>
      <c r="J546" s="12">
        <v>860692</v>
      </c>
      <c r="K546" s="12">
        <v>551982</v>
      </c>
      <c r="L546" s="36">
        <f t="shared" si="8"/>
        <v>0.64132349318920123</v>
      </c>
    </row>
    <row r="547" spans="1:12">
      <c r="A547" s="12">
        <v>418629</v>
      </c>
      <c r="B547" s="12" t="s">
        <v>1205</v>
      </c>
      <c r="C547" s="35">
        <v>40744</v>
      </c>
      <c r="D547" s="12" t="s">
        <v>9</v>
      </c>
      <c r="E547" s="12" t="s">
        <v>1206</v>
      </c>
      <c r="F547" s="12">
        <v>424950</v>
      </c>
      <c r="G547" s="12" t="s">
        <v>45</v>
      </c>
      <c r="H547" s="12" t="s">
        <v>12</v>
      </c>
      <c r="I547" s="12" t="s">
        <v>28</v>
      </c>
      <c r="J547" s="12">
        <v>1594809</v>
      </c>
      <c r="K547" s="12">
        <v>1709449</v>
      </c>
      <c r="L547" s="36">
        <f t="shared" si="8"/>
        <v>1.0718832161092644</v>
      </c>
    </row>
    <row r="548" spans="1:12">
      <c r="A548" s="12">
        <v>418632</v>
      </c>
      <c r="B548" s="12" t="s">
        <v>1207</v>
      </c>
      <c r="C548" s="35">
        <v>40745</v>
      </c>
      <c r="D548" s="12" t="s">
        <v>9</v>
      </c>
      <c r="E548" s="12" t="s">
        <v>1208</v>
      </c>
      <c r="F548" s="12">
        <v>382987</v>
      </c>
      <c r="G548" s="12" t="s">
        <v>63</v>
      </c>
      <c r="H548" s="12" t="s">
        <v>27</v>
      </c>
      <c r="I548" s="12" t="s">
        <v>13</v>
      </c>
      <c r="J548" s="12">
        <v>1286996</v>
      </c>
      <c r="K548" s="12">
        <v>808883</v>
      </c>
      <c r="L548" s="36">
        <f t="shared" si="8"/>
        <v>0.62850467289719625</v>
      </c>
    </row>
    <row r="549" spans="1:12">
      <c r="A549" s="12">
        <v>418634</v>
      </c>
      <c r="B549" s="12" t="s">
        <v>1209</v>
      </c>
      <c r="C549" s="35">
        <v>40750</v>
      </c>
      <c r="D549" s="12" t="s">
        <v>9</v>
      </c>
      <c r="E549" s="12" t="s">
        <v>1210</v>
      </c>
      <c r="F549" s="12">
        <v>382987</v>
      </c>
      <c r="G549" s="12" t="s">
        <v>63</v>
      </c>
      <c r="H549" s="12" t="s">
        <v>27</v>
      </c>
      <c r="I549" s="12" t="s">
        <v>13</v>
      </c>
      <c r="J549" s="12">
        <v>1240139</v>
      </c>
      <c r="K549" s="12">
        <v>946122</v>
      </c>
      <c r="L549" s="36">
        <f t="shared" si="8"/>
        <v>0.76291609247027958</v>
      </c>
    </row>
    <row r="550" spans="1:12">
      <c r="A550" s="12">
        <v>418751</v>
      </c>
      <c r="B550" s="12" t="s">
        <v>1211</v>
      </c>
      <c r="C550" s="35">
        <v>40751</v>
      </c>
      <c r="D550" s="12" t="s">
        <v>9</v>
      </c>
      <c r="E550" s="12" t="s">
        <v>1212</v>
      </c>
      <c r="F550" s="12">
        <v>379915</v>
      </c>
      <c r="G550" s="12" t="s">
        <v>315</v>
      </c>
      <c r="H550" s="12" t="s">
        <v>12</v>
      </c>
      <c r="I550" s="12" t="s">
        <v>13</v>
      </c>
      <c r="J550" s="12">
        <v>1159156</v>
      </c>
      <c r="K550" s="12">
        <v>1440456</v>
      </c>
      <c r="L550" s="36">
        <f t="shared" si="8"/>
        <v>1.2426765681237038</v>
      </c>
    </row>
    <row r="551" spans="1:12">
      <c r="A551" s="12">
        <v>418753</v>
      </c>
      <c r="B551" s="12" t="s">
        <v>1213</v>
      </c>
      <c r="C551" s="35">
        <v>40758</v>
      </c>
      <c r="D551" s="12" t="s">
        <v>9</v>
      </c>
      <c r="E551" s="12" t="s">
        <v>1214</v>
      </c>
      <c r="F551" s="12">
        <v>380148</v>
      </c>
      <c r="G551" s="12" t="s">
        <v>93</v>
      </c>
      <c r="H551" s="12" t="s">
        <v>12</v>
      </c>
      <c r="I551" s="12" t="s">
        <v>13</v>
      </c>
      <c r="J551" s="12">
        <v>1274608</v>
      </c>
      <c r="K551" s="12">
        <v>2228858</v>
      </c>
      <c r="L551" s="36">
        <f t="shared" si="8"/>
        <v>1.7486615492763264</v>
      </c>
    </row>
    <row r="552" spans="1:12">
      <c r="A552" s="12">
        <v>418757</v>
      </c>
      <c r="B552" s="12" t="s">
        <v>1215</v>
      </c>
      <c r="C552" s="35">
        <v>40756</v>
      </c>
      <c r="D552" s="12" t="s">
        <v>9</v>
      </c>
      <c r="E552" s="12" t="s">
        <v>1216</v>
      </c>
      <c r="F552" s="12">
        <v>382950</v>
      </c>
      <c r="G552" s="12" t="s">
        <v>600</v>
      </c>
      <c r="H552" s="12" t="s">
        <v>12</v>
      </c>
      <c r="I552" s="12" t="s">
        <v>28</v>
      </c>
      <c r="J552" s="12">
        <v>2051979</v>
      </c>
      <c r="K552" s="12">
        <v>2136598</v>
      </c>
      <c r="L552" s="36">
        <f t="shared" si="8"/>
        <v>1.0412377514584701</v>
      </c>
    </row>
    <row r="553" spans="1:12">
      <c r="A553" s="12">
        <v>418766</v>
      </c>
      <c r="B553" s="12" t="s">
        <v>1217</v>
      </c>
      <c r="C553" s="35">
        <v>40756</v>
      </c>
      <c r="D553" s="12" t="s">
        <v>9</v>
      </c>
      <c r="E553" s="12" t="s">
        <v>1218</v>
      </c>
      <c r="F553" s="12">
        <v>410449</v>
      </c>
      <c r="G553" s="12" t="s">
        <v>279</v>
      </c>
      <c r="H553" s="12" t="s">
        <v>12</v>
      </c>
      <c r="I553" s="12" t="s">
        <v>13</v>
      </c>
      <c r="J553" s="12">
        <v>1284182</v>
      </c>
      <c r="K553" s="12">
        <v>1889188</v>
      </c>
      <c r="L553" s="36">
        <f t="shared" si="8"/>
        <v>1.4711216945884618</v>
      </c>
    </row>
    <row r="554" spans="1:12">
      <c r="A554" s="12">
        <v>418769</v>
      </c>
      <c r="B554" s="12" t="s">
        <v>1219</v>
      </c>
      <c r="C554" s="35">
        <v>40763</v>
      </c>
      <c r="D554" s="12" t="s">
        <v>9</v>
      </c>
      <c r="E554" s="12" t="s">
        <v>1166</v>
      </c>
      <c r="F554" s="12">
        <v>406515</v>
      </c>
      <c r="G554" s="12" t="s">
        <v>282</v>
      </c>
      <c r="H554" s="12" t="s">
        <v>12</v>
      </c>
      <c r="I554" s="12" t="s">
        <v>17</v>
      </c>
      <c r="J554" s="12">
        <v>872057</v>
      </c>
      <c r="K554" s="12">
        <v>255492</v>
      </c>
      <c r="L554" s="36">
        <f t="shared" si="8"/>
        <v>0.29297626187279041</v>
      </c>
    </row>
    <row r="555" spans="1:12">
      <c r="A555" s="12">
        <v>418773</v>
      </c>
      <c r="B555" s="12" t="s">
        <v>1220</v>
      </c>
      <c r="C555" s="35">
        <v>40758</v>
      </c>
      <c r="D555" s="12" t="s">
        <v>9</v>
      </c>
      <c r="E555" s="12" t="s">
        <v>1221</v>
      </c>
      <c r="F555" s="12">
        <v>378503</v>
      </c>
      <c r="G555" s="12" t="s">
        <v>268</v>
      </c>
      <c r="H555" s="12" t="s">
        <v>27</v>
      </c>
      <c r="I555" s="12" t="s">
        <v>28</v>
      </c>
      <c r="J555" s="12">
        <v>1587692</v>
      </c>
      <c r="K555" s="12">
        <v>1868243</v>
      </c>
      <c r="L555" s="36">
        <f t="shared" si="8"/>
        <v>1.1767036679658271</v>
      </c>
    </row>
    <row r="556" spans="1:12">
      <c r="A556" s="12">
        <v>418775</v>
      </c>
      <c r="B556" s="12" t="s">
        <v>1222</v>
      </c>
      <c r="C556" s="35">
        <v>40763</v>
      </c>
      <c r="D556" s="12" t="s">
        <v>9</v>
      </c>
      <c r="E556" s="12" t="s">
        <v>1223</v>
      </c>
      <c r="F556" s="12">
        <v>378503</v>
      </c>
      <c r="G556" s="12" t="s">
        <v>268</v>
      </c>
      <c r="H556" s="12" t="s">
        <v>27</v>
      </c>
      <c r="I556" s="12" t="s">
        <v>13</v>
      </c>
      <c r="J556" s="12">
        <v>1455971</v>
      </c>
      <c r="K556" s="12">
        <v>1206588</v>
      </c>
      <c r="L556" s="36">
        <f t="shared" si="8"/>
        <v>0.82871705549080299</v>
      </c>
    </row>
    <row r="557" spans="1:12">
      <c r="A557" s="12">
        <v>418779</v>
      </c>
      <c r="B557" s="12" t="s">
        <v>1224</v>
      </c>
      <c r="C557" s="35">
        <v>40752</v>
      </c>
      <c r="D557" s="12" t="s">
        <v>9</v>
      </c>
      <c r="E557" s="12" t="s">
        <v>1225</v>
      </c>
      <c r="F557" s="12">
        <v>474373</v>
      </c>
      <c r="G557" s="12" t="s">
        <v>126</v>
      </c>
      <c r="H557" s="12" t="s">
        <v>12</v>
      </c>
      <c r="I557" s="12" t="s">
        <v>21</v>
      </c>
      <c r="J557" s="12">
        <v>618629</v>
      </c>
      <c r="K557" s="12">
        <v>857905</v>
      </c>
      <c r="L557" s="36">
        <f t="shared" si="8"/>
        <v>1.3867843246921823</v>
      </c>
    </row>
    <row r="558" spans="1:12">
      <c r="A558" s="12">
        <v>418781</v>
      </c>
      <c r="B558" s="12" t="s">
        <v>1226</v>
      </c>
      <c r="C558" s="35">
        <v>40752</v>
      </c>
      <c r="D558" s="12" t="s">
        <v>9</v>
      </c>
      <c r="E558" s="12" t="s">
        <v>1227</v>
      </c>
      <c r="F558" s="12">
        <v>377602</v>
      </c>
      <c r="G558" s="12" t="s">
        <v>129</v>
      </c>
      <c r="H558" s="12" t="s">
        <v>12</v>
      </c>
      <c r="I558" s="12" t="s">
        <v>21</v>
      </c>
      <c r="J558" s="12">
        <v>675864</v>
      </c>
      <c r="K558" s="12">
        <v>947063</v>
      </c>
      <c r="L558" s="36">
        <f t="shared" si="8"/>
        <v>1.4012626800658121</v>
      </c>
    </row>
    <row r="559" spans="1:12">
      <c r="A559" s="12">
        <v>418888</v>
      </c>
      <c r="B559" s="12" t="s">
        <v>1228</v>
      </c>
      <c r="C559" s="35">
        <v>40744</v>
      </c>
      <c r="D559" s="12" t="s">
        <v>9</v>
      </c>
      <c r="E559" s="12" t="s">
        <v>1229</v>
      </c>
      <c r="F559" s="12">
        <v>471701</v>
      </c>
      <c r="G559" s="12" t="s">
        <v>456</v>
      </c>
      <c r="H559" s="12" t="s">
        <v>27</v>
      </c>
      <c r="I559" s="12" t="s">
        <v>17</v>
      </c>
      <c r="J559" s="12">
        <v>829033</v>
      </c>
      <c r="K559" s="12">
        <v>855741</v>
      </c>
      <c r="L559" s="36">
        <f t="shared" si="8"/>
        <v>1.0322158466550788</v>
      </c>
    </row>
    <row r="560" spans="1:12">
      <c r="A560" s="12">
        <v>418894</v>
      </c>
      <c r="B560" s="12" t="s">
        <v>1230</v>
      </c>
      <c r="C560" s="35">
        <v>40749</v>
      </c>
      <c r="D560" s="12" t="s">
        <v>9</v>
      </c>
      <c r="E560" s="12" t="s">
        <v>1231</v>
      </c>
      <c r="F560" s="12">
        <v>424426</v>
      </c>
      <c r="G560" s="12" t="s">
        <v>935</v>
      </c>
      <c r="H560" s="12" t="s">
        <v>12</v>
      </c>
      <c r="I560" s="12" t="s">
        <v>21</v>
      </c>
      <c r="J560" s="12">
        <v>597706</v>
      </c>
      <c r="K560" s="12">
        <v>506912</v>
      </c>
      <c r="L560" s="36">
        <f t="shared" si="8"/>
        <v>0.84809588660645874</v>
      </c>
    </row>
    <row r="561" spans="1:12">
      <c r="A561" s="12">
        <v>418905</v>
      </c>
      <c r="B561" s="12" t="s">
        <v>1232</v>
      </c>
      <c r="C561" s="35">
        <v>40735</v>
      </c>
      <c r="D561" s="12" t="s">
        <v>9</v>
      </c>
      <c r="E561" s="12" t="s">
        <v>1233</v>
      </c>
      <c r="F561" s="12">
        <v>412833</v>
      </c>
      <c r="G561" s="12" t="s">
        <v>627</v>
      </c>
      <c r="H561" s="12" t="s">
        <v>27</v>
      </c>
      <c r="I561" s="12" t="s">
        <v>21</v>
      </c>
      <c r="J561" s="12">
        <v>669433</v>
      </c>
      <c r="K561" s="12">
        <v>745957</v>
      </c>
      <c r="L561" s="36">
        <f t="shared" si="8"/>
        <v>1.1143116637512642</v>
      </c>
    </row>
    <row r="562" spans="1:12">
      <c r="A562" s="12">
        <v>418928</v>
      </c>
      <c r="B562" s="12" t="s">
        <v>169</v>
      </c>
      <c r="C562" s="35">
        <v>40765</v>
      </c>
      <c r="D562" s="12" t="s">
        <v>9</v>
      </c>
      <c r="E562" s="12" t="s">
        <v>1234</v>
      </c>
      <c r="F562" s="12">
        <v>391321</v>
      </c>
      <c r="G562" s="12" t="s">
        <v>37</v>
      </c>
      <c r="H562" s="12" t="s">
        <v>27</v>
      </c>
      <c r="I562" s="12" t="s">
        <v>17</v>
      </c>
      <c r="J562" s="12">
        <v>1014636</v>
      </c>
      <c r="K562" s="12">
        <v>1637667</v>
      </c>
      <c r="L562" s="36">
        <f t="shared" si="8"/>
        <v>1.614043854150651</v>
      </c>
    </row>
    <row r="563" spans="1:12">
      <c r="A563" s="12">
        <v>418997</v>
      </c>
      <c r="B563" s="12" t="s">
        <v>1235</v>
      </c>
      <c r="C563" s="35">
        <v>40748</v>
      </c>
      <c r="D563" s="12" t="s">
        <v>9</v>
      </c>
      <c r="E563" s="12" t="s">
        <v>1236</v>
      </c>
      <c r="F563" s="12">
        <v>385791</v>
      </c>
      <c r="G563" s="12" t="s">
        <v>777</v>
      </c>
      <c r="H563" s="12" t="s">
        <v>27</v>
      </c>
      <c r="I563" s="12" t="s">
        <v>17</v>
      </c>
      <c r="J563" s="12">
        <v>1008972</v>
      </c>
      <c r="K563" s="12">
        <v>1362486</v>
      </c>
      <c r="L563" s="36">
        <f t="shared" si="8"/>
        <v>1.3503704760885338</v>
      </c>
    </row>
    <row r="564" spans="1:12">
      <c r="A564" s="12">
        <v>419082</v>
      </c>
      <c r="B564" s="12" t="s">
        <v>1237</v>
      </c>
      <c r="C564" s="35">
        <v>40749</v>
      </c>
      <c r="D564" s="12" t="s">
        <v>9</v>
      </c>
      <c r="E564" s="12" t="s">
        <v>1238</v>
      </c>
      <c r="F564" s="12">
        <v>410827</v>
      </c>
      <c r="G564" s="12" t="s">
        <v>255</v>
      </c>
      <c r="H564" s="12" t="s">
        <v>27</v>
      </c>
      <c r="I564" s="12" t="s">
        <v>17</v>
      </c>
      <c r="J564" s="12">
        <v>1011301</v>
      </c>
      <c r="K564" s="12">
        <v>89136</v>
      </c>
      <c r="L564" s="36">
        <f t="shared" si="8"/>
        <v>8.8139930643794481E-2</v>
      </c>
    </row>
    <row r="565" spans="1:12">
      <c r="A565" s="12">
        <v>419098</v>
      </c>
      <c r="B565" s="12" t="s">
        <v>1239</v>
      </c>
      <c r="C565" s="35">
        <v>40763</v>
      </c>
      <c r="D565" s="12" t="s">
        <v>9</v>
      </c>
      <c r="E565" s="12" t="s">
        <v>1240</v>
      </c>
      <c r="F565" s="12">
        <v>434171</v>
      </c>
      <c r="G565" s="12" t="s">
        <v>372</v>
      </c>
      <c r="H565" s="12" t="s">
        <v>12</v>
      </c>
      <c r="I565" s="12" t="s">
        <v>28</v>
      </c>
      <c r="J565" s="12">
        <v>1956094</v>
      </c>
      <c r="K565" s="12">
        <v>1458080</v>
      </c>
      <c r="L565" s="36">
        <f t="shared" si="8"/>
        <v>0.74540385073518967</v>
      </c>
    </row>
    <row r="566" spans="1:12">
      <c r="A566" s="12">
        <v>419118</v>
      </c>
      <c r="B566" s="12" t="s">
        <v>1241</v>
      </c>
      <c r="C566" s="35">
        <v>40750</v>
      </c>
      <c r="D566" s="12" t="s">
        <v>9</v>
      </c>
      <c r="E566" s="12" t="s">
        <v>1242</v>
      </c>
      <c r="F566" s="12">
        <v>359519</v>
      </c>
      <c r="G566" s="12" t="s">
        <v>290</v>
      </c>
      <c r="H566" s="12" t="s">
        <v>27</v>
      </c>
      <c r="I566" s="12" t="s">
        <v>247</v>
      </c>
      <c r="J566" s="12">
        <v>2651982</v>
      </c>
      <c r="K566" s="12">
        <v>911877</v>
      </c>
      <c r="L566" s="36">
        <f t="shared" si="8"/>
        <v>0.34384735643002101</v>
      </c>
    </row>
    <row r="567" spans="1:12">
      <c r="A567" s="12">
        <v>419125</v>
      </c>
      <c r="B567" s="12" t="s">
        <v>1243</v>
      </c>
      <c r="C567" s="35">
        <v>40756</v>
      </c>
      <c r="D567" s="12" t="s">
        <v>9</v>
      </c>
      <c r="E567" s="12" t="s">
        <v>1244</v>
      </c>
      <c r="F567" s="12">
        <v>382987</v>
      </c>
      <c r="G567" s="12" t="s">
        <v>63</v>
      </c>
      <c r="H567" s="12" t="s">
        <v>27</v>
      </c>
      <c r="I567" s="12" t="s">
        <v>17</v>
      </c>
      <c r="J567" s="12">
        <v>1048423</v>
      </c>
      <c r="K567" s="12">
        <v>965272</v>
      </c>
      <c r="L567" s="36">
        <f t="shared" si="8"/>
        <v>0.92068945454267981</v>
      </c>
    </row>
    <row r="568" spans="1:12">
      <c r="A568" s="12">
        <v>419127</v>
      </c>
      <c r="B568" s="12" t="s">
        <v>1245</v>
      </c>
      <c r="C568" s="35">
        <v>40749</v>
      </c>
      <c r="D568" s="12" t="s">
        <v>9</v>
      </c>
      <c r="E568" s="12" t="s">
        <v>1246</v>
      </c>
      <c r="F568" s="12">
        <v>382987</v>
      </c>
      <c r="G568" s="12" t="s">
        <v>63</v>
      </c>
      <c r="H568" s="12" t="s">
        <v>27</v>
      </c>
      <c r="I568" s="12" t="s">
        <v>21</v>
      </c>
      <c r="J568" s="12">
        <v>497087</v>
      </c>
      <c r="K568" s="12">
        <v>553073</v>
      </c>
      <c r="L568" s="36">
        <f t="shared" si="8"/>
        <v>1.1126281717284903</v>
      </c>
    </row>
    <row r="569" spans="1:12">
      <c r="A569" s="12">
        <v>419507</v>
      </c>
      <c r="B569" s="12" t="s">
        <v>208</v>
      </c>
      <c r="C569" s="35">
        <v>40749</v>
      </c>
      <c r="D569" s="12" t="s">
        <v>9</v>
      </c>
      <c r="E569" s="12" t="s">
        <v>1247</v>
      </c>
      <c r="F569" s="12">
        <v>424950</v>
      </c>
      <c r="G569" s="12" t="s">
        <v>45</v>
      </c>
      <c r="H569" s="12" t="s">
        <v>12</v>
      </c>
      <c r="I569" s="12" t="s">
        <v>21</v>
      </c>
      <c r="J569" s="12">
        <v>598705</v>
      </c>
      <c r="K569" s="12">
        <v>476334</v>
      </c>
      <c r="L569" s="36">
        <f t="shared" si="8"/>
        <v>0.795607185508723</v>
      </c>
    </row>
    <row r="570" spans="1:12">
      <c r="A570" s="12">
        <v>419541</v>
      </c>
      <c r="B570" s="12" t="s">
        <v>1248</v>
      </c>
      <c r="C570" s="35">
        <v>40740</v>
      </c>
      <c r="D570" s="12" t="s">
        <v>9</v>
      </c>
      <c r="E570" s="12" t="s">
        <v>1249</v>
      </c>
      <c r="F570" s="12">
        <v>378859</v>
      </c>
      <c r="G570" s="12" t="s">
        <v>235</v>
      </c>
      <c r="H570" s="12" t="s">
        <v>27</v>
      </c>
      <c r="I570" s="12" t="s">
        <v>21</v>
      </c>
      <c r="J570" s="12">
        <v>463798</v>
      </c>
      <c r="K570" s="12">
        <v>311977</v>
      </c>
      <c r="L570" s="36">
        <f t="shared" si="8"/>
        <v>0.67265706191057317</v>
      </c>
    </row>
    <row r="571" spans="1:12">
      <c r="A571" s="12">
        <v>419556</v>
      </c>
      <c r="B571" s="12" t="s">
        <v>1250</v>
      </c>
      <c r="C571" s="35">
        <v>40720</v>
      </c>
      <c r="D571" s="12" t="s">
        <v>9</v>
      </c>
      <c r="E571" s="12" t="s">
        <v>1251</v>
      </c>
      <c r="F571" s="12">
        <v>419555</v>
      </c>
      <c r="G571" s="12" t="s">
        <v>740</v>
      </c>
      <c r="H571" s="12" t="s">
        <v>12</v>
      </c>
      <c r="I571" s="12" t="s">
        <v>21</v>
      </c>
      <c r="J571" s="12">
        <v>464029</v>
      </c>
      <c r="K571" s="12">
        <v>329868</v>
      </c>
      <c r="L571" s="36">
        <f t="shared" si="8"/>
        <v>0.7108779839191085</v>
      </c>
    </row>
    <row r="572" spans="1:12">
      <c r="A572" s="12">
        <v>419562</v>
      </c>
      <c r="B572" s="12" t="s">
        <v>1252</v>
      </c>
      <c r="C572" s="35">
        <v>40756</v>
      </c>
      <c r="D572" s="12" t="s">
        <v>9</v>
      </c>
      <c r="E572" s="12" t="s">
        <v>821</v>
      </c>
      <c r="F572" s="12">
        <v>446766</v>
      </c>
      <c r="G572" s="12" t="s">
        <v>1253</v>
      </c>
      <c r="H572" s="12" t="s">
        <v>27</v>
      </c>
      <c r="I572" s="12" t="s">
        <v>17</v>
      </c>
      <c r="J572" s="12">
        <v>1009868</v>
      </c>
      <c r="K572" s="12">
        <v>386199</v>
      </c>
      <c r="L572" s="36">
        <f t="shared" si="8"/>
        <v>0.3824252278515608</v>
      </c>
    </row>
    <row r="573" spans="1:12">
      <c r="A573" s="12">
        <v>419858</v>
      </c>
      <c r="B573" s="12" t="s">
        <v>1254</v>
      </c>
      <c r="C573" s="35">
        <v>40767</v>
      </c>
      <c r="D573" s="12" t="s">
        <v>9</v>
      </c>
      <c r="E573" s="12" t="s">
        <v>1255</v>
      </c>
      <c r="F573" s="12">
        <v>382950</v>
      </c>
      <c r="G573" s="12" t="s">
        <v>600</v>
      </c>
      <c r="H573" s="12" t="s">
        <v>27</v>
      </c>
      <c r="I573" s="12" t="s">
        <v>21</v>
      </c>
      <c r="J573" s="12">
        <v>547938</v>
      </c>
      <c r="K573" s="12">
        <v>790951</v>
      </c>
      <c r="L573" s="36">
        <f t="shared" si="8"/>
        <v>1.4435045570849256</v>
      </c>
    </row>
    <row r="574" spans="1:12">
      <c r="A574" s="12">
        <v>419864</v>
      </c>
      <c r="B574" s="12" t="s">
        <v>1256</v>
      </c>
      <c r="C574" s="35">
        <v>40777</v>
      </c>
      <c r="D574" s="12" t="s">
        <v>9</v>
      </c>
      <c r="E574" s="12" t="s">
        <v>1257</v>
      </c>
      <c r="F574" s="12">
        <v>406515</v>
      </c>
      <c r="G574" s="12" t="s">
        <v>282</v>
      </c>
      <c r="H574" s="12" t="s">
        <v>27</v>
      </c>
      <c r="I574" s="12" t="s">
        <v>17</v>
      </c>
      <c r="J574" s="12">
        <v>776226</v>
      </c>
      <c r="K574" s="12">
        <v>2097293</v>
      </c>
      <c r="L574" s="36">
        <f t="shared" si="8"/>
        <v>2.7019102684012131</v>
      </c>
    </row>
    <row r="575" spans="1:12">
      <c r="A575" s="12">
        <v>419867</v>
      </c>
      <c r="B575" s="12" t="s">
        <v>1258</v>
      </c>
      <c r="C575" s="35">
        <v>40771</v>
      </c>
      <c r="D575" s="12" t="s">
        <v>9</v>
      </c>
      <c r="E575" s="12" t="s">
        <v>1259</v>
      </c>
      <c r="F575" s="12">
        <v>472010</v>
      </c>
      <c r="G575" s="12" t="s">
        <v>168</v>
      </c>
      <c r="H575" s="12" t="s">
        <v>27</v>
      </c>
      <c r="I575" s="12" t="s">
        <v>17</v>
      </c>
      <c r="J575" s="12">
        <v>939851</v>
      </c>
      <c r="K575" s="12">
        <v>504287</v>
      </c>
      <c r="L575" s="36">
        <f t="shared" si="8"/>
        <v>0.53656058247530725</v>
      </c>
    </row>
    <row r="576" spans="1:12">
      <c r="A576" s="12">
        <v>420208</v>
      </c>
      <c r="B576" s="12" t="s">
        <v>1260</v>
      </c>
      <c r="C576" s="35">
        <v>40765</v>
      </c>
      <c r="D576" s="12" t="s">
        <v>9</v>
      </c>
      <c r="E576" s="12" t="s">
        <v>1261</v>
      </c>
      <c r="F576" s="12">
        <v>460862</v>
      </c>
      <c r="G576" s="12" t="s">
        <v>227</v>
      </c>
      <c r="H576" s="12" t="s">
        <v>27</v>
      </c>
      <c r="I576" s="12" t="s">
        <v>28</v>
      </c>
      <c r="J576" s="12">
        <v>1880130</v>
      </c>
      <c r="K576" s="12">
        <v>2991444</v>
      </c>
      <c r="L576" s="36">
        <f t="shared" si="8"/>
        <v>1.5910835952833049</v>
      </c>
    </row>
    <row r="577" spans="1:12">
      <c r="A577" s="12">
        <v>420215</v>
      </c>
      <c r="B577" s="12" t="s">
        <v>1262</v>
      </c>
      <c r="C577" s="35">
        <v>40756</v>
      </c>
      <c r="D577" s="12" t="s">
        <v>9</v>
      </c>
      <c r="E577" s="12" t="s">
        <v>1263</v>
      </c>
      <c r="F577" s="12">
        <v>414224</v>
      </c>
      <c r="G577" s="12" t="s">
        <v>205</v>
      </c>
      <c r="H577" s="12" t="s">
        <v>27</v>
      </c>
      <c r="I577" s="12" t="s">
        <v>66</v>
      </c>
      <c r="J577" s="12">
        <v>376570</v>
      </c>
      <c r="K577" s="12">
        <v>559956</v>
      </c>
      <c r="L577" s="36">
        <f t="shared" si="8"/>
        <v>1.4869904665799187</v>
      </c>
    </row>
    <row r="578" spans="1:12">
      <c r="A578" s="12">
        <v>420234</v>
      </c>
      <c r="B578" s="12" t="s">
        <v>1264</v>
      </c>
      <c r="C578" s="35">
        <v>40765</v>
      </c>
      <c r="D578" s="12" t="s">
        <v>9</v>
      </c>
      <c r="E578" s="12" t="s">
        <v>1265</v>
      </c>
      <c r="F578" s="12">
        <v>447935</v>
      </c>
      <c r="G578" s="12" t="s">
        <v>238</v>
      </c>
      <c r="H578" s="12" t="s">
        <v>12</v>
      </c>
      <c r="I578" s="12" t="s">
        <v>17</v>
      </c>
      <c r="J578" s="12">
        <v>880050</v>
      </c>
      <c r="K578" s="12">
        <v>1558696</v>
      </c>
      <c r="L578" s="36">
        <f t="shared" si="8"/>
        <v>1.7711448213169707</v>
      </c>
    </row>
    <row r="579" spans="1:12">
      <c r="A579" s="12">
        <v>420387</v>
      </c>
      <c r="B579" s="12" t="s">
        <v>1266</v>
      </c>
      <c r="C579" s="35">
        <v>40778</v>
      </c>
      <c r="D579" s="12" t="s">
        <v>9</v>
      </c>
      <c r="E579" s="12" t="s">
        <v>1267</v>
      </c>
      <c r="F579" s="12">
        <v>410450</v>
      </c>
      <c r="G579" s="12" t="s">
        <v>213</v>
      </c>
      <c r="H579" s="12" t="s">
        <v>12</v>
      </c>
      <c r="I579" s="12" t="s">
        <v>21</v>
      </c>
      <c r="J579" s="12">
        <v>532042</v>
      </c>
      <c r="K579" s="12">
        <v>742971</v>
      </c>
      <c r="L579" s="36">
        <f t="shared" ref="L579:L642" si="9">K579/J579</f>
        <v>1.3964517838817236</v>
      </c>
    </row>
    <row r="580" spans="1:12">
      <c r="A580" s="12">
        <v>420389</v>
      </c>
      <c r="B580" s="12" t="s">
        <v>1268</v>
      </c>
      <c r="C580" s="35">
        <v>40760</v>
      </c>
      <c r="D580" s="12" t="s">
        <v>9</v>
      </c>
      <c r="E580" s="12" t="s">
        <v>1269</v>
      </c>
      <c r="F580" s="12">
        <v>407302</v>
      </c>
      <c r="G580" s="12" t="s">
        <v>199</v>
      </c>
      <c r="H580" s="12" t="s">
        <v>27</v>
      </c>
      <c r="I580" s="12" t="s">
        <v>21</v>
      </c>
      <c r="J580" s="12">
        <v>477070</v>
      </c>
      <c r="K580" s="12">
        <v>1039972</v>
      </c>
      <c r="L580" s="36">
        <f t="shared" si="9"/>
        <v>2.1799148971848994</v>
      </c>
    </row>
    <row r="581" spans="1:12">
      <c r="A581" s="12">
        <v>420393</v>
      </c>
      <c r="B581" s="12" t="s">
        <v>1270</v>
      </c>
      <c r="C581" s="35">
        <v>40771</v>
      </c>
      <c r="D581" s="12" t="s">
        <v>9</v>
      </c>
      <c r="E581" s="12" t="s">
        <v>1271</v>
      </c>
      <c r="F581" s="12">
        <v>399534</v>
      </c>
      <c r="G581" s="12" t="s">
        <v>20</v>
      </c>
      <c r="H581" s="12" t="s">
        <v>12</v>
      </c>
      <c r="I581" s="12" t="s">
        <v>17</v>
      </c>
      <c r="J581" s="12">
        <v>864041</v>
      </c>
      <c r="K581" s="12">
        <v>1148742</v>
      </c>
      <c r="L581" s="36">
        <f t="shared" si="9"/>
        <v>1.3294994103289079</v>
      </c>
    </row>
    <row r="582" spans="1:12">
      <c r="A582" s="12">
        <v>420484</v>
      </c>
      <c r="B582" s="12" t="s">
        <v>1272</v>
      </c>
      <c r="C582" s="35">
        <v>40780</v>
      </c>
      <c r="D582" s="12" t="s">
        <v>9</v>
      </c>
      <c r="E582" s="12" t="s">
        <v>1273</v>
      </c>
      <c r="F582" s="12">
        <v>381325</v>
      </c>
      <c r="G582" s="12" t="s">
        <v>274</v>
      </c>
      <c r="H582" s="12" t="s">
        <v>12</v>
      </c>
      <c r="I582" s="12" t="s">
        <v>28</v>
      </c>
      <c r="J582" s="12">
        <v>1649302</v>
      </c>
      <c r="K582" s="12">
        <v>1222148</v>
      </c>
      <c r="L582" s="36">
        <f t="shared" si="9"/>
        <v>0.74100922693357552</v>
      </c>
    </row>
    <row r="583" spans="1:12">
      <c r="A583" s="12">
        <v>420486</v>
      </c>
      <c r="B583" s="12" t="s">
        <v>1274</v>
      </c>
      <c r="C583" s="35">
        <v>40766</v>
      </c>
      <c r="D583" s="12" t="s">
        <v>9</v>
      </c>
      <c r="E583" s="12" t="s">
        <v>1275</v>
      </c>
      <c r="F583" s="12">
        <v>377815</v>
      </c>
      <c r="G583" s="12" t="s">
        <v>1276</v>
      </c>
      <c r="H583" s="12" t="s">
        <v>27</v>
      </c>
      <c r="I583" s="12" t="s">
        <v>17</v>
      </c>
      <c r="J583" s="12">
        <v>756064</v>
      </c>
      <c r="K583" s="12">
        <v>878168</v>
      </c>
      <c r="L583" s="36">
        <f t="shared" si="9"/>
        <v>1.1614995555931773</v>
      </c>
    </row>
    <row r="584" spans="1:12">
      <c r="A584" s="12">
        <v>420488</v>
      </c>
      <c r="B584" s="12" t="s">
        <v>1277</v>
      </c>
      <c r="C584" s="35">
        <v>40778</v>
      </c>
      <c r="D584" s="12" t="s">
        <v>9</v>
      </c>
      <c r="E584" s="12" t="s">
        <v>1278</v>
      </c>
      <c r="F584" s="12">
        <v>380150</v>
      </c>
      <c r="G584" s="12" t="s">
        <v>73</v>
      </c>
      <c r="H584" s="12" t="s">
        <v>12</v>
      </c>
      <c r="I584" s="12" t="s">
        <v>28</v>
      </c>
      <c r="J584" s="12">
        <v>2094541</v>
      </c>
      <c r="K584" s="12">
        <v>1946537</v>
      </c>
      <c r="L584" s="36">
        <f t="shared" si="9"/>
        <v>0.92933821777659165</v>
      </c>
    </row>
    <row r="585" spans="1:12">
      <c r="A585" s="12">
        <v>420492</v>
      </c>
      <c r="B585" s="12" t="s">
        <v>1279</v>
      </c>
      <c r="C585" s="35">
        <v>40771</v>
      </c>
      <c r="D585" s="12" t="s">
        <v>9</v>
      </c>
      <c r="E585" s="12" t="s">
        <v>1280</v>
      </c>
      <c r="F585" s="12">
        <v>451002</v>
      </c>
      <c r="G585" s="12" t="s">
        <v>81</v>
      </c>
      <c r="H585" s="12" t="s">
        <v>12</v>
      </c>
      <c r="I585" s="12" t="s">
        <v>66</v>
      </c>
      <c r="J585" s="12">
        <v>397799</v>
      </c>
      <c r="K585" s="12">
        <v>64465</v>
      </c>
      <c r="L585" s="36">
        <f t="shared" si="9"/>
        <v>0.16205420325340184</v>
      </c>
    </row>
    <row r="586" spans="1:12">
      <c r="A586" s="12">
        <v>420601</v>
      </c>
      <c r="B586" s="12" t="s">
        <v>1281</v>
      </c>
      <c r="C586" s="35">
        <v>40756</v>
      </c>
      <c r="D586" s="12" t="s">
        <v>9</v>
      </c>
      <c r="E586" s="12" t="s">
        <v>1282</v>
      </c>
      <c r="F586" s="12">
        <v>408446</v>
      </c>
      <c r="G586" s="12" t="s">
        <v>439</v>
      </c>
      <c r="H586" s="12" t="s">
        <v>27</v>
      </c>
      <c r="I586" s="12" t="s">
        <v>21</v>
      </c>
      <c r="J586" s="12">
        <v>604642</v>
      </c>
      <c r="K586" s="12">
        <v>698264</v>
      </c>
      <c r="L586" s="36">
        <f t="shared" si="9"/>
        <v>1.1548387310176931</v>
      </c>
    </row>
    <row r="587" spans="1:12">
      <c r="A587" s="12">
        <v>420603</v>
      </c>
      <c r="B587" s="12" t="s">
        <v>1283</v>
      </c>
      <c r="C587" s="35">
        <v>40752</v>
      </c>
      <c r="D587" s="12" t="s">
        <v>9</v>
      </c>
      <c r="E587" s="12" t="s">
        <v>1284</v>
      </c>
      <c r="F587" s="12">
        <v>408443</v>
      </c>
      <c r="G587" s="12" t="s">
        <v>402</v>
      </c>
      <c r="H587" s="12" t="s">
        <v>27</v>
      </c>
      <c r="I587" s="12" t="s">
        <v>17</v>
      </c>
      <c r="J587" s="12">
        <v>737233</v>
      </c>
      <c r="K587" s="12">
        <v>1122700</v>
      </c>
      <c r="L587" s="36">
        <f t="shared" si="9"/>
        <v>1.5228564103885747</v>
      </c>
    </row>
    <row r="588" spans="1:12">
      <c r="A588" s="12">
        <v>420606</v>
      </c>
      <c r="B588" s="12" t="s">
        <v>1285</v>
      </c>
      <c r="C588" s="35">
        <v>40772</v>
      </c>
      <c r="D588" s="12" t="s">
        <v>9</v>
      </c>
      <c r="E588" s="12" t="s">
        <v>1286</v>
      </c>
      <c r="F588" s="12">
        <v>408443</v>
      </c>
      <c r="G588" s="12" t="s">
        <v>402</v>
      </c>
      <c r="H588" s="12" t="s">
        <v>27</v>
      </c>
      <c r="I588" s="12" t="s">
        <v>13</v>
      </c>
      <c r="J588" s="12">
        <v>1276814</v>
      </c>
      <c r="K588" s="12">
        <v>1077621</v>
      </c>
      <c r="L588" s="36">
        <f t="shared" si="9"/>
        <v>0.84399215547448569</v>
      </c>
    </row>
    <row r="589" spans="1:12">
      <c r="A589" s="12">
        <v>420655</v>
      </c>
      <c r="B589" s="12" t="s">
        <v>1287</v>
      </c>
      <c r="C589" s="35">
        <v>40771</v>
      </c>
      <c r="D589" s="12" t="s">
        <v>9</v>
      </c>
      <c r="E589" s="12" t="s">
        <v>1288</v>
      </c>
      <c r="F589" s="12">
        <v>452815</v>
      </c>
      <c r="G589" s="12" t="s">
        <v>444</v>
      </c>
      <c r="H589" s="12" t="s">
        <v>27</v>
      </c>
      <c r="I589" s="12" t="s">
        <v>21</v>
      </c>
      <c r="J589" s="12">
        <v>563065</v>
      </c>
      <c r="K589" s="12">
        <v>502119</v>
      </c>
      <c r="L589" s="36">
        <f t="shared" si="9"/>
        <v>0.89176027634464938</v>
      </c>
    </row>
    <row r="590" spans="1:12">
      <c r="A590" s="12">
        <v>420704</v>
      </c>
      <c r="B590" s="12" t="s">
        <v>1289</v>
      </c>
      <c r="C590" s="35">
        <v>40777</v>
      </c>
      <c r="D590" s="12" t="s">
        <v>9</v>
      </c>
      <c r="E590" s="12" t="s">
        <v>1290</v>
      </c>
      <c r="F590" s="12">
        <v>450554</v>
      </c>
      <c r="G590" s="12" t="s">
        <v>180</v>
      </c>
      <c r="H590" s="12" t="s">
        <v>12</v>
      </c>
      <c r="I590" s="12" t="s">
        <v>17</v>
      </c>
      <c r="J590" s="12">
        <v>1091550</v>
      </c>
      <c r="K590" s="12">
        <v>857512</v>
      </c>
      <c r="L590" s="36">
        <f t="shared" si="9"/>
        <v>0.78559113187668916</v>
      </c>
    </row>
    <row r="591" spans="1:12">
      <c r="A591" s="12">
        <v>420707</v>
      </c>
      <c r="B591" s="12" t="s">
        <v>1291</v>
      </c>
      <c r="C591" s="35">
        <v>40763</v>
      </c>
      <c r="D591" s="12" t="s">
        <v>9</v>
      </c>
      <c r="E591" s="12" t="s">
        <v>1292</v>
      </c>
      <c r="F591" s="12">
        <v>436955</v>
      </c>
      <c r="G591" s="12" t="s">
        <v>819</v>
      </c>
      <c r="H591" s="12" t="s">
        <v>27</v>
      </c>
      <c r="I591" s="12" t="s">
        <v>17</v>
      </c>
      <c r="J591" s="12">
        <v>1099036</v>
      </c>
      <c r="K591" s="12">
        <v>964016</v>
      </c>
      <c r="L591" s="36">
        <f t="shared" si="9"/>
        <v>0.87714688144883335</v>
      </c>
    </row>
    <row r="592" spans="1:12">
      <c r="A592" s="12">
        <v>420715</v>
      </c>
      <c r="B592" s="12" t="s">
        <v>1293</v>
      </c>
      <c r="C592" s="35">
        <v>40777</v>
      </c>
      <c r="D592" s="12" t="s">
        <v>9</v>
      </c>
      <c r="E592" s="12" t="s">
        <v>1294</v>
      </c>
      <c r="F592" s="12">
        <v>471969</v>
      </c>
      <c r="G592" s="12" t="s">
        <v>597</v>
      </c>
      <c r="H592" s="12" t="s">
        <v>12</v>
      </c>
      <c r="I592" s="12" t="s">
        <v>28</v>
      </c>
      <c r="J592" s="12">
        <v>1623365</v>
      </c>
      <c r="K592" s="12">
        <v>801867</v>
      </c>
      <c r="L592" s="36">
        <f t="shared" si="9"/>
        <v>0.49395360870783833</v>
      </c>
    </row>
    <row r="593" spans="1:12">
      <c r="A593" s="12">
        <v>420730</v>
      </c>
      <c r="B593" s="12" t="s">
        <v>1295</v>
      </c>
      <c r="C593" s="35">
        <v>40773</v>
      </c>
      <c r="D593" s="12" t="s">
        <v>9</v>
      </c>
      <c r="E593" s="12" t="s">
        <v>1296</v>
      </c>
      <c r="F593" s="12">
        <v>379658</v>
      </c>
      <c r="G593" s="12" t="s">
        <v>202</v>
      </c>
      <c r="H593" s="12" t="s">
        <v>12</v>
      </c>
      <c r="I593" s="12" t="s">
        <v>21</v>
      </c>
      <c r="J593" s="12">
        <v>627515</v>
      </c>
      <c r="K593" s="12">
        <v>1245514</v>
      </c>
      <c r="L593" s="36">
        <f t="shared" si="9"/>
        <v>1.9848354222608224</v>
      </c>
    </row>
    <row r="594" spans="1:12">
      <c r="A594" s="12">
        <v>420802</v>
      </c>
      <c r="B594" s="12" t="s">
        <v>1297</v>
      </c>
      <c r="C594" s="35">
        <v>40735</v>
      </c>
      <c r="D594" s="12" t="s">
        <v>9</v>
      </c>
      <c r="E594" s="12" t="s">
        <v>1298</v>
      </c>
      <c r="F594" s="12">
        <v>377815</v>
      </c>
      <c r="G594" s="12" t="s">
        <v>1276</v>
      </c>
      <c r="H594" s="12" t="s">
        <v>27</v>
      </c>
      <c r="I594" s="12" t="s">
        <v>21</v>
      </c>
      <c r="J594" s="12">
        <v>407201</v>
      </c>
      <c r="K594" s="12">
        <v>280337</v>
      </c>
      <c r="L594" s="36">
        <f t="shared" si="9"/>
        <v>0.68844870223796106</v>
      </c>
    </row>
    <row r="595" spans="1:12">
      <c r="A595" s="12">
        <v>420806</v>
      </c>
      <c r="B595" s="12" t="s">
        <v>1299</v>
      </c>
      <c r="C595" s="35">
        <v>40739</v>
      </c>
      <c r="D595" s="12" t="s">
        <v>9</v>
      </c>
      <c r="E595" s="12" t="s">
        <v>1300</v>
      </c>
      <c r="F595" s="12">
        <v>420498</v>
      </c>
      <c r="G595" s="12" t="s">
        <v>759</v>
      </c>
      <c r="H595" s="12" t="s">
        <v>12</v>
      </c>
      <c r="I595" s="12" t="s">
        <v>17</v>
      </c>
      <c r="J595" s="12">
        <v>906644</v>
      </c>
      <c r="K595" s="12">
        <v>775566</v>
      </c>
      <c r="L595" s="36">
        <f t="shared" si="9"/>
        <v>0.85542506209714064</v>
      </c>
    </row>
    <row r="596" spans="1:12">
      <c r="A596" s="12">
        <v>420814</v>
      </c>
      <c r="B596" s="12" t="s">
        <v>1301</v>
      </c>
      <c r="C596" s="35">
        <v>40787</v>
      </c>
      <c r="D596" s="12" t="s">
        <v>9</v>
      </c>
      <c r="E596" s="12" t="s">
        <v>1302</v>
      </c>
      <c r="F596" s="12">
        <v>425654</v>
      </c>
      <c r="G596" s="12" t="s">
        <v>538</v>
      </c>
      <c r="H596" s="12" t="s">
        <v>27</v>
      </c>
      <c r="I596" s="12" t="s">
        <v>13</v>
      </c>
      <c r="J596" s="12">
        <v>1242853</v>
      </c>
      <c r="K596" s="12">
        <v>1280279</v>
      </c>
      <c r="L596" s="36">
        <f t="shared" si="9"/>
        <v>1.0301129739397983</v>
      </c>
    </row>
    <row r="597" spans="1:12">
      <c r="A597" s="12">
        <v>420884</v>
      </c>
      <c r="B597" s="12" t="s">
        <v>1303</v>
      </c>
      <c r="C597" s="35">
        <v>40777</v>
      </c>
      <c r="D597" s="12" t="s">
        <v>9</v>
      </c>
      <c r="E597" s="12" t="s">
        <v>449</v>
      </c>
      <c r="F597" s="12">
        <v>412412</v>
      </c>
      <c r="G597" s="12" t="s">
        <v>197</v>
      </c>
      <c r="H597" s="12" t="s">
        <v>27</v>
      </c>
      <c r="I597" s="12" t="s">
        <v>13</v>
      </c>
      <c r="J597" s="12">
        <v>1293096</v>
      </c>
      <c r="K597" s="12">
        <v>434696</v>
      </c>
      <c r="L597" s="36">
        <f t="shared" si="9"/>
        <v>0.33616684298768229</v>
      </c>
    </row>
    <row r="598" spans="1:12">
      <c r="A598" s="12">
        <v>420886</v>
      </c>
      <c r="B598" s="12" t="s">
        <v>1304</v>
      </c>
      <c r="C598" s="35">
        <v>40767</v>
      </c>
      <c r="D598" s="12" t="s">
        <v>9</v>
      </c>
      <c r="E598" s="12" t="s">
        <v>1305</v>
      </c>
      <c r="F598" s="12">
        <v>377602</v>
      </c>
      <c r="G598" s="12" t="s">
        <v>129</v>
      </c>
      <c r="H598" s="12" t="s">
        <v>27</v>
      </c>
      <c r="I598" s="12" t="s">
        <v>66</v>
      </c>
      <c r="J598" s="12">
        <v>346762</v>
      </c>
      <c r="K598" s="12">
        <v>677575</v>
      </c>
      <c r="L598" s="36">
        <f t="shared" si="9"/>
        <v>1.9540059176034283</v>
      </c>
    </row>
    <row r="599" spans="1:12">
      <c r="A599" s="12">
        <v>420895</v>
      </c>
      <c r="B599" s="12" t="s">
        <v>1306</v>
      </c>
      <c r="C599" s="35">
        <v>40777</v>
      </c>
      <c r="D599" s="12" t="s">
        <v>9</v>
      </c>
      <c r="E599" s="12" t="s">
        <v>1307</v>
      </c>
      <c r="F599" s="12">
        <v>412289</v>
      </c>
      <c r="G599" s="12" t="s">
        <v>138</v>
      </c>
      <c r="H599" s="12" t="s">
        <v>27</v>
      </c>
      <c r="I599" s="12" t="s">
        <v>17</v>
      </c>
      <c r="J599" s="12">
        <v>716105</v>
      </c>
      <c r="K599" s="12">
        <v>489971</v>
      </c>
      <c r="L599" s="36">
        <f t="shared" si="9"/>
        <v>0.68421670006493462</v>
      </c>
    </row>
    <row r="600" spans="1:12">
      <c r="A600" s="12">
        <v>420901</v>
      </c>
      <c r="B600" s="12" t="s">
        <v>1308</v>
      </c>
      <c r="C600" s="35">
        <v>40741</v>
      </c>
      <c r="D600" s="12" t="s">
        <v>9</v>
      </c>
      <c r="E600" s="12" t="s">
        <v>1309</v>
      </c>
      <c r="F600" s="12">
        <v>152562</v>
      </c>
      <c r="G600" s="12" t="s">
        <v>447</v>
      </c>
      <c r="H600" s="12" t="s">
        <v>27</v>
      </c>
      <c r="I600" s="12" t="s">
        <v>28</v>
      </c>
      <c r="J600" s="12">
        <v>1653563</v>
      </c>
      <c r="K600" s="12">
        <v>1673251</v>
      </c>
      <c r="L600" s="36">
        <f t="shared" si="9"/>
        <v>1.0119064105812721</v>
      </c>
    </row>
    <row r="601" spans="1:12">
      <c r="A601" s="12">
        <v>420905</v>
      </c>
      <c r="B601" s="12" t="s">
        <v>1310</v>
      </c>
      <c r="C601" s="35">
        <v>40779</v>
      </c>
      <c r="D601" s="12" t="s">
        <v>9</v>
      </c>
      <c r="E601" s="12" t="s">
        <v>1311</v>
      </c>
      <c r="F601" s="12">
        <v>382514</v>
      </c>
      <c r="G601" s="12" t="s">
        <v>840</v>
      </c>
      <c r="H601" s="12" t="s">
        <v>12</v>
      </c>
      <c r="I601" s="12" t="s">
        <v>66</v>
      </c>
      <c r="J601" s="12">
        <v>394412</v>
      </c>
      <c r="K601" s="12">
        <v>627403</v>
      </c>
      <c r="L601" s="36">
        <f t="shared" si="9"/>
        <v>1.5907299980730809</v>
      </c>
    </row>
    <row r="602" spans="1:12">
      <c r="A602" s="12">
        <v>421009</v>
      </c>
      <c r="B602" s="12" t="s">
        <v>1312</v>
      </c>
      <c r="C602" s="35">
        <v>40791</v>
      </c>
      <c r="D602" s="12" t="s">
        <v>9</v>
      </c>
      <c r="E602" s="12" t="s">
        <v>1313</v>
      </c>
      <c r="F602" s="12">
        <v>379915</v>
      </c>
      <c r="G602" s="12" t="s">
        <v>315</v>
      </c>
      <c r="H602" s="12" t="s">
        <v>12</v>
      </c>
      <c r="I602" s="12" t="s">
        <v>17</v>
      </c>
      <c r="J602" s="12">
        <v>807149</v>
      </c>
      <c r="K602" s="12">
        <v>732018</v>
      </c>
      <c r="L602" s="36">
        <f t="shared" si="9"/>
        <v>0.90691805354401722</v>
      </c>
    </row>
    <row r="603" spans="1:12">
      <c r="A603" s="12">
        <v>421011</v>
      </c>
      <c r="B603" s="12" t="s">
        <v>1314</v>
      </c>
      <c r="C603" s="35">
        <v>40777</v>
      </c>
      <c r="D603" s="12" t="s">
        <v>9</v>
      </c>
      <c r="E603" s="12" t="s">
        <v>1315</v>
      </c>
      <c r="F603" s="12">
        <v>379915</v>
      </c>
      <c r="G603" s="12" t="s">
        <v>315</v>
      </c>
      <c r="H603" s="12" t="s">
        <v>27</v>
      </c>
      <c r="I603" s="12" t="s">
        <v>17</v>
      </c>
      <c r="J603" s="12">
        <v>973572</v>
      </c>
      <c r="K603" s="12">
        <v>1406828</v>
      </c>
      <c r="L603" s="36">
        <f t="shared" si="9"/>
        <v>1.4450169068132608</v>
      </c>
    </row>
    <row r="604" spans="1:12">
      <c r="A604" s="12">
        <v>421013</v>
      </c>
      <c r="B604" s="12" t="s">
        <v>1316</v>
      </c>
      <c r="C604" s="35">
        <v>40787</v>
      </c>
      <c r="D604" s="12" t="s">
        <v>9</v>
      </c>
      <c r="E604" s="12" t="s">
        <v>1317</v>
      </c>
      <c r="F604" s="12">
        <v>448126</v>
      </c>
      <c r="G604" s="12" t="s">
        <v>312</v>
      </c>
      <c r="H604" s="12" t="s">
        <v>12</v>
      </c>
      <c r="I604" s="12" t="s">
        <v>13</v>
      </c>
      <c r="J604" s="12">
        <v>1162583</v>
      </c>
      <c r="K604" s="12">
        <v>1036452</v>
      </c>
      <c r="L604" s="36">
        <f t="shared" si="9"/>
        <v>0.89150796115202102</v>
      </c>
    </row>
    <row r="605" spans="1:12">
      <c r="A605" s="12">
        <v>421015</v>
      </c>
      <c r="B605" s="12" t="s">
        <v>1318</v>
      </c>
      <c r="C605" s="35">
        <v>40763</v>
      </c>
      <c r="D605" s="12" t="s">
        <v>9</v>
      </c>
      <c r="E605" s="12" t="s">
        <v>1319</v>
      </c>
      <c r="F605" s="12">
        <v>152562</v>
      </c>
      <c r="G605" s="12" t="s">
        <v>447</v>
      </c>
      <c r="H605" s="12" t="s">
        <v>12</v>
      </c>
      <c r="I605" s="12" t="s">
        <v>17</v>
      </c>
      <c r="J605" s="12">
        <v>868415</v>
      </c>
      <c r="K605" s="12">
        <v>1223691</v>
      </c>
      <c r="L605" s="36">
        <f t="shared" si="9"/>
        <v>1.4091085483323065</v>
      </c>
    </row>
    <row r="606" spans="1:12">
      <c r="A606" s="12">
        <v>421017</v>
      </c>
      <c r="B606" s="12" t="s">
        <v>1320</v>
      </c>
      <c r="C606" s="35">
        <v>40760</v>
      </c>
      <c r="D606" s="12" t="s">
        <v>9</v>
      </c>
      <c r="E606" s="12" t="s">
        <v>1321</v>
      </c>
      <c r="F606" s="12">
        <v>152562</v>
      </c>
      <c r="G606" s="12" t="s">
        <v>447</v>
      </c>
      <c r="H606" s="12" t="s">
        <v>27</v>
      </c>
      <c r="I606" s="12" t="s">
        <v>17</v>
      </c>
      <c r="J606" s="12">
        <v>909482</v>
      </c>
      <c r="K606" s="12">
        <v>1744410</v>
      </c>
      <c r="L606" s="36">
        <f t="shared" si="9"/>
        <v>1.9180258652727598</v>
      </c>
    </row>
    <row r="607" spans="1:12">
      <c r="A607" s="12">
        <v>421236</v>
      </c>
      <c r="B607" s="12" t="s">
        <v>1322</v>
      </c>
      <c r="C607" s="35">
        <v>40756</v>
      </c>
      <c r="D607" s="12" t="s">
        <v>9</v>
      </c>
      <c r="E607" s="12" t="s">
        <v>1323</v>
      </c>
      <c r="F607" s="12">
        <v>377815</v>
      </c>
      <c r="G607" s="12" t="s">
        <v>1276</v>
      </c>
      <c r="H607" s="12" t="s">
        <v>27</v>
      </c>
      <c r="I607" s="12" t="s">
        <v>17</v>
      </c>
      <c r="J607" s="12">
        <v>1095907</v>
      </c>
      <c r="K607" s="12">
        <v>2096457</v>
      </c>
      <c r="L607" s="36">
        <f t="shared" si="9"/>
        <v>1.9129880546433229</v>
      </c>
    </row>
    <row r="608" spans="1:12">
      <c r="A608" s="12">
        <v>421240</v>
      </c>
      <c r="B608" s="12" t="s">
        <v>1324</v>
      </c>
      <c r="C608" s="35">
        <v>40791</v>
      </c>
      <c r="D608" s="12" t="s">
        <v>9</v>
      </c>
      <c r="E608" s="12" t="s">
        <v>1325</v>
      </c>
      <c r="F608" s="12">
        <v>160376</v>
      </c>
      <c r="G608" s="12" t="s">
        <v>149</v>
      </c>
      <c r="H608" s="12" t="s">
        <v>27</v>
      </c>
      <c r="I608" s="12" t="s">
        <v>17</v>
      </c>
      <c r="J608" s="12">
        <v>760702</v>
      </c>
      <c r="K608" s="12">
        <v>539301</v>
      </c>
      <c r="L608" s="36">
        <f t="shared" si="9"/>
        <v>0.70895173142702395</v>
      </c>
    </row>
    <row r="609" spans="1:12">
      <c r="A609" s="12">
        <v>421246</v>
      </c>
      <c r="B609" s="12" t="s">
        <v>1326</v>
      </c>
      <c r="C609" s="35">
        <v>39675</v>
      </c>
      <c r="D609" s="12" t="s">
        <v>9</v>
      </c>
      <c r="E609" s="12" t="s">
        <v>1327</v>
      </c>
      <c r="F609" s="12">
        <v>450554</v>
      </c>
      <c r="G609" s="12" t="s">
        <v>180</v>
      </c>
      <c r="H609" s="12" t="s">
        <v>12</v>
      </c>
      <c r="I609" s="12" t="s">
        <v>17</v>
      </c>
      <c r="J609" s="12">
        <v>1042990</v>
      </c>
      <c r="K609" s="12">
        <v>1057312</v>
      </c>
      <c r="L609" s="36">
        <f t="shared" si="9"/>
        <v>1.0137316752797247</v>
      </c>
    </row>
    <row r="610" spans="1:12">
      <c r="A610" s="12">
        <v>421249</v>
      </c>
      <c r="B610" s="12" t="s">
        <v>1328</v>
      </c>
      <c r="C610" s="35">
        <v>40760</v>
      </c>
      <c r="D610" s="12" t="s">
        <v>9</v>
      </c>
      <c r="E610" s="12" t="s">
        <v>1329</v>
      </c>
      <c r="F610" s="12">
        <v>448841</v>
      </c>
      <c r="G610" s="12" t="s">
        <v>463</v>
      </c>
      <c r="H610" s="12" t="s">
        <v>12</v>
      </c>
      <c r="I610" s="12" t="s">
        <v>66</v>
      </c>
      <c r="J610" s="12">
        <v>337507</v>
      </c>
      <c r="K610" s="12">
        <v>1078685</v>
      </c>
      <c r="L610" s="36">
        <f t="shared" si="9"/>
        <v>3.1960374155202707</v>
      </c>
    </row>
    <row r="611" spans="1:12">
      <c r="A611" s="12">
        <v>421417</v>
      </c>
      <c r="B611" s="12" t="s">
        <v>1330</v>
      </c>
      <c r="C611" s="35">
        <v>40788</v>
      </c>
      <c r="D611" s="12" t="s">
        <v>9</v>
      </c>
      <c r="E611" s="12" t="s">
        <v>1331</v>
      </c>
      <c r="F611" s="12">
        <v>376098</v>
      </c>
      <c r="G611" s="12" t="s">
        <v>1080</v>
      </c>
      <c r="H611" s="12" t="s">
        <v>27</v>
      </c>
      <c r="I611" s="12" t="s">
        <v>13</v>
      </c>
      <c r="J611" s="12">
        <v>1201711</v>
      </c>
      <c r="K611" s="12">
        <v>1513993</v>
      </c>
      <c r="L611" s="36">
        <f t="shared" si="9"/>
        <v>1.2598644765671614</v>
      </c>
    </row>
    <row r="612" spans="1:12">
      <c r="A612" s="12">
        <v>421419</v>
      </c>
      <c r="B612" s="12" t="s">
        <v>1332</v>
      </c>
      <c r="C612" s="35">
        <v>40793</v>
      </c>
      <c r="D612" s="12" t="s">
        <v>9</v>
      </c>
      <c r="E612" s="12" t="s">
        <v>1333</v>
      </c>
      <c r="F612" s="12">
        <v>391321</v>
      </c>
      <c r="G612" s="12" t="s">
        <v>37</v>
      </c>
      <c r="H612" s="12" t="s">
        <v>12</v>
      </c>
      <c r="I612" s="12" t="s">
        <v>17</v>
      </c>
      <c r="J612" s="12">
        <v>739331</v>
      </c>
      <c r="K612" s="12">
        <v>569631</v>
      </c>
      <c r="L612" s="36">
        <f t="shared" si="9"/>
        <v>0.77046816649105743</v>
      </c>
    </row>
    <row r="613" spans="1:12">
      <c r="A613" s="12">
        <v>421423</v>
      </c>
      <c r="B613" s="12" t="s">
        <v>1334</v>
      </c>
      <c r="C613" s="35">
        <v>40787</v>
      </c>
      <c r="D613" s="12" t="s">
        <v>9</v>
      </c>
      <c r="E613" s="12" t="s">
        <v>1335</v>
      </c>
      <c r="F613" s="12">
        <v>425654</v>
      </c>
      <c r="G613" s="12" t="s">
        <v>538</v>
      </c>
      <c r="H613" s="12" t="s">
        <v>27</v>
      </c>
      <c r="I613" s="12" t="s">
        <v>13</v>
      </c>
      <c r="J613" s="12">
        <v>1226821</v>
      </c>
      <c r="K613" s="12">
        <v>952595</v>
      </c>
      <c r="L613" s="36">
        <f t="shared" si="9"/>
        <v>0.77647431858437377</v>
      </c>
    </row>
    <row r="614" spans="1:12">
      <c r="A614" s="12">
        <v>421440</v>
      </c>
      <c r="B614" s="12" t="s">
        <v>1336</v>
      </c>
      <c r="C614" s="35">
        <v>40801</v>
      </c>
      <c r="D614" s="12" t="s">
        <v>9</v>
      </c>
      <c r="E614" s="12" t="s">
        <v>1337</v>
      </c>
      <c r="F614" s="12">
        <v>381325</v>
      </c>
      <c r="G614" s="12" t="s">
        <v>274</v>
      </c>
      <c r="H614" s="12" t="s">
        <v>12</v>
      </c>
      <c r="I614" s="12" t="s">
        <v>28</v>
      </c>
      <c r="J614" s="12">
        <v>1817559</v>
      </c>
      <c r="K614" s="12">
        <v>4426320</v>
      </c>
      <c r="L614" s="36">
        <f t="shared" si="9"/>
        <v>2.4353102155143245</v>
      </c>
    </row>
    <row r="615" spans="1:12">
      <c r="A615" s="12">
        <v>421615</v>
      </c>
      <c r="B615" s="12" t="s">
        <v>1338</v>
      </c>
      <c r="C615" s="35">
        <v>40792</v>
      </c>
      <c r="D615" s="12" t="s">
        <v>9</v>
      </c>
      <c r="E615" s="12" t="s">
        <v>1339</v>
      </c>
      <c r="F615" s="12">
        <v>399534</v>
      </c>
      <c r="G615" s="12" t="s">
        <v>20</v>
      </c>
      <c r="H615" s="12" t="s">
        <v>12</v>
      </c>
      <c r="I615" s="12" t="s">
        <v>13</v>
      </c>
      <c r="J615" s="12">
        <v>1167762</v>
      </c>
      <c r="K615" s="12">
        <v>1380232</v>
      </c>
      <c r="L615" s="36">
        <f t="shared" si="9"/>
        <v>1.181946321253817</v>
      </c>
    </row>
    <row r="616" spans="1:12">
      <c r="A616" s="12">
        <v>421619</v>
      </c>
      <c r="B616" s="12" t="s">
        <v>1340</v>
      </c>
      <c r="C616" s="35">
        <v>40778</v>
      </c>
      <c r="D616" s="12" t="s">
        <v>9</v>
      </c>
      <c r="E616" s="12" t="s">
        <v>1341</v>
      </c>
      <c r="F616" s="12">
        <v>377963</v>
      </c>
      <c r="G616" s="12" t="s">
        <v>48</v>
      </c>
      <c r="H616" s="12" t="s">
        <v>27</v>
      </c>
      <c r="I616" s="12" t="s">
        <v>17</v>
      </c>
      <c r="J616" s="12">
        <v>914432</v>
      </c>
      <c r="K616" s="12">
        <v>904384</v>
      </c>
      <c r="L616" s="36">
        <f t="shared" si="9"/>
        <v>0.98901175811870101</v>
      </c>
    </row>
    <row r="617" spans="1:12">
      <c r="A617" s="12">
        <v>421700</v>
      </c>
      <c r="B617" s="12" t="s">
        <v>1342</v>
      </c>
      <c r="C617" s="35">
        <v>40788</v>
      </c>
      <c r="D617" s="12" t="s">
        <v>9</v>
      </c>
      <c r="E617" s="12" t="s">
        <v>1343</v>
      </c>
      <c r="F617" s="12">
        <v>382658</v>
      </c>
      <c r="G617" s="12" t="s">
        <v>146</v>
      </c>
      <c r="H617" s="12" t="s">
        <v>27</v>
      </c>
      <c r="I617" s="12" t="s">
        <v>21</v>
      </c>
      <c r="J617" s="12">
        <v>469782</v>
      </c>
      <c r="K617" s="12">
        <v>753780</v>
      </c>
      <c r="L617" s="36">
        <f t="shared" si="9"/>
        <v>1.6045314635298926</v>
      </c>
    </row>
    <row r="618" spans="1:12">
      <c r="A618" s="12">
        <v>421793</v>
      </c>
      <c r="B618" s="12" t="s">
        <v>1344</v>
      </c>
      <c r="C618" s="35">
        <v>40805</v>
      </c>
      <c r="D618" s="12" t="s">
        <v>9</v>
      </c>
      <c r="E618" s="12" t="s">
        <v>1345</v>
      </c>
      <c r="F618" s="12">
        <v>399534</v>
      </c>
      <c r="G618" s="12" t="s">
        <v>20</v>
      </c>
      <c r="H618" s="12" t="s">
        <v>27</v>
      </c>
      <c r="I618" s="12" t="s">
        <v>21</v>
      </c>
      <c r="J618" s="12">
        <v>538621</v>
      </c>
      <c r="K618" s="12">
        <v>884395</v>
      </c>
      <c r="L618" s="36">
        <f t="shared" si="9"/>
        <v>1.641961601942739</v>
      </c>
    </row>
    <row r="619" spans="1:12">
      <c r="A619" s="12">
        <v>421800</v>
      </c>
      <c r="B619" s="12" t="s">
        <v>1346</v>
      </c>
      <c r="C619" s="35">
        <v>40805</v>
      </c>
      <c r="D619" s="12" t="s">
        <v>9</v>
      </c>
      <c r="E619" s="12" t="s">
        <v>1347</v>
      </c>
      <c r="F619" s="12">
        <v>377963</v>
      </c>
      <c r="G619" s="12" t="s">
        <v>48</v>
      </c>
      <c r="H619" s="12" t="s">
        <v>27</v>
      </c>
      <c r="I619" s="12" t="s">
        <v>13</v>
      </c>
      <c r="J619" s="12">
        <v>1142372</v>
      </c>
      <c r="K619" s="12">
        <v>1350520</v>
      </c>
      <c r="L619" s="36">
        <f t="shared" si="9"/>
        <v>1.1822068468064693</v>
      </c>
    </row>
    <row r="620" spans="1:12">
      <c r="A620" s="12">
        <v>421813</v>
      </c>
      <c r="B620" s="12" t="s">
        <v>1348</v>
      </c>
      <c r="C620" s="35">
        <v>40787</v>
      </c>
      <c r="D620" s="12" t="s">
        <v>9</v>
      </c>
      <c r="E620" s="12" t="s">
        <v>1349</v>
      </c>
      <c r="F620" s="12">
        <v>424426</v>
      </c>
      <c r="G620" s="12" t="s">
        <v>935</v>
      </c>
      <c r="H620" s="12" t="s">
        <v>27</v>
      </c>
      <c r="I620" s="12" t="s">
        <v>17</v>
      </c>
      <c r="J620" s="12">
        <v>770655</v>
      </c>
      <c r="K620" s="12">
        <v>1098609</v>
      </c>
      <c r="L620" s="36">
        <f t="shared" si="9"/>
        <v>1.4255522899351849</v>
      </c>
    </row>
    <row r="621" spans="1:12">
      <c r="A621" s="12">
        <v>421815</v>
      </c>
      <c r="B621" s="12" t="s">
        <v>1350</v>
      </c>
      <c r="C621" s="35">
        <v>40784</v>
      </c>
      <c r="D621" s="12" t="s">
        <v>9</v>
      </c>
      <c r="E621" s="12" t="s">
        <v>1351</v>
      </c>
      <c r="F621" s="12">
        <v>377143</v>
      </c>
      <c r="G621" s="12" t="s">
        <v>172</v>
      </c>
      <c r="H621" s="12" t="s">
        <v>27</v>
      </c>
      <c r="I621" s="12" t="s">
        <v>66</v>
      </c>
      <c r="J621" s="12">
        <v>210202</v>
      </c>
      <c r="K621" s="12">
        <v>281018</v>
      </c>
      <c r="L621" s="36">
        <f t="shared" si="9"/>
        <v>1.336894986727053</v>
      </c>
    </row>
    <row r="622" spans="1:12">
      <c r="A622" s="12">
        <v>421952</v>
      </c>
      <c r="B622" s="12" t="s">
        <v>1352</v>
      </c>
      <c r="C622" s="35">
        <v>40793</v>
      </c>
      <c r="D622" s="12" t="s">
        <v>9</v>
      </c>
      <c r="E622" s="12" t="s">
        <v>1353</v>
      </c>
      <c r="F622" s="12">
        <v>454526</v>
      </c>
      <c r="G622" s="12" t="s">
        <v>466</v>
      </c>
      <c r="H622" s="12" t="s">
        <v>12</v>
      </c>
      <c r="I622" s="12" t="s">
        <v>13</v>
      </c>
      <c r="J622" s="12">
        <v>1280289</v>
      </c>
      <c r="K622" s="12">
        <v>1433006</v>
      </c>
      <c r="L622" s="36">
        <f t="shared" si="9"/>
        <v>1.1192832243345057</v>
      </c>
    </row>
    <row r="623" spans="1:12">
      <c r="A623" s="12">
        <v>422168</v>
      </c>
      <c r="B623" s="12" t="s">
        <v>1354</v>
      </c>
      <c r="C623" s="35">
        <v>40794</v>
      </c>
      <c r="D623" s="12" t="s">
        <v>9</v>
      </c>
      <c r="E623" s="12" t="s">
        <v>1355</v>
      </c>
      <c r="F623" s="12">
        <v>391321</v>
      </c>
      <c r="G623" s="12" t="s">
        <v>37</v>
      </c>
      <c r="H623" s="12" t="s">
        <v>27</v>
      </c>
      <c r="I623" s="12" t="s">
        <v>17</v>
      </c>
      <c r="J623" s="12">
        <v>733704</v>
      </c>
      <c r="K623" s="12">
        <v>496348</v>
      </c>
      <c r="L623" s="36">
        <f t="shared" si="9"/>
        <v>0.67649624371681227</v>
      </c>
    </row>
    <row r="624" spans="1:12">
      <c r="A624" s="12">
        <v>422183</v>
      </c>
      <c r="B624" s="12" t="s">
        <v>1356</v>
      </c>
      <c r="C624" s="35">
        <v>40739</v>
      </c>
      <c r="D624" s="12" t="s">
        <v>9</v>
      </c>
      <c r="E624" s="12" t="s">
        <v>1357</v>
      </c>
      <c r="F624" s="12">
        <v>421959</v>
      </c>
      <c r="G624" s="12" t="s">
        <v>338</v>
      </c>
      <c r="H624" s="12" t="s">
        <v>27</v>
      </c>
      <c r="I624" s="12" t="s">
        <v>21</v>
      </c>
      <c r="J624" s="12">
        <v>502293</v>
      </c>
      <c r="K624" s="12">
        <v>581292</v>
      </c>
      <c r="L624" s="36">
        <f t="shared" si="9"/>
        <v>1.1572767289211676</v>
      </c>
    </row>
    <row r="625" spans="1:12">
      <c r="A625" s="12">
        <v>422185</v>
      </c>
      <c r="B625" s="12" t="s">
        <v>1358</v>
      </c>
      <c r="C625" s="35">
        <v>40796</v>
      </c>
      <c r="D625" s="12" t="s">
        <v>9</v>
      </c>
      <c r="E625" s="12" t="s">
        <v>776</v>
      </c>
      <c r="F625" s="12">
        <v>385791</v>
      </c>
      <c r="G625" s="12" t="s">
        <v>777</v>
      </c>
      <c r="H625" s="12" t="s">
        <v>27</v>
      </c>
      <c r="I625" s="12" t="s">
        <v>21</v>
      </c>
      <c r="J625" s="12">
        <v>425267</v>
      </c>
      <c r="K625" s="12">
        <v>1148398</v>
      </c>
      <c r="L625" s="36">
        <f t="shared" si="9"/>
        <v>2.7004164442573724</v>
      </c>
    </row>
    <row r="626" spans="1:12">
      <c r="A626" s="12">
        <v>422407</v>
      </c>
      <c r="B626" s="12" t="s">
        <v>1359</v>
      </c>
      <c r="C626" s="35">
        <v>40771</v>
      </c>
      <c r="D626" s="12" t="s">
        <v>9</v>
      </c>
      <c r="E626" s="12" t="s">
        <v>1360</v>
      </c>
      <c r="F626" s="12">
        <v>382514</v>
      </c>
      <c r="G626" s="12" t="s">
        <v>840</v>
      </c>
      <c r="H626" s="12" t="s">
        <v>27</v>
      </c>
      <c r="I626" s="12" t="s">
        <v>21</v>
      </c>
      <c r="J626" s="12">
        <v>432012</v>
      </c>
      <c r="K626" s="12">
        <v>866164</v>
      </c>
      <c r="L626" s="36">
        <f t="shared" si="9"/>
        <v>2.0049535661046454</v>
      </c>
    </row>
    <row r="627" spans="1:12">
      <c r="A627" s="12">
        <v>422729</v>
      </c>
      <c r="B627" s="12" t="s">
        <v>1361</v>
      </c>
      <c r="C627" s="35">
        <v>40809</v>
      </c>
      <c r="D627" s="12" t="s">
        <v>9</v>
      </c>
      <c r="E627" s="12" t="s">
        <v>1362</v>
      </c>
      <c r="F627" s="12">
        <v>420801</v>
      </c>
      <c r="G627" s="12" t="s">
        <v>624</v>
      </c>
      <c r="H627" s="12" t="s">
        <v>27</v>
      </c>
      <c r="I627" s="12" t="s">
        <v>21</v>
      </c>
      <c r="J627" s="12">
        <v>418397</v>
      </c>
      <c r="K627" s="12">
        <v>322007</v>
      </c>
      <c r="L627" s="36">
        <f t="shared" si="9"/>
        <v>0.76962071907781371</v>
      </c>
    </row>
    <row r="628" spans="1:12">
      <c r="A628" s="12">
        <v>423476</v>
      </c>
      <c r="B628" s="12" t="s">
        <v>1363</v>
      </c>
      <c r="C628" s="35">
        <v>40778</v>
      </c>
      <c r="D628" s="12" t="s">
        <v>9</v>
      </c>
      <c r="E628" s="12" t="s">
        <v>1298</v>
      </c>
      <c r="F628" s="12">
        <v>420498</v>
      </c>
      <c r="G628" s="12" t="s">
        <v>759</v>
      </c>
      <c r="H628" s="12" t="s">
        <v>12</v>
      </c>
      <c r="I628" s="12" t="s">
        <v>17</v>
      </c>
      <c r="J628" s="12">
        <v>918680</v>
      </c>
      <c r="K628" s="12">
        <v>787803</v>
      </c>
      <c r="L628" s="36">
        <f t="shared" si="9"/>
        <v>0.85753798928897984</v>
      </c>
    </row>
    <row r="629" spans="1:12">
      <c r="A629" s="12">
        <v>423477</v>
      </c>
      <c r="B629" s="12" t="s">
        <v>1364</v>
      </c>
      <c r="C629" s="35">
        <v>40817</v>
      </c>
      <c r="D629" s="12" t="s">
        <v>9</v>
      </c>
      <c r="E629" s="12" t="s">
        <v>1365</v>
      </c>
      <c r="F629" s="12">
        <v>399534</v>
      </c>
      <c r="G629" s="12" t="s">
        <v>20</v>
      </c>
      <c r="H629" s="12" t="s">
        <v>12</v>
      </c>
      <c r="I629" s="12" t="s">
        <v>17</v>
      </c>
      <c r="J629" s="12">
        <v>887523</v>
      </c>
      <c r="K629" s="12">
        <v>433357</v>
      </c>
      <c r="L629" s="36">
        <f t="shared" si="9"/>
        <v>0.48827692352761565</v>
      </c>
    </row>
    <row r="630" spans="1:12">
      <c r="A630" s="12">
        <v>423478</v>
      </c>
      <c r="B630" s="12" t="s">
        <v>1366</v>
      </c>
      <c r="C630" s="35">
        <v>40792</v>
      </c>
      <c r="D630" s="12" t="s">
        <v>9</v>
      </c>
      <c r="E630" s="12" t="s">
        <v>1367</v>
      </c>
      <c r="F630" s="12">
        <v>455946</v>
      </c>
      <c r="G630" s="12" t="s">
        <v>926</v>
      </c>
      <c r="H630" s="12" t="s">
        <v>12</v>
      </c>
      <c r="I630" s="12" t="s">
        <v>66</v>
      </c>
      <c r="J630" s="12">
        <v>398126</v>
      </c>
      <c r="K630" s="12">
        <v>3083627</v>
      </c>
      <c r="L630" s="36">
        <f t="shared" si="9"/>
        <v>7.7453544857658132</v>
      </c>
    </row>
    <row r="631" spans="1:12">
      <c r="A631" s="12">
        <v>423479</v>
      </c>
      <c r="B631" s="12" t="s">
        <v>1368</v>
      </c>
      <c r="C631" s="35">
        <v>40809</v>
      </c>
      <c r="D631" s="12" t="s">
        <v>9</v>
      </c>
      <c r="E631" s="12" t="s">
        <v>1369</v>
      </c>
      <c r="F631" s="12">
        <v>471969</v>
      </c>
      <c r="G631" s="12" t="s">
        <v>597</v>
      </c>
      <c r="H631" s="12" t="s">
        <v>27</v>
      </c>
      <c r="I631" s="12" t="s">
        <v>21</v>
      </c>
      <c r="J631" s="12">
        <v>421519</v>
      </c>
      <c r="K631" s="12">
        <v>300265</v>
      </c>
      <c r="L631" s="36">
        <f t="shared" si="9"/>
        <v>0.71234036899878772</v>
      </c>
    </row>
    <row r="632" spans="1:12">
      <c r="A632" s="12">
        <v>423571</v>
      </c>
      <c r="B632" s="12" t="s">
        <v>1370</v>
      </c>
      <c r="C632" s="35">
        <v>40817</v>
      </c>
      <c r="D632" s="12" t="s">
        <v>9</v>
      </c>
      <c r="E632" s="12" t="s">
        <v>1371</v>
      </c>
      <c r="F632" s="12">
        <v>399532</v>
      </c>
      <c r="G632" s="12" t="s">
        <v>11</v>
      </c>
      <c r="H632" s="12" t="s">
        <v>12</v>
      </c>
      <c r="I632" s="12" t="s">
        <v>17</v>
      </c>
      <c r="J632" s="12">
        <v>706421</v>
      </c>
      <c r="K632" s="12">
        <v>569666</v>
      </c>
      <c r="L632" s="36">
        <f t="shared" si="9"/>
        <v>0.80641147417757963</v>
      </c>
    </row>
    <row r="633" spans="1:12">
      <c r="A633" s="12">
        <v>423615</v>
      </c>
      <c r="B633" s="12" t="s">
        <v>1372</v>
      </c>
      <c r="C633" s="35">
        <v>40787</v>
      </c>
      <c r="D633" s="12" t="s">
        <v>9</v>
      </c>
      <c r="E633" s="12" t="s">
        <v>1373</v>
      </c>
      <c r="F633" s="12">
        <v>380150</v>
      </c>
      <c r="G633" s="12" t="s">
        <v>73</v>
      </c>
      <c r="H633" s="12" t="s">
        <v>27</v>
      </c>
      <c r="I633" s="12" t="s">
        <v>17</v>
      </c>
      <c r="J633" s="12">
        <v>891782</v>
      </c>
      <c r="K633" s="12">
        <v>708237</v>
      </c>
      <c r="L633" s="36">
        <f t="shared" si="9"/>
        <v>0.794181761910422</v>
      </c>
    </row>
    <row r="634" spans="1:12">
      <c r="A634" s="12">
        <v>423697</v>
      </c>
      <c r="B634" s="12" t="s">
        <v>1374</v>
      </c>
      <c r="C634" s="35">
        <v>40737</v>
      </c>
      <c r="D634" s="12" t="s">
        <v>9</v>
      </c>
      <c r="E634" s="12" t="s">
        <v>1375</v>
      </c>
      <c r="F634" s="12">
        <v>454526</v>
      </c>
      <c r="G634" s="12" t="s">
        <v>466</v>
      </c>
      <c r="H634" s="12" t="s">
        <v>27</v>
      </c>
      <c r="I634" s="12" t="s">
        <v>17</v>
      </c>
      <c r="J634" s="12">
        <v>747141</v>
      </c>
      <c r="K634" s="12">
        <v>894564</v>
      </c>
      <c r="L634" s="36">
        <f t="shared" si="9"/>
        <v>1.1973161692371319</v>
      </c>
    </row>
    <row r="635" spans="1:12">
      <c r="A635" s="12">
        <v>423699</v>
      </c>
      <c r="B635" s="12" t="s">
        <v>1376</v>
      </c>
      <c r="C635" s="35">
        <v>40789</v>
      </c>
      <c r="D635" s="12" t="s">
        <v>9</v>
      </c>
      <c r="E635" s="12" t="s">
        <v>1377</v>
      </c>
      <c r="F635" s="12">
        <v>454526</v>
      </c>
      <c r="G635" s="12" t="s">
        <v>466</v>
      </c>
      <c r="H635" s="12" t="s">
        <v>12</v>
      </c>
      <c r="I635" s="12" t="s">
        <v>21</v>
      </c>
      <c r="J635" s="12">
        <v>637143</v>
      </c>
      <c r="K635" s="12">
        <v>1036910</v>
      </c>
      <c r="L635" s="36">
        <f t="shared" si="9"/>
        <v>1.627436854834786</v>
      </c>
    </row>
    <row r="636" spans="1:12">
      <c r="A636" s="12">
        <v>423703</v>
      </c>
      <c r="B636" s="12" t="s">
        <v>1378</v>
      </c>
      <c r="C636" s="35">
        <v>40824</v>
      </c>
      <c r="D636" s="12" t="s">
        <v>9</v>
      </c>
      <c r="E636" s="12" t="s">
        <v>1379</v>
      </c>
      <c r="F636" s="12">
        <v>380148</v>
      </c>
      <c r="G636" s="12" t="s">
        <v>93</v>
      </c>
      <c r="H636" s="12" t="s">
        <v>12</v>
      </c>
      <c r="I636" s="12" t="s">
        <v>13</v>
      </c>
      <c r="J636" s="12">
        <v>1125264</v>
      </c>
      <c r="K636" s="12">
        <v>1640634</v>
      </c>
      <c r="L636" s="36">
        <f t="shared" si="9"/>
        <v>1.4579991895235251</v>
      </c>
    </row>
    <row r="637" spans="1:12">
      <c r="A637" s="12">
        <v>423706</v>
      </c>
      <c r="B637" s="12" t="s">
        <v>1380</v>
      </c>
      <c r="C637" s="35">
        <v>40820</v>
      </c>
      <c r="D637" s="12" t="s">
        <v>9</v>
      </c>
      <c r="E637" s="12" t="s">
        <v>1381</v>
      </c>
      <c r="F637" s="12">
        <v>417062</v>
      </c>
      <c r="G637" s="12" t="s">
        <v>651</v>
      </c>
      <c r="H637" s="12" t="s">
        <v>27</v>
      </c>
      <c r="I637" s="12" t="s">
        <v>21</v>
      </c>
      <c r="J637" s="12">
        <v>663491</v>
      </c>
      <c r="K637" s="12">
        <v>1058560</v>
      </c>
      <c r="L637" s="36">
        <f t="shared" si="9"/>
        <v>1.5954398778581775</v>
      </c>
    </row>
    <row r="638" spans="1:12">
      <c r="A638" s="12">
        <v>423713</v>
      </c>
      <c r="B638" s="12" t="s">
        <v>1382</v>
      </c>
      <c r="C638" s="35">
        <v>40806</v>
      </c>
      <c r="D638" s="12" t="s">
        <v>9</v>
      </c>
      <c r="E638" s="12" t="s">
        <v>1383</v>
      </c>
      <c r="F638" s="12">
        <v>376339</v>
      </c>
      <c r="G638" s="12" t="s">
        <v>87</v>
      </c>
      <c r="H638" s="12" t="s">
        <v>27</v>
      </c>
      <c r="I638" s="12" t="s">
        <v>21</v>
      </c>
      <c r="J638" s="12">
        <v>568610</v>
      </c>
      <c r="K638" s="12">
        <v>797045</v>
      </c>
      <c r="L638" s="36">
        <f t="shared" si="9"/>
        <v>1.4017428465908093</v>
      </c>
    </row>
    <row r="639" spans="1:12">
      <c r="A639" s="12">
        <v>423717</v>
      </c>
      <c r="B639" s="12" t="s">
        <v>1384</v>
      </c>
      <c r="C639" s="35">
        <v>40821</v>
      </c>
      <c r="D639" s="12" t="s">
        <v>9</v>
      </c>
      <c r="E639" s="12" t="s">
        <v>1385</v>
      </c>
      <c r="F639" s="12">
        <v>381123</v>
      </c>
      <c r="G639" s="12" t="s">
        <v>499</v>
      </c>
      <c r="H639" s="12" t="s">
        <v>12</v>
      </c>
      <c r="I639" s="12" t="s">
        <v>21</v>
      </c>
      <c r="J639" s="12">
        <v>677902</v>
      </c>
      <c r="K639" s="12">
        <v>683771</v>
      </c>
      <c r="L639" s="36">
        <f t="shared" si="9"/>
        <v>1.0086575935754725</v>
      </c>
    </row>
    <row r="640" spans="1:12">
      <c r="A640" s="12">
        <v>423791</v>
      </c>
      <c r="B640" s="12" t="s">
        <v>1386</v>
      </c>
      <c r="C640" s="35">
        <v>40817</v>
      </c>
      <c r="D640" s="12" t="s">
        <v>9</v>
      </c>
      <c r="E640" s="12" t="s">
        <v>1387</v>
      </c>
      <c r="F640" s="12">
        <v>381325</v>
      </c>
      <c r="G640" s="12" t="s">
        <v>274</v>
      </c>
      <c r="H640" s="12" t="s">
        <v>27</v>
      </c>
      <c r="I640" s="12" t="s">
        <v>21</v>
      </c>
      <c r="J640" s="12">
        <v>572022</v>
      </c>
      <c r="K640" s="12">
        <v>1263270</v>
      </c>
      <c r="L640" s="36">
        <f t="shared" si="9"/>
        <v>2.2084290464352772</v>
      </c>
    </row>
    <row r="641" spans="1:12">
      <c r="A641" s="12">
        <v>423797</v>
      </c>
      <c r="B641" s="12" t="s">
        <v>1388</v>
      </c>
      <c r="C641" s="35">
        <v>40807</v>
      </c>
      <c r="D641" s="12" t="s">
        <v>9</v>
      </c>
      <c r="E641" s="12" t="s">
        <v>1389</v>
      </c>
      <c r="F641" s="12">
        <v>376095</v>
      </c>
      <c r="G641" s="12" t="s">
        <v>1067</v>
      </c>
      <c r="H641" s="12" t="s">
        <v>12</v>
      </c>
      <c r="I641" s="12" t="s">
        <v>66</v>
      </c>
      <c r="J641" s="12">
        <v>249609</v>
      </c>
      <c r="K641" s="12">
        <v>279121</v>
      </c>
      <c r="L641" s="36">
        <f t="shared" si="9"/>
        <v>1.1182329162810636</v>
      </c>
    </row>
    <row r="642" spans="1:12">
      <c r="A642" s="12">
        <v>423802</v>
      </c>
      <c r="B642" s="12" t="s">
        <v>1390</v>
      </c>
      <c r="C642" s="35">
        <v>40805</v>
      </c>
      <c r="D642" s="12" t="s">
        <v>9</v>
      </c>
      <c r="E642" s="12" t="s">
        <v>1391</v>
      </c>
      <c r="F642" s="12">
        <v>472010</v>
      </c>
      <c r="G642" s="12" t="s">
        <v>168</v>
      </c>
      <c r="H642" s="12" t="s">
        <v>12</v>
      </c>
      <c r="I642" s="12" t="s">
        <v>17</v>
      </c>
      <c r="J642" s="12">
        <v>752853</v>
      </c>
      <c r="K642" s="12">
        <v>297037</v>
      </c>
      <c r="L642" s="36">
        <f t="shared" si="9"/>
        <v>0.39454847094984014</v>
      </c>
    </row>
    <row r="643" spans="1:12">
      <c r="A643" s="12">
        <v>423921</v>
      </c>
      <c r="B643" s="12" t="s">
        <v>1392</v>
      </c>
      <c r="C643" s="35">
        <v>40823</v>
      </c>
      <c r="D643" s="12" t="s">
        <v>9</v>
      </c>
      <c r="E643" s="12" t="s">
        <v>289</v>
      </c>
      <c r="F643" s="12">
        <v>359519</v>
      </c>
      <c r="G643" s="12" t="s">
        <v>290</v>
      </c>
      <c r="H643" s="12" t="s">
        <v>12</v>
      </c>
      <c r="I643" s="12" t="s">
        <v>13</v>
      </c>
      <c r="J643" s="12">
        <v>1468050</v>
      </c>
      <c r="K643" s="12">
        <v>452181</v>
      </c>
      <c r="L643" s="36">
        <f t="shared" ref="L643:L706" si="10">K643/J643</f>
        <v>0.30801471339532033</v>
      </c>
    </row>
    <row r="644" spans="1:12">
      <c r="A644" s="12">
        <v>423923</v>
      </c>
      <c r="B644" s="12" t="s">
        <v>1393</v>
      </c>
      <c r="C644" s="35">
        <v>40820</v>
      </c>
      <c r="D644" s="12" t="s">
        <v>9</v>
      </c>
      <c r="E644" s="12" t="s">
        <v>1394</v>
      </c>
      <c r="F644" s="12">
        <v>419555</v>
      </c>
      <c r="G644" s="12" t="s">
        <v>740</v>
      </c>
      <c r="H644" s="12" t="s">
        <v>12</v>
      </c>
      <c r="I644" s="12" t="s">
        <v>21</v>
      </c>
      <c r="J644" s="12">
        <v>690603</v>
      </c>
      <c r="K644" s="12">
        <v>297000</v>
      </c>
      <c r="L644" s="36">
        <f t="shared" si="10"/>
        <v>0.43005894848415083</v>
      </c>
    </row>
    <row r="645" spans="1:12">
      <c r="A645" s="12">
        <v>423965</v>
      </c>
      <c r="B645" s="12" t="s">
        <v>1395</v>
      </c>
      <c r="C645" s="35">
        <v>40802</v>
      </c>
      <c r="D645" s="12" t="s">
        <v>9</v>
      </c>
      <c r="E645" s="12" t="s">
        <v>1396</v>
      </c>
      <c r="F645" s="12">
        <v>377143</v>
      </c>
      <c r="G645" s="12" t="s">
        <v>172</v>
      </c>
      <c r="H645" s="12" t="s">
        <v>27</v>
      </c>
      <c r="I645" s="12" t="s">
        <v>13</v>
      </c>
      <c r="J645" s="12">
        <v>1253980</v>
      </c>
      <c r="K645" s="12">
        <v>427511</v>
      </c>
      <c r="L645" s="36">
        <f t="shared" si="10"/>
        <v>0.34092330021212458</v>
      </c>
    </row>
    <row r="646" spans="1:12">
      <c r="A646" s="12">
        <v>424055</v>
      </c>
      <c r="B646" s="12" t="s">
        <v>1397</v>
      </c>
      <c r="C646" s="35">
        <v>40826</v>
      </c>
      <c r="D646" s="12" t="s">
        <v>9</v>
      </c>
      <c r="E646" s="12" t="s">
        <v>1398</v>
      </c>
      <c r="F646" s="12">
        <v>448791</v>
      </c>
      <c r="G646" s="12" t="s">
        <v>382</v>
      </c>
      <c r="H646" s="12" t="s">
        <v>12</v>
      </c>
      <c r="I646" s="12" t="s">
        <v>21</v>
      </c>
      <c r="J646" s="12">
        <v>633519</v>
      </c>
      <c r="K646" s="12">
        <v>757480</v>
      </c>
      <c r="L646" s="36">
        <f t="shared" si="10"/>
        <v>1.1956705323755088</v>
      </c>
    </row>
    <row r="647" spans="1:12">
      <c r="A647" s="12">
        <v>424082</v>
      </c>
      <c r="B647" s="12" t="s">
        <v>1399</v>
      </c>
      <c r="C647" s="35">
        <v>40817</v>
      </c>
      <c r="D647" s="12" t="s">
        <v>9</v>
      </c>
      <c r="E647" s="12" t="s">
        <v>1400</v>
      </c>
      <c r="F647" s="12">
        <v>439273</v>
      </c>
      <c r="G647" s="12" t="s">
        <v>890</v>
      </c>
      <c r="H647" s="12" t="s">
        <v>12</v>
      </c>
      <c r="I647" s="12" t="s">
        <v>17</v>
      </c>
      <c r="J647" s="12">
        <v>714450</v>
      </c>
      <c r="K647" s="12">
        <v>604675</v>
      </c>
      <c r="L647" s="36">
        <f t="shared" si="10"/>
        <v>0.84635033942193294</v>
      </c>
    </row>
    <row r="648" spans="1:12">
      <c r="A648" s="12">
        <v>424227</v>
      </c>
      <c r="B648" s="12" t="s">
        <v>1401</v>
      </c>
      <c r="C648" s="35">
        <v>40833</v>
      </c>
      <c r="D648" s="12" t="s">
        <v>9</v>
      </c>
      <c r="E648" s="12" t="s">
        <v>1402</v>
      </c>
      <c r="F648" s="12">
        <v>382987</v>
      </c>
      <c r="G648" s="12" t="s">
        <v>63</v>
      </c>
      <c r="H648" s="12" t="s">
        <v>27</v>
      </c>
      <c r="I648" s="12" t="s">
        <v>13</v>
      </c>
      <c r="J648" s="12">
        <v>1215314</v>
      </c>
      <c r="K648" s="12">
        <v>951382</v>
      </c>
      <c r="L648" s="36">
        <f t="shared" si="10"/>
        <v>0.78282814153379288</v>
      </c>
    </row>
    <row r="649" spans="1:12">
      <c r="A649" s="12">
        <v>424405</v>
      </c>
      <c r="B649" s="12" t="s">
        <v>1403</v>
      </c>
      <c r="C649" s="35">
        <v>40794</v>
      </c>
      <c r="D649" s="12" t="s">
        <v>9</v>
      </c>
      <c r="E649" s="12" t="s">
        <v>1404</v>
      </c>
      <c r="F649" s="12">
        <v>424426</v>
      </c>
      <c r="G649" s="12" t="s">
        <v>935</v>
      </c>
      <c r="H649" s="12" t="s">
        <v>27</v>
      </c>
      <c r="I649" s="12" t="s">
        <v>21</v>
      </c>
      <c r="J649" s="12">
        <v>604161</v>
      </c>
      <c r="K649" s="12">
        <v>1104948</v>
      </c>
      <c r="L649" s="36">
        <f t="shared" si="10"/>
        <v>1.8288966020646815</v>
      </c>
    </row>
    <row r="650" spans="1:12">
      <c r="A650" s="12">
        <v>424414</v>
      </c>
      <c r="B650" s="12" t="s">
        <v>1405</v>
      </c>
      <c r="C650" s="35">
        <v>40643</v>
      </c>
      <c r="D650" s="12" t="s">
        <v>9</v>
      </c>
      <c r="E650" s="12" t="s">
        <v>1406</v>
      </c>
      <c r="F650" s="12">
        <v>382987</v>
      </c>
      <c r="G650" s="12" t="s">
        <v>63</v>
      </c>
      <c r="H650" s="12" t="s">
        <v>12</v>
      </c>
      <c r="I650" s="12" t="s">
        <v>13</v>
      </c>
      <c r="J650" s="12">
        <v>1239473</v>
      </c>
      <c r="K650" s="12">
        <v>1627397</v>
      </c>
      <c r="L650" s="36">
        <f t="shared" si="10"/>
        <v>1.312974949837552</v>
      </c>
    </row>
    <row r="651" spans="1:12">
      <c r="A651" s="12">
        <v>424429</v>
      </c>
      <c r="B651" s="12" t="s">
        <v>1407</v>
      </c>
      <c r="C651" s="35">
        <v>40763</v>
      </c>
      <c r="D651" s="12" t="s">
        <v>9</v>
      </c>
      <c r="E651" s="12" t="s">
        <v>1408</v>
      </c>
      <c r="F651" s="12">
        <v>410452</v>
      </c>
      <c r="G651" s="12" t="s">
        <v>394</v>
      </c>
      <c r="H651" s="12" t="s">
        <v>12</v>
      </c>
      <c r="I651" s="12" t="s">
        <v>28</v>
      </c>
      <c r="J651" s="12">
        <v>1891304</v>
      </c>
      <c r="K651" s="12">
        <v>2796390</v>
      </c>
      <c r="L651" s="36">
        <f t="shared" si="10"/>
        <v>1.4785513064002402</v>
      </c>
    </row>
    <row r="652" spans="1:12">
      <c r="A652" s="12">
        <v>424433</v>
      </c>
      <c r="B652" s="12" t="s">
        <v>1409</v>
      </c>
      <c r="C652" s="35">
        <v>40798</v>
      </c>
      <c r="D652" s="12" t="s">
        <v>9</v>
      </c>
      <c r="E652" s="12" t="s">
        <v>1410</v>
      </c>
      <c r="F652" s="12">
        <v>379915</v>
      </c>
      <c r="G652" s="12" t="s">
        <v>315</v>
      </c>
      <c r="H652" s="12" t="s">
        <v>27</v>
      </c>
      <c r="I652" s="12" t="s">
        <v>17</v>
      </c>
      <c r="J652" s="12">
        <v>847698</v>
      </c>
      <c r="K652" s="12">
        <v>509274</v>
      </c>
      <c r="L652" s="36">
        <f t="shared" si="10"/>
        <v>0.60077291676988742</v>
      </c>
    </row>
    <row r="653" spans="1:12">
      <c r="A653" s="12">
        <v>424612</v>
      </c>
      <c r="B653" s="12" t="s">
        <v>1411</v>
      </c>
      <c r="C653" s="35">
        <v>40791</v>
      </c>
      <c r="D653" s="12" t="s">
        <v>9</v>
      </c>
      <c r="E653" s="12" t="s">
        <v>1412</v>
      </c>
      <c r="F653" s="12">
        <v>398778</v>
      </c>
      <c r="G653" s="12" t="s">
        <v>363</v>
      </c>
      <c r="H653" s="12" t="s">
        <v>12</v>
      </c>
      <c r="I653" s="12" t="s">
        <v>66</v>
      </c>
      <c r="J653" s="12">
        <v>383734</v>
      </c>
      <c r="K653" s="12">
        <v>735132</v>
      </c>
      <c r="L653" s="36">
        <f t="shared" si="10"/>
        <v>1.9157332944174872</v>
      </c>
    </row>
    <row r="654" spans="1:12">
      <c r="A654" s="12">
        <v>424881</v>
      </c>
      <c r="B654" s="12" t="s">
        <v>1413</v>
      </c>
      <c r="C654" s="35">
        <v>40833</v>
      </c>
      <c r="D654" s="12" t="s">
        <v>9</v>
      </c>
      <c r="E654" s="12" t="s">
        <v>1414</v>
      </c>
      <c r="F654" s="12">
        <v>381123</v>
      </c>
      <c r="G654" s="12" t="s">
        <v>499</v>
      </c>
      <c r="H654" s="12" t="s">
        <v>12</v>
      </c>
      <c r="I654" s="12" t="s">
        <v>17</v>
      </c>
      <c r="J654" s="12">
        <v>907785</v>
      </c>
      <c r="K654" s="12">
        <v>652099</v>
      </c>
      <c r="L654" s="36">
        <f t="shared" si="10"/>
        <v>0.7183407965542502</v>
      </c>
    </row>
    <row r="655" spans="1:12">
      <c r="A655" s="12">
        <v>424898</v>
      </c>
      <c r="B655" s="12" t="s">
        <v>1415</v>
      </c>
      <c r="C655" s="35">
        <v>40823</v>
      </c>
      <c r="D655" s="12" t="s">
        <v>9</v>
      </c>
      <c r="E655" s="12" t="s">
        <v>1416</v>
      </c>
      <c r="F655" s="12">
        <v>377332</v>
      </c>
      <c r="G655" s="12" t="s">
        <v>78</v>
      </c>
      <c r="H655" s="12" t="s">
        <v>27</v>
      </c>
      <c r="I655" s="12" t="s">
        <v>17</v>
      </c>
      <c r="J655" s="12">
        <v>967579</v>
      </c>
      <c r="K655" s="12">
        <v>361041</v>
      </c>
      <c r="L655" s="36">
        <f t="shared" si="10"/>
        <v>0.37313852408950587</v>
      </c>
    </row>
    <row r="656" spans="1:12">
      <c r="A656" s="12">
        <v>425099</v>
      </c>
      <c r="B656" s="12" t="s">
        <v>1417</v>
      </c>
      <c r="C656" s="35">
        <v>40847</v>
      </c>
      <c r="D656" s="12" t="s">
        <v>9</v>
      </c>
      <c r="E656" s="12" t="s">
        <v>1418</v>
      </c>
      <c r="F656" s="12">
        <v>451002</v>
      </c>
      <c r="G656" s="12" t="s">
        <v>81</v>
      </c>
      <c r="H656" s="12" t="s">
        <v>12</v>
      </c>
      <c r="I656" s="12" t="s">
        <v>13</v>
      </c>
      <c r="J656" s="12">
        <v>1297741</v>
      </c>
      <c r="K656" s="12">
        <v>1005879</v>
      </c>
      <c r="L656" s="36">
        <f t="shared" si="10"/>
        <v>0.77509996216502364</v>
      </c>
    </row>
    <row r="657" spans="1:12">
      <c r="A657" s="12">
        <v>425101</v>
      </c>
      <c r="B657" s="12" t="s">
        <v>1419</v>
      </c>
      <c r="C657" s="35">
        <v>40838</v>
      </c>
      <c r="D657" s="12" t="s">
        <v>9</v>
      </c>
      <c r="E657" s="12" t="s">
        <v>1420</v>
      </c>
      <c r="F657" s="12">
        <v>381325</v>
      </c>
      <c r="G657" s="12" t="s">
        <v>274</v>
      </c>
      <c r="H657" s="12" t="s">
        <v>12</v>
      </c>
      <c r="I657" s="12" t="s">
        <v>13</v>
      </c>
      <c r="J657" s="12">
        <v>1383087</v>
      </c>
      <c r="K657" s="12">
        <v>1785646</v>
      </c>
      <c r="L657" s="36">
        <f t="shared" si="10"/>
        <v>1.2910583354481677</v>
      </c>
    </row>
    <row r="658" spans="1:12">
      <c r="A658" s="12">
        <v>425222</v>
      </c>
      <c r="B658" s="12" t="s">
        <v>1421</v>
      </c>
      <c r="C658" s="35">
        <v>40823</v>
      </c>
      <c r="D658" s="12" t="s">
        <v>9</v>
      </c>
      <c r="E658" s="12" t="s">
        <v>1422</v>
      </c>
      <c r="F658" s="12">
        <v>419863</v>
      </c>
      <c r="G658" s="12" t="s">
        <v>16</v>
      </c>
      <c r="H658" s="12" t="s">
        <v>12</v>
      </c>
      <c r="I658" s="12" t="s">
        <v>66</v>
      </c>
      <c r="J658" s="12">
        <v>398126</v>
      </c>
      <c r="K658" s="12">
        <v>548491</v>
      </c>
      <c r="L658" s="36">
        <f t="shared" si="10"/>
        <v>1.3776819398883771</v>
      </c>
    </row>
    <row r="659" spans="1:12">
      <c r="A659" s="12">
        <v>425232</v>
      </c>
      <c r="B659" s="12" t="s">
        <v>1423</v>
      </c>
      <c r="C659" s="35">
        <v>40833</v>
      </c>
      <c r="D659" s="12" t="s">
        <v>9</v>
      </c>
      <c r="E659" s="12" t="s">
        <v>1424</v>
      </c>
      <c r="F659" s="12">
        <v>380836</v>
      </c>
      <c r="G659" s="12" t="s">
        <v>506</v>
      </c>
      <c r="H659" s="12" t="s">
        <v>12</v>
      </c>
      <c r="I659" s="12" t="s">
        <v>17</v>
      </c>
      <c r="J659" s="12">
        <v>887659</v>
      </c>
      <c r="K659" s="12">
        <v>1633324</v>
      </c>
      <c r="L659" s="36">
        <f t="shared" si="10"/>
        <v>1.840035419006623</v>
      </c>
    </row>
    <row r="660" spans="1:12">
      <c r="A660" s="12">
        <v>425352</v>
      </c>
      <c r="B660" s="12" t="s">
        <v>1425</v>
      </c>
      <c r="C660" s="35">
        <v>40833</v>
      </c>
      <c r="D660" s="12" t="s">
        <v>9</v>
      </c>
      <c r="E660" s="12" t="s">
        <v>1426</v>
      </c>
      <c r="F660" s="12">
        <v>160376</v>
      </c>
      <c r="G660" s="12" t="s">
        <v>149</v>
      </c>
      <c r="H660" s="12" t="s">
        <v>27</v>
      </c>
      <c r="I660" s="12" t="s">
        <v>21</v>
      </c>
      <c r="J660" s="12">
        <v>453528</v>
      </c>
      <c r="K660" s="12">
        <v>907243</v>
      </c>
      <c r="L660" s="36">
        <f t="shared" si="10"/>
        <v>2.000412322943677</v>
      </c>
    </row>
    <row r="661" spans="1:12">
      <c r="A661" s="12">
        <v>425365</v>
      </c>
      <c r="B661" s="12" t="s">
        <v>1427</v>
      </c>
      <c r="C661" s="35">
        <v>40644</v>
      </c>
      <c r="D661" s="12" t="s">
        <v>9</v>
      </c>
      <c r="E661" s="12" t="s">
        <v>226</v>
      </c>
      <c r="F661" s="12">
        <v>460862</v>
      </c>
      <c r="G661" s="12" t="s">
        <v>227</v>
      </c>
      <c r="H661" s="12" t="s">
        <v>12</v>
      </c>
      <c r="I661" s="12" t="s">
        <v>28</v>
      </c>
      <c r="J661" s="12">
        <v>1575010</v>
      </c>
      <c r="K661" s="12">
        <v>784710</v>
      </c>
      <c r="L661" s="36">
        <f t="shared" si="10"/>
        <v>0.49822540809264704</v>
      </c>
    </row>
    <row r="662" spans="1:12">
      <c r="A662" s="12">
        <v>425375</v>
      </c>
      <c r="B662" s="12" t="s">
        <v>1428</v>
      </c>
      <c r="C662" s="35">
        <v>40764</v>
      </c>
      <c r="D662" s="12" t="s">
        <v>9</v>
      </c>
      <c r="E662" s="12" t="s">
        <v>1429</v>
      </c>
      <c r="F662" s="12">
        <v>423329</v>
      </c>
      <c r="G662" s="12" t="s">
        <v>183</v>
      </c>
      <c r="H662" s="12" t="s">
        <v>12</v>
      </c>
      <c r="I662" s="12" t="s">
        <v>17</v>
      </c>
      <c r="J662" s="12">
        <v>996113</v>
      </c>
      <c r="K662" s="12">
        <v>1907620</v>
      </c>
      <c r="L662" s="36">
        <f t="shared" si="10"/>
        <v>1.9150638531973783</v>
      </c>
    </row>
    <row r="663" spans="1:12">
      <c r="A663" s="12">
        <v>425407</v>
      </c>
      <c r="B663" s="12" t="s">
        <v>1430</v>
      </c>
      <c r="C663" s="35">
        <v>40856</v>
      </c>
      <c r="D663" s="12" t="s">
        <v>9</v>
      </c>
      <c r="E663" s="12" t="s">
        <v>1431</v>
      </c>
      <c r="F663" s="12">
        <v>451002</v>
      </c>
      <c r="G663" s="12" t="s">
        <v>81</v>
      </c>
      <c r="H663" s="12" t="s">
        <v>12</v>
      </c>
      <c r="I663" s="12" t="s">
        <v>21</v>
      </c>
      <c r="J663" s="12">
        <v>611371</v>
      </c>
      <c r="K663" s="12">
        <v>270080</v>
      </c>
      <c r="L663" s="36">
        <f t="shared" si="10"/>
        <v>0.44176122190944617</v>
      </c>
    </row>
    <row r="664" spans="1:12">
      <c r="A664" s="12">
        <v>425496</v>
      </c>
      <c r="B664" s="12" t="s">
        <v>1432</v>
      </c>
      <c r="C664" s="35">
        <v>40826</v>
      </c>
      <c r="D664" s="12" t="s">
        <v>9</v>
      </c>
      <c r="E664" s="12" t="s">
        <v>1433</v>
      </c>
      <c r="F664" s="12">
        <v>417062</v>
      </c>
      <c r="G664" s="12" t="s">
        <v>651</v>
      </c>
      <c r="H664" s="12" t="s">
        <v>12</v>
      </c>
      <c r="I664" s="12" t="s">
        <v>17</v>
      </c>
      <c r="J664" s="12">
        <v>892785</v>
      </c>
      <c r="K664" s="12">
        <v>97091</v>
      </c>
      <c r="L664" s="36">
        <f t="shared" si="10"/>
        <v>0.10875070705713022</v>
      </c>
    </row>
    <row r="665" spans="1:12">
      <c r="A665" s="12">
        <v>425498</v>
      </c>
      <c r="B665" s="12" t="s">
        <v>1434</v>
      </c>
      <c r="C665" s="35">
        <v>40805</v>
      </c>
      <c r="D665" s="12" t="s">
        <v>9</v>
      </c>
      <c r="E665" s="12" t="s">
        <v>1435</v>
      </c>
      <c r="F665" s="12">
        <v>377076</v>
      </c>
      <c r="G665" s="12" t="s">
        <v>24</v>
      </c>
      <c r="H665" s="12" t="s">
        <v>12</v>
      </c>
      <c r="I665" s="12" t="s">
        <v>66</v>
      </c>
      <c r="J665" s="12">
        <v>199063</v>
      </c>
      <c r="K665" s="12">
        <v>599816</v>
      </c>
      <c r="L665" s="36">
        <f t="shared" si="10"/>
        <v>3.0131968271351282</v>
      </c>
    </row>
    <row r="666" spans="1:12">
      <c r="A666" s="12">
        <v>425650</v>
      </c>
      <c r="B666" s="12" t="s">
        <v>1436</v>
      </c>
      <c r="C666" s="35">
        <v>40861</v>
      </c>
      <c r="D666" s="12" t="s">
        <v>9</v>
      </c>
      <c r="E666" s="12" t="s">
        <v>1437</v>
      </c>
      <c r="F666" s="12">
        <v>381132</v>
      </c>
      <c r="G666" s="12" t="s">
        <v>285</v>
      </c>
      <c r="H666" s="12" t="s">
        <v>12</v>
      </c>
      <c r="I666" s="12" t="s">
        <v>21</v>
      </c>
      <c r="J666" s="12">
        <v>640816</v>
      </c>
      <c r="K666" s="12">
        <v>1370948</v>
      </c>
      <c r="L666" s="36">
        <f t="shared" si="10"/>
        <v>2.139378542358493</v>
      </c>
    </row>
    <row r="667" spans="1:12">
      <c r="A667" s="12">
        <v>425652</v>
      </c>
      <c r="B667" s="12" t="s">
        <v>1438</v>
      </c>
      <c r="C667" s="35">
        <v>40837</v>
      </c>
      <c r="D667" s="12" t="s">
        <v>9</v>
      </c>
      <c r="E667" s="12" t="s">
        <v>1439</v>
      </c>
      <c r="F667" s="12">
        <v>379915</v>
      </c>
      <c r="G667" s="12" t="s">
        <v>315</v>
      </c>
      <c r="H667" s="12" t="s">
        <v>12</v>
      </c>
      <c r="I667" s="12" t="s">
        <v>17</v>
      </c>
      <c r="J667" s="12">
        <v>949518</v>
      </c>
      <c r="K667" s="12">
        <v>1283237</v>
      </c>
      <c r="L667" s="36">
        <f t="shared" si="10"/>
        <v>1.3514614783500682</v>
      </c>
    </row>
    <row r="668" spans="1:12">
      <c r="A668" s="12">
        <v>425770</v>
      </c>
      <c r="B668" s="12" t="s">
        <v>1440</v>
      </c>
      <c r="C668" s="35">
        <v>40859</v>
      </c>
      <c r="D668" s="12" t="s">
        <v>9</v>
      </c>
      <c r="E668" s="12" t="s">
        <v>1441</v>
      </c>
      <c r="F668" s="12">
        <v>381154</v>
      </c>
      <c r="G668" s="12" t="s">
        <v>320</v>
      </c>
      <c r="H668" s="12" t="s">
        <v>27</v>
      </c>
      <c r="I668" s="12" t="s">
        <v>17</v>
      </c>
      <c r="J668" s="12">
        <v>863843</v>
      </c>
      <c r="K668" s="12">
        <v>1734943</v>
      </c>
      <c r="L668" s="36">
        <f t="shared" si="10"/>
        <v>2.008400832095647</v>
      </c>
    </row>
    <row r="669" spans="1:12">
      <c r="A669" s="12">
        <v>425780</v>
      </c>
      <c r="B669" s="12" t="s">
        <v>1442</v>
      </c>
      <c r="C669" s="35">
        <v>40868</v>
      </c>
      <c r="D669" s="12" t="s">
        <v>9</v>
      </c>
      <c r="E669" s="12" t="s">
        <v>1443</v>
      </c>
      <c r="F669" s="12">
        <v>420801</v>
      </c>
      <c r="G669" s="12" t="s">
        <v>624</v>
      </c>
      <c r="H669" s="12" t="s">
        <v>27</v>
      </c>
      <c r="I669" s="12" t="s">
        <v>17</v>
      </c>
      <c r="J669" s="12">
        <v>712158</v>
      </c>
      <c r="K669" s="12">
        <v>1166465</v>
      </c>
      <c r="L669" s="36">
        <f t="shared" si="10"/>
        <v>1.6379300660808416</v>
      </c>
    </row>
    <row r="670" spans="1:12">
      <c r="A670" s="12">
        <v>425795</v>
      </c>
      <c r="B670" s="12" t="s">
        <v>1444</v>
      </c>
      <c r="C670" s="35">
        <v>40869</v>
      </c>
      <c r="D670" s="12" t="s">
        <v>9</v>
      </c>
      <c r="E670" s="12" t="s">
        <v>1445</v>
      </c>
      <c r="F670" s="12">
        <v>460392</v>
      </c>
      <c r="G670" s="12" t="s">
        <v>527</v>
      </c>
      <c r="H670" s="12" t="s">
        <v>12</v>
      </c>
      <c r="I670" s="12" t="s">
        <v>21</v>
      </c>
      <c r="J670" s="12">
        <v>580266</v>
      </c>
      <c r="K670" s="12">
        <v>716668</v>
      </c>
      <c r="L670" s="36">
        <f t="shared" si="10"/>
        <v>1.2350680549954676</v>
      </c>
    </row>
    <row r="671" spans="1:12">
      <c r="A671" s="12">
        <v>425798</v>
      </c>
      <c r="B671" s="12" t="s">
        <v>1446</v>
      </c>
      <c r="C671" s="35">
        <v>40863</v>
      </c>
      <c r="D671" s="12" t="s">
        <v>9</v>
      </c>
      <c r="E671" s="12" t="s">
        <v>1447</v>
      </c>
      <c r="F671" s="12">
        <v>460392</v>
      </c>
      <c r="G671" s="12" t="s">
        <v>527</v>
      </c>
      <c r="H671" s="12" t="s">
        <v>27</v>
      </c>
      <c r="I671" s="12" t="s">
        <v>13</v>
      </c>
      <c r="J671" s="12">
        <v>1150741</v>
      </c>
      <c r="K671" s="12">
        <v>1836889</v>
      </c>
      <c r="L671" s="36">
        <f t="shared" si="10"/>
        <v>1.596266231932294</v>
      </c>
    </row>
    <row r="672" spans="1:12">
      <c r="A672" s="12">
        <v>425800</v>
      </c>
      <c r="B672" s="12" t="s">
        <v>1448</v>
      </c>
      <c r="C672" s="35">
        <v>40865</v>
      </c>
      <c r="D672" s="12" t="s">
        <v>9</v>
      </c>
      <c r="E672" s="12" t="s">
        <v>1449</v>
      </c>
      <c r="F672" s="12">
        <v>460392</v>
      </c>
      <c r="G672" s="12" t="s">
        <v>527</v>
      </c>
      <c r="H672" s="12" t="s">
        <v>12</v>
      </c>
      <c r="I672" s="12" t="s">
        <v>21</v>
      </c>
      <c r="J672" s="12">
        <v>498774</v>
      </c>
      <c r="K672" s="12">
        <v>612574</v>
      </c>
      <c r="L672" s="36">
        <f t="shared" si="10"/>
        <v>1.2281594469639556</v>
      </c>
    </row>
    <row r="673" spans="1:12">
      <c r="A673" s="12">
        <v>426021</v>
      </c>
      <c r="B673" s="12" t="s">
        <v>1450</v>
      </c>
      <c r="C673" s="35">
        <v>40863</v>
      </c>
      <c r="D673" s="12" t="s">
        <v>9</v>
      </c>
      <c r="E673" s="12" t="s">
        <v>1451</v>
      </c>
      <c r="F673" s="12">
        <v>451002</v>
      </c>
      <c r="G673" s="12" t="s">
        <v>81</v>
      </c>
      <c r="H673" s="12" t="s">
        <v>12</v>
      </c>
      <c r="I673" s="12" t="s">
        <v>13</v>
      </c>
      <c r="J673" s="12">
        <v>1437227</v>
      </c>
      <c r="K673" s="12">
        <v>875868</v>
      </c>
      <c r="L673" s="36">
        <f t="shared" si="10"/>
        <v>0.60941521415893241</v>
      </c>
    </row>
    <row r="674" spans="1:12">
      <c r="A674" s="12">
        <v>426300</v>
      </c>
      <c r="B674" s="12" t="s">
        <v>1452</v>
      </c>
      <c r="C674" s="35">
        <v>40836</v>
      </c>
      <c r="D674" s="12" t="s">
        <v>9</v>
      </c>
      <c r="E674" s="12" t="s">
        <v>1453</v>
      </c>
      <c r="F674" s="12">
        <v>410733</v>
      </c>
      <c r="G674" s="12" t="s">
        <v>100</v>
      </c>
      <c r="H674" s="12" t="s">
        <v>27</v>
      </c>
      <c r="I674" s="12" t="s">
        <v>21</v>
      </c>
      <c r="J674" s="12">
        <v>669827</v>
      </c>
      <c r="K674" s="12">
        <v>649170</v>
      </c>
      <c r="L674" s="36">
        <f t="shared" si="10"/>
        <v>0.96916069373136648</v>
      </c>
    </row>
    <row r="675" spans="1:12">
      <c r="A675" s="12">
        <v>426308</v>
      </c>
      <c r="B675" s="12" t="s">
        <v>1454</v>
      </c>
      <c r="C675" s="35">
        <v>40869</v>
      </c>
      <c r="D675" s="12" t="s">
        <v>9</v>
      </c>
      <c r="E675" s="12" t="s">
        <v>1455</v>
      </c>
      <c r="F675" s="12">
        <v>379915</v>
      </c>
      <c r="G675" s="12" t="s">
        <v>315</v>
      </c>
      <c r="H675" s="12" t="s">
        <v>12</v>
      </c>
      <c r="I675" s="12" t="s">
        <v>21</v>
      </c>
      <c r="J675" s="12">
        <v>461139</v>
      </c>
      <c r="K675" s="12">
        <v>756153</v>
      </c>
      <c r="L675" s="36">
        <f t="shared" si="10"/>
        <v>1.639750704234515</v>
      </c>
    </row>
    <row r="676" spans="1:12">
      <c r="A676" s="12">
        <v>426314</v>
      </c>
      <c r="B676" s="12" t="s">
        <v>169</v>
      </c>
      <c r="C676" s="35">
        <v>40866</v>
      </c>
      <c r="D676" s="12" t="s">
        <v>9</v>
      </c>
      <c r="E676" s="12" t="s">
        <v>1456</v>
      </c>
      <c r="F676" s="12">
        <v>412412</v>
      </c>
      <c r="G676" s="12" t="s">
        <v>197</v>
      </c>
      <c r="H676" s="12" t="s">
        <v>27</v>
      </c>
      <c r="I676" s="12" t="s">
        <v>17</v>
      </c>
      <c r="J676" s="12">
        <v>927830</v>
      </c>
      <c r="K676" s="12">
        <v>371789</v>
      </c>
      <c r="L676" s="36">
        <f t="shared" si="10"/>
        <v>0.40070810385523209</v>
      </c>
    </row>
    <row r="677" spans="1:12">
      <c r="A677" s="12">
        <v>426611</v>
      </c>
      <c r="B677" s="12" t="s">
        <v>1457</v>
      </c>
      <c r="C677" s="35">
        <v>40869</v>
      </c>
      <c r="D677" s="12" t="s">
        <v>9</v>
      </c>
      <c r="E677" s="12" t="s">
        <v>1458</v>
      </c>
      <c r="F677" s="12">
        <v>379915</v>
      </c>
      <c r="G677" s="12" t="s">
        <v>315</v>
      </c>
      <c r="H677" s="12" t="s">
        <v>12</v>
      </c>
      <c r="I677" s="12" t="s">
        <v>13</v>
      </c>
      <c r="J677" s="12">
        <v>1437667</v>
      </c>
      <c r="K677" s="12">
        <v>468282</v>
      </c>
      <c r="L677" s="36">
        <f t="shared" si="10"/>
        <v>0.32572355072488968</v>
      </c>
    </row>
    <row r="678" spans="1:12">
      <c r="A678" s="12">
        <v>426825</v>
      </c>
      <c r="B678" s="12" t="s">
        <v>1459</v>
      </c>
      <c r="C678" s="35">
        <v>40859</v>
      </c>
      <c r="D678" s="12" t="s">
        <v>9</v>
      </c>
      <c r="E678" s="12" t="s">
        <v>1460</v>
      </c>
      <c r="F678" s="12">
        <v>462852</v>
      </c>
      <c r="G678" s="12" t="s">
        <v>1143</v>
      </c>
      <c r="H678" s="12" t="s">
        <v>27</v>
      </c>
      <c r="I678" s="12" t="s">
        <v>17</v>
      </c>
      <c r="J678" s="12">
        <v>771870</v>
      </c>
      <c r="K678" s="12">
        <v>668292</v>
      </c>
      <c r="L678" s="36">
        <f t="shared" si="10"/>
        <v>0.86580900928912896</v>
      </c>
    </row>
    <row r="679" spans="1:12">
      <c r="A679" s="12">
        <v>426895</v>
      </c>
      <c r="B679" s="12" t="s">
        <v>1461</v>
      </c>
      <c r="C679" s="35">
        <v>40868</v>
      </c>
      <c r="D679" s="12" t="s">
        <v>9</v>
      </c>
      <c r="E679" s="12" t="s">
        <v>1462</v>
      </c>
      <c r="F679" s="12">
        <v>462388</v>
      </c>
      <c r="G679" s="12" t="s">
        <v>764</v>
      </c>
      <c r="H679" s="12" t="s">
        <v>27</v>
      </c>
      <c r="I679" s="12" t="s">
        <v>21</v>
      </c>
      <c r="J679" s="12">
        <v>592611</v>
      </c>
      <c r="K679" s="12">
        <v>559058</v>
      </c>
      <c r="L679" s="36">
        <f t="shared" si="10"/>
        <v>0.9433810712254751</v>
      </c>
    </row>
    <row r="680" spans="1:12">
      <c r="A680" s="12">
        <v>426900</v>
      </c>
      <c r="B680" s="12" t="s">
        <v>1463</v>
      </c>
      <c r="C680" s="35">
        <v>40857</v>
      </c>
      <c r="D680" s="12" t="s">
        <v>9</v>
      </c>
      <c r="E680" s="12" t="s">
        <v>1464</v>
      </c>
      <c r="F680" s="12">
        <v>381721</v>
      </c>
      <c r="G680" s="12" t="s">
        <v>265</v>
      </c>
      <c r="H680" s="12" t="s">
        <v>12</v>
      </c>
      <c r="I680" s="12" t="s">
        <v>17</v>
      </c>
      <c r="J680" s="12">
        <v>984429</v>
      </c>
      <c r="K680" s="12">
        <v>749723</v>
      </c>
      <c r="L680" s="36">
        <f t="shared" si="10"/>
        <v>0.76158158688945576</v>
      </c>
    </row>
    <row r="681" spans="1:12">
      <c r="A681" s="12">
        <v>426954</v>
      </c>
      <c r="B681" s="12" t="s">
        <v>1465</v>
      </c>
      <c r="C681" s="35">
        <v>40868</v>
      </c>
      <c r="D681" s="12" t="s">
        <v>9</v>
      </c>
      <c r="E681" s="12" t="s">
        <v>1466</v>
      </c>
      <c r="F681" s="12">
        <v>447935</v>
      </c>
      <c r="G681" s="12" t="s">
        <v>238</v>
      </c>
      <c r="H681" s="12" t="s">
        <v>27</v>
      </c>
      <c r="I681" s="12" t="s">
        <v>21</v>
      </c>
      <c r="J681" s="12">
        <v>589225</v>
      </c>
      <c r="K681" s="12">
        <v>715652</v>
      </c>
      <c r="L681" s="36">
        <f t="shared" si="10"/>
        <v>1.2145648945648946</v>
      </c>
    </row>
    <row r="682" spans="1:12">
      <c r="A682" s="12">
        <v>427001</v>
      </c>
      <c r="B682" s="12" t="s">
        <v>1467</v>
      </c>
      <c r="C682" s="35">
        <v>40851</v>
      </c>
      <c r="D682" s="12" t="s">
        <v>9</v>
      </c>
      <c r="E682" s="12" t="s">
        <v>1400</v>
      </c>
      <c r="F682" s="12">
        <v>439273</v>
      </c>
      <c r="G682" s="12" t="s">
        <v>890</v>
      </c>
      <c r="H682" s="12" t="s">
        <v>27</v>
      </c>
      <c r="I682" s="12" t="s">
        <v>17</v>
      </c>
      <c r="J682" s="12">
        <v>714450</v>
      </c>
      <c r="K682" s="12">
        <v>275650</v>
      </c>
      <c r="L682" s="36">
        <f t="shared" si="10"/>
        <v>0.38582126110994469</v>
      </c>
    </row>
    <row r="683" spans="1:12">
      <c r="A683" s="12">
        <v>427045</v>
      </c>
      <c r="B683" s="12" t="s">
        <v>1468</v>
      </c>
      <c r="C683" s="35">
        <v>40873</v>
      </c>
      <c r="D683" s="12" t="s">
        <v>9</v>
      </c>
      <c r="E683" s="12" t="s">
        <v>1469</v>
      </c>
      <c r="F683" s="12">
        <v>410827</v>
      </c>
      <c r="G683" s="12" t="s">
        <v>255</v>
      </c>
      <c r="H683" s="12" t="s">
        <v>27</v>
      </c>
      <c r="I683" s="12" t="s">
        <v>13</v>
      </c>
      <c r="J683" s="12">
        <v>1139976</v>
      </c>
      <c r="K683" s="12">
        <v>600750</v>
      </c>
      <c r="L683" s="36">
        <f t="shared" si="10"/>
        <v>0.5269847786269185</v>
      </c>
    </row>
    <row r="684" spans="1:12">
      <c r="A684" s="12">
        <v>427049</v>
      </c>
      <c r="B684" s="12" t="s">
        <v>1470</v>
      </c>
      <c r="C684" s="35">
        <v>40836</v>
      </c>
      <c r="D684" s="12" t="s">
        <v>9</v>
      </c>
      <c r="E684" s="12" t="s">
        <v>1471</v>
      </c>
      <c r="F684" s="12">
        <v>373036</v>
      </c>
      <c r="G684" s="12" t="s">
        <v>189</v>
      </c>
      <c r="H684" s="12" t="s">
        <v>27</v>
      </c>
      <c r="I684" s="12" t="s">
        <v>17</v>
      </c>
      <c r="J684" s="12">
        <v>963413</v>
      </c>
      <c r="K684" s="12">
        <v>892247</v>
      </c>
      <c r="L684" s="36">
        <f t="shared" si="10"/>
        <v>0.92613136837472609</v>
      </c>
    </row>
    <row r="685" spans="1:12">
      <c r="A685" s="12">
        <v>427117</v>
      </c>
      <c r="B685" s="12" t="s">
        <v>1472</v>
      </c>
      <c r="C685" s="35">
        <v>40865</v>
      </c>
      <c r="D685" s="12" t="s">
        <v>9</v>
      </c>
      <c r="E685" s="12" t="s">
        <v>1473</v>
      </c>
      <c r="F685" s="12">
        <v>408443</v>
      </c>
      <c r="G685" s="12" t="s">
        <v>402</v>
      </c>
      <c r="H685" s="12" t="s">
        <v>27</v>
      </c>
      <c r="I685" s="12" t="s">
        <v>17</v>
      </c>
      <c r="J685" s="12">
        <v>762162</v>
      </c>
      <c r="K685" s="12">
        <v>831897</v>
      </c>
      <c r="L685" s="36">
        <f t="shared" si="10"/>
        <v>1.0914962960630417</v>
      </c>
    </row>
    <row r="686" spans="1:12">
      <c r="A686" s="12">
        <v>427189</v>
      </c>
      <c r="B686" s="12" t="s">
        <v>1474</v>
      </c>
      <c r="C686" s="35">
        <v>40888</v>
      </c>
      <c r="D686" s="12" t="s">
        <v>9</v>
      </c>
      <c r="E686" s="12" t="s">
        <v>1475</v>
      </c>
      <c r="F686" s="12">
        <v>377329</v>
      </c>
      <c r="G686" s="12" t="s">
        <v>51</v>
      </c>
      <c r="H686" s="12" t="s">
        <v>27</v>
      </c>
      <c r="I686" s="12" t="s">
        <v>21</v>
      </c>
      <c r="J686" s="12">
        <v>504810</v>
      </c>
      <c r="K686" s="12">
        <v>842747</v>
      </c>
      <c r="L686" s="36">
        <f t="shared" si="10"/>
        <v>1.6694340444919871</v>
      </c>
    </row>
    <row r="687" spans="1:12">
      <c r="A687" s="12">
        <v>427193</v>
      </c>
      <c r="B687" s="12" t="s">
        <v>1476</v>
      </c>
      <c r="C687" s="35">
        <v>40864</v>
      </c>
      <c r="D687" s="12" t="s">
        <v>9</v>
      </c>
      <c r="E687" s="12" t="s">
        <v>1477</v>
      </c>
      <c r="F687" s="12">
        <v>398449</v>
      </c>
      <c r="G687" s="12" t="s">
        <v>112</v>
      </c>
      <c r="H687" s="12" t="s">
        <v>27</v>
      </c>
      <c r="I687" s="12" t="s">
        <v>21</v>
      </c>
      <c r="J687" s="12">
        <v>666009</v>
      </c>
      <c r="K687" s="12">
        <v>307265</v>
      </c>
      <c r="L687" s="36">
        <f t="shared" si="10"/>
        <v>0.46135262436393504</v>
      </c>
    </row>
    <row r="688" spans="1:12">
      <c r="A688" s="12">
        <v>427379</v>
      </c>
      <c r="B688" s="12" t="s">
        <v>1478</v>
      </c>
      <c r="C688" s="35">
        <v>40886</v>
      </c>
      <c r="D688" s="12" t="s">
        <v>9</v>
      </c>
      <c r="E688" s="12" t="s">
        <v>1479</v>
      </c>
      <c r="F688" s="12">
        <v>460392</v>
      </c>
      <c r="G688" s="12" t="s">
        <v>527</v>
      </c>
      <c r="H688" s="12" t="s">
        <v>27</v>
      </c>
      <c r="I688" s="12" t="s">
        <v>17</v>
      </c>
      <c r="J688" s="12">
        <v>761523</v>
      </c>
      <c r="K688" s="12">
        <v>784845</v>
      </c>
      <c r="L688" s="36">
        <f t="shared" si="10"/>
        <v>1.0306254702746995</v>
      </c>
    </row>
    <row r="689" spans="1:12">
      <c r="A689" s="12">
        <v>427611</v>
      </c>
      <c r="B689" s="12" t="s">
        <v>1480</v>
      </c>
      <c r="C689" s="35">
        <v>40878</v>
      </c>
      <c r="D689" s="12" t="s">
        <v>9</v>
      </c>
      <c r="E689" s="12" t="s">
        <v>1481</v>
      </c>
      <c r="F689" s="12">
        <v>412412</v>
      </c>
      <c r="G689" s="12" t="s">
        <v>197</v>
      </c>
      <c r="H689" s="12" t="s">
        <v>27</v>
      </c>
      <c r="I689" s="12" t="s">
        <v>17</v>
      </c>
      <c r="J689" s="12">
        <v>854107</v>
      </c>
      <c r="K689" s="12">
        <v>574408</v>
      </c>
      <c r="L689" s="36">
        <f t="shared" si="10"/>
        <v>0.67252463684292485</v>
      </c>
    </row>
    <row r="690" spans="1:12">
      <c r="A690" s="12">
        <v>427618</v>
      </c>
      <c r="B690" s="12" t="s">
        <v>1482</v>
      </c>
      <c r="C690" s="35">
        <v>40878</v>
      </c>
      <c r="D690" s="12" t="s">
        <v>9</v>
      </c>
      <c r="E690" s="12" t="s">
        <v>1483</v>
      </c>
      <c r="F690" s="12">
        <v>452815</v>
      </c>
      <c r="G690" s="12" t="s">
        <v>444</v>
      </c>
      <c r="H690" s="12" t="s">
        <v>27</v>
      </c>
      <c r="I690" s="12" t="s">
        <v>17</v>
      </c>
      <c r="J690" s="12">
        <v>820846</v>
      </c>
      <c r="K690" s="12">
        <v>1248252</v>
      </c>
      <c r="L690" s="36">
        <f t="shared" si="10"/>
        <v>1.5206896299671315</v>
      </c>
    </row>
    <row r="691" spans="1:12">
      <c r="A691" s="12">
        <v>427671</v>
      </c>
      <c r="B691" s="12" t="s">
        <v>1484</v>
      </c>
      <c r="C691" s="35">
        <v>40856</v>
      </c>
      <c r="D691" s="12" t="s">
        <v>9</v>
      </c>
      <c r="E691" s="12" t="s">
        <v>1485</v>
      </c>
      <c r="F691" s="12">
        <v>462388</v>
      </c>
      <c r="G691" s="12" t="s">
        <v>764</v>
      </c>
      <c r="H691" s="12" t="s">
        <v>12</v>
      </c>
      <c r="I691" s="12" t="s">
        <v>28</v>
      </c>
      <c r="J691" s="12">
        <v>1808638</v>
      </c>
      <c r="K691" s="12">
        <v>583203</v>
      </c>
      <c r="L691" s="36">
        <f t="shared" si="10"/>
        <v>0.32245424457519967</v>
      </c>
    </row>
    <row r="692" spans="1:12">
      <c r="A692" s="12">
        <v>427677</v>
      </c>
      <c r="B692" s="12" t="s">
        <v>1486</v>
      </c>
      <c r="C692" s="35">
        <v>40880</v>
      </c>
      <c r="D692" s="12" t="s">
        <v>9</v>
      </c>
      <c r="E692" s="12" t="s">
        <v>1487</v>
      </c>
      <c r="F692" s="12">
        <v>381154</v>
      </c>
      <c r="G692" s="12" t="s">
        <v>320</v>
      </c>
      <c r="H692" s="12" t="s">
        <v>12</v>
      </c>
      <c r="I692" s="12" t="s">
        <v>17</v>
      </c>
      <c r="J692" s="12">
        <v>810659</v>
      </c>
      <c r="K692" s="12">
        <v>773962</v>
      </c>
      <c r="L692" s="36">
        <f t="shared" si="10"/>
        <v>0.95473189096771882</v>
      </c>
    </row>
    <row r="693" spans="1:12">
      <c r="A693" s="12">
        <v>427685</v>
      </c>
      <c r="B693" s="12" t="s">
        <v>1488</v>
      </c>
      <c r="C693" s="35">
        <v>40872</v>
      </c>
      <c r="D693" s="12" t="s">
        <v>9</v>
      </c>
      <c r="E693" s="12" t="s">
        <v>1489</v>
      </c>
      <c r="F693" s="12">
        <v>388373</v>
      </c>
      <c r="G693" s="12" t="s">
        <v>633</v>
      </c>
      <c r="H693" s="12" t="s">
        <v>27</v>
      </c>
      <c r="I693" s="12" t="s">
        <v>13</v>
      </c>
      <c r="J693" s="12">
        <v>1124187</v>
      </c>
      <c r="K693" s="12">
        <v>949098</v>
      </c>
      <c r="L693" s="36">
        <f t="shared" si="10"/>
        <v>0.84425278000901982</v>
      </c>
    </row>
    <row r="694" spans="1:12">
      <c r="A694" s="12">
        <v>427833</v>
      </c>
      <c r="B694" s="12" t="s">
        <v>1490</v>
      </c>
      <c r="C694" s="35">
        <v>40880</v>
      </c>
      <c r="D694" s="12" t="s">
        <v>9</v>
      </c>
      <c r="E694" s="12" t="s">
        <v>1491</v>
      </c>
      <c r="F694" s="12">
        <v>424426</v>
      </c>
      <c r="G694" s="12" t="s">
        <v>935</v>
      </c>
      <c r="H694" s="12" t="s">
        <v>27</v>
      </c>
      <c r="I694" s="12" t="s">
        <v>66</v>
      </c>
      <c r="J694" s="12">
        <v>330824</v>
      </c>
      <c r="K694" s="12">
        <v>533353</v>
      </c>
      <c r="L694" s="36">
        <f t="shared" si="10"/>
        <v>1.6121956085410973</v>
      </c>
    </row>
    <row r="695" spans="1:12">
      <c r="A695" s="12">
        <v>427839</v>
      </c>
      <c r="B695" s="12" t="s">
        <v>1492</v>
      </c>
      <c r="C695" s="35">
        <v>40886</v>
      </c>
      <c r="D695" s="12" t="s">
        <v>9</v>
      </c>
      <c r="E695" s="12" t="s">
        <v>1493</v>
      </c>
      <c r="F695" s="12">
        <v>381549</v>
      </c>
      <c r="G695" s="12" t="s">
        <v>260</v>
      </c>
      <c r="H695" s="12" t="s">
        <v>27</v>
      </c>
      <c r="I695" s="12" t="s">
        <v>28</v>
      </c>
      <c r="J695" s="12">
        <v>2197062</v>
      </c>
      <c r="K695" s="12">
        <v>2499092</v>
      </c>
      <c r="L695" s="36">
        <f t="shared" si="10"/>
        <v>1.1374699485039566</v>
      </c>
    </row>
    <row r="696" spans="1:12">
      <c r="A696" s="12">
        <v>427958</v>
      </c>
      <c r="B696" s="12" t="s">
        <v>1494</v>
      </c>
      <c r="C696" s="35">
        <v>40882</v>
      </c>
      <c r="D696" s="12" t="s">
        <v>9</v>
      </c>
      <c r="E696" s="12" t="s">
        <v>1495</v>
      </c>
      <c r="F696" s="12">
        <v>377143</v>
      </c>
      <c r="G696" s="12" t="s">
        <v>172</v>
      </c>
      <c r="H696" s="12" t="s">
        <v>27</v>
      </c>
      <c r="I696" s="12" t="s">
        <v>21</v>
      </c>
      <c r="J696" s="12">
        <v>689909</v>
      </c>
      <c r="K696" s="12">
        <v>646429</v>
      </c>
      <c r="L696" s="36">
        <f t="shared" si="10"/>
        <v>0.93697719554318037</v>
      </c>
    </row>
    <row r="697" spans="1:12">
      <c r="A697" s="12">
        <v>427962</v>
      </c>
      <c r="B697" s="12" t="s">
        <v>1496</v>
      </c>
      <c r="C697" s="35">
        <v>40877</v>
      </c>
      <c r="D697" s="12" t="s">
        <v>9</v>
      </c>
      <c r="E697" s="12" t="s">
        <v>1497</v>
      </c>
      <c r="F697" s="12">
        <v>464799</v>
      </c>
      <c r="G697" s="12" t="s">
        <v>644</v>
      </c>
      <c r="H697" s="12" t="s">
        <v>27</v>
      </c>
      <c r="I697" s="12" t="s">
        <v>21</v>
      </c>
      <c r="J697" s="12">
        <v>573558</v>
      </c>
      <c r="K697" s="12">
        <v>1015915</v>
      </c>
      <c r="L697" s="36">
        <f t="shared" si="10"/>
        <v>1.7712506843248634</v>
      </c>
    </row>
    <row r="698" spans="1:12">
      <c r="A698" s="12">
        <v>427971</v>
      </c>
      <c r="B698" s="12" t="s">
        <v>1498</v>
      </c>
      <c r="C698" s="35">
        <v>40885</v>
      </c>
      <c r="D698" s="12" t="s">
        <v>9</v>
      </c>
      <c r="E698" s="12" t="s">
        <v>1499</v>
      </c>
      <c r="F698" s="12">
        <v>410452</v>
      </c>
      <c r="G698" s="12" t="s">
        <v>394</v>
      </c>
      <c r="H698" s="12" t="s">
        <v>12</v>
      </c>
      <c r="I698" s="12" t="s">
        <v>21</v>
      </c>
      <c r="J698" s="12">
        <v>402713</v>
      </c>
      <c r="K698" s="12">
        <v>1030976</v>
      </c>
      <c r="L698" s="36">
        <f t="shared" si="10"/>
        <v>2.560076282613176</v>
      </c>
    </row>
    <row r="699" spans="1:12">
      <c r="A699" s="12">
        <v>428307</v>
      </c>
      <c r="B699" s="12" t="s">
        <v>1500</v>
      </c>
      <c r="C699" s="35">
        <v>40885</v>
      </c>
      <c r="D699" s="12" t="s">
        <v>9</v>
      </c>
      <c r="E699" s="12" t="s">
        <v>1501</v>
      </c>
      <c r="F699" s="12">
        <v>417062</v>
      </c>
      <c r="G699" s="12" t="s">
        <v>651</v>
      </c>
      <c r="H699" s="12" t="s">
        <v>12</v>
      </c>
      <c r="I699" s="12" t="s">
        <v>21</v>
      </c>
      <c r="J699" s="12">
        <v>463527</v>
      </c>
      <c r="K699" s="12">
        <v>1557999</v>
      </c>
      <c r="L699" s="36">
        <f t="shared" si="10"/>
        <v>3.3611828437178417</v>
      </c>
    </row>
    <row r="700" spans="1:12">
      <c r="A700" s="12">
        <v>428311</v>
      </c>
      <c r="B700" s="12" t="s">
        <v>1502</v>
      </c>
      <c r="C700" s="35">
        <v>40886</v>
      </c>
      <c r="D700" s="12" t="s">
        <v>9</v>
      </c>
      <c r="E700" s="12" t="s">
        <v>1503</v>
      </c>
      <c r="F700" s="12">
        <v>417062</v>
      </c>
      <c r="G700" s="12" t="s">
        <v>651</v>
      </c>
      <c r="H700" s="12" t="s">
        <v>12</v>
      </c>
      <c r="I700" s="12" t="s">
        <v>21</v>
      </c>
      <c r="J700" s="12">
        <v>509618</v>
      </c>
      <c r="K700" s="12">
        <v>1397856</v>
      </c>
      <c r="L700" s="36">
        <f t="shared" si="10"/>
        <v>2.7429486399616967</v>
      </c>
    </row>
    <row r="701" spans="1:12">
      <c r="A701" s="12">
        <v>428339</v>
      </c>
      <c r="B701" s="12" t="s">
        <v>1504</v>
      </c>
      <c r="C701" s="35">
        <v>40878</v>
      </c>
      <c r="D701" s="12" t="s">
        <v>9</v>
      </c>
      <c r="E701" s="12" t="s">
        <v>1505</v>
      </c>
      <c r="F701" s="12">
        <v>474373</v>
      </c>
      <c r="G701" s="12" t="s">
        <v>126</v>
      </c>
      <c r="H701" s="12" t="s">
        <v>27</v>
      </c>
      <c r="I701" s="12" t="s">
        <v>21</v>
      </c>
      <c r="J701" s="12">
        <v>472597</v>
      </c>
      <c r="K701" s="12">
        <v>299910</v>
      </c>
      <c r="L701" s="36">
        <f t="shared" si="10"/>
        <v>0.63459988108261378</v>
      </c>
    </row>
    <row r="702" spans="1:12">
      <c r="A702" s="12">
        <v>428714</v>
      </c>
      <c r="B702" s="12" t="s">
        <v>1506</v>
      </c>
      <c r="C702" s="35">
        <v>40868</v>
      </c>
      <c r="D702" s="12" t="s">
        <v>9</v>
      </c>
      <c r="E702" s="12" t="s">
        <v>1507</v>
      </c>
      <c r="F702" s="12">
        <v>414224</v>
      </c>
      <c r="G702" s="12" t="s">
        <v>205</v>
      </c>
      <c r="H702" s="12" t="s">
        <v>27</v>
      </c>
      <c r="I702" s="12" t="s">
        <v>21</v>
      </c>
      <c r="J702" s="12">
        <v>578857</v>
      </c>
      <c r="K702" s="12">
        <v>878857</v>
      </c>
      <c r="L702" s="36">
        <f t="shared" si="10"/>
        <v>1.518262714280038</v>
      </c>
    </row>
    <row r="703" spans="1:12">
      <c r="A703" s="12">
        <v>429998</v>
      </c>
      <c r="B703" s="12" t="s">
        <v>1508</v>
      </c>
      <c r="C703" s="35">
        <v>40848</v>
      </c>
      <c r="D703" s="12" t="s">
        <v>9</v>
      </c>
      <c r="E703" s="12" t="s">
        <v>1509</v>
      </c>
      <c r="F703" s="12">
        <v>411975</v>
      </c>
      <c r="G703" s="12" t="s">
        <v>175</v>
      </c>
      <c r="H703" s="12" t="s">
        <v>27</v>
      </c>
      <c r="I703" s="12" t="s">
        <v>13</v>
      </c>
      <c r="J703" s="12">
        <v>1153732</v>
      </c>
      <c r="K703" s="12">
        <v>1081180</v>
      </c>
      <c r="L703" s="36">
        <f t="shared" si="10"/>
        <v>0.93711537861479099</v>
      </c>
    </row>
    <row r="704" spans="1:12">
      <c r="A704" s="12">
        <v>430021</v>
      </c>
      <c r="B704" s="12" t="s">
        <v>1510</v>
      </c>
      <c r="C704" s="35">
        <v>40882</v>
      </c>
      <c r="D704" s="12" t="s">
        <v>9</v>
      </c>
      <c r="E704" s="12" t="s">
        <v>1511</v>
      </c>
      <c r="F704" s="12">
        <v>380836</v>
      </c>
      <c r="G704" s="12" t="s">
        <v>506</v>
      </c>
      <c r="H704" s="12" t="s">
        <v>27</v>
      </c>
      <c r="I704" s="12" t="s">
        <v>66</v>
      </c>
      <c r="J704" s="12">
        <v>389078</v>
      </c>
      <c r="K704" s="12">
        <v>504998</v>
      </c>
      <c r="L704" s="36">
        <f t="shared" si="10"/>
        <v>1.297935118408134</v>
      </c>
    </row>
    <row r="705" spans="1:12">
      <c r="A705" s="12">
        <v>430286</v>
      </c>
      <c r="B705" s="12" t="s">
        <v>1512</v>
      </c>
      <c r="C705" s="35">
        <v>40882</v>
      </c>
      <c r="D705" s="12" t="s">
        <v>9</v>
      </c>
      <c r="E705" s="12" t="s">
        <v>1513</v>
      </c>
      <c r="F705" s="12">
        <v>399532</v>
      </c>
      <c r="G705" s="12" t="s">
        <v>11</v>
      </c>
      <c r="H705" s="12" t="s">
        <v>12</v>
      </c>
      <c r="I705" s="12" t="s">
        <v>66</v>
      </c>
      <c r="J705" s="12">
        <v>315872</v>
      </c>
      <c r="K705" s="12">
        <v>654034</v>
      </c>
      <c r="L705" s="36">
        <f t="shared" si="10"/>
        <v>2.0705665586060178</v>
      </c>
    </row>
    <row r="706" spans="1:12">
      <c r="A706" s="12">
        <v>430296</v>
      </c>
      <c r="B706" s="12" t="s">
        <v>1514</v>
      </c>
      <c r="C706" s="35">
        <v>40367</v>
      </c>
      <c r="D706" s="12" t="s">
        <v>9</v>
      </c>
      <c r="E706" s="12" t="s">
        <v>1515</v>
      </c>
      <c r="F706" s="12">
        <v>424950</v>
      </c>
      <c r="G706" s="12" t="s">
        <v>45</v>
      </c>
      <c r="H706" s="12" t="s">
        <v>27</v>
      </c>
      <c r="I706" s="12" t="s">
        <v>21</v>
      </c>
      <c r="J706" s="12">
        <v>612821</v>
      </c>
      <c r="K706" s="12">
        <v>838720</v>
      </c>
      <c r="L706" s="36">
        <f t="shared" si="10"/>
        <v>1.3686215061167943</v>
      </c>
    </row>
    <row r="707" spans="1:12">
      <c r="A707" s="12">
        <v>430304</v>
      </c>
      <c r="B707" s="12" t="s">
        <v>1516</v>
      </c>
      <c r="C707" s="35">
        <v>40900</v>
      </c>
      <c r="D707" s="12" t="s">
        <v>9</v>
      </c>
      <c r="E707" s="12" t="s">
        <v>1517</v>
      </c>
      <c r="F707" s="12">
        <v>377332</v>
      </c>
      <c r="G707" s="12" t="s">
        <v>78</v>
      </c>
      <c r="H707" s="12" t="s">
        <v>12</v>
      </c>
      <c r="I707" s="12" t="s">
        <v>66</v>
      </c>
      <c r="J707" s="12">
        <v>378040</v>
      </c>
      <c r="K707" s="12">
        <v>901297</v>
      </c>
      <c r="L707" s="36">
        <f t="shared" ref="L707:L770" si="11">K707/J707</f>
        <v>2.3841313088562055</v>
      </c>
    </row>
    <row r="708" spans="1:12">
      <c r="A708" s="12">
        <v>430306</v>
      </c>
      <c r="B708" s="12" t="s">
        <v>1518</v>
      </c>
      <c r="C708" s="35">
        <v>40897</v>
      </c>
      <c r="D708" s="12" t="s">
        <v>9</v>
      </c>
      <c r="E708" s="12" t="s">
        <v>1519</v>
      </c>
      <c r="F708" s="12">
        <v>381123</v>
      </c>
      <c r="G708" s="12" t="s">
        <v>499</v>
      </c>
      <c r="H708" s="12" t="s">
        <v>12</v>
      </c>
      <c r="I708" s="12" t="s">
        <v>17</v>
      </c>
      <c r="J708" s="12">
        <v>770503</v>
      </c>
      <c r="K708" s="12">
        <v>538595</v>
      </c>
      <c r="L708" s="36">
        <f t="shared" si="11"/>
        <v>0.69901739513019412</v>
      </c>
    </row>
    <row r="709" spans="1:12">
      <c r="A709" s="12">
        <v>430310</v>
      </c>
      <c r="B709" s="12" t="s">
        <v>1520</v>
      </c>
      <c r="C709" s="35">
        <v>40897</v>
      </c>
      <c r="D709" s="12" t="s">
        <v>9</v>
      </c>
      <c r="E709" s="12" t="s">
        <v>1521</v>
      </c>
      <c r="F709" s="12">
        <v>381549</v>
      </c>
      <c r="G709" s="12" t="s">
        <v>260</v>
      </c>
      <c r="H709" s="12" t="s">
        <v>27</v>
      </c>
      <c r="I709" s="12" t="s">
        <v>21</v>
      </c>
      <c r="J709" s="12">
        <v>663261</v>
      </c>
      <c r="K709" s="12">
        <v>775028</v>
      </c>
      <c r="L709" s="36">
        <f t="shared" si="11"/>
        <v>1.1685113401813163</v>
      </c>
    </row>
    <row r="710" spans="1:12">
      <c r="A710" s="12">
        <v>430324</v>
      </c>
      <c r="B710" s="12" t="s">
        <v>1522</v>
      </c>
      <c r="C710" s="35">
        <v>40898</v>
      </c>
      <c r="D710" s="12" t="s">
        <v>9</v>
      </c>
      <c r="E710" s="12" t="s">
        <v>1523</v>
      </c>
      <c r="F710" s="12">
        <v>420801</v>
      </c>
      <c r="G710" s="12" t="s">
        <v>624</v>
      </c>
      <c r="H710" s="12" t="s">
        <v>12</v>
      </c>
      <c r="I710" s="12" t="s">
        <v>17</v>
      </c>
      <c r="J710" s="12">
        <v>1028278</v>
      </c>
      <c r="K710" s="12">
        <v>931734</v>
      </c>
      <c r="L710" s="36">
        <f t="shared" si="11"/>
        <v>0.90611099333059741</v>
      </c>
    </row>
    <row r="711" spans="1:12">
      <c r="A711" s="12">
        <v>430722</v>
      </c>
      <c r="B711" s="12" t="s">
        <v>1524</v>
      </c>
      <c r="C711" s="35">
        <v>40896</v>
      </c>
      <c r="D711" s="12" t="s">
        <v>9</v>
      </c>
      <c r="E711" s="12" t="s">
        <v>1525</v>
      </c>
      <c r="F711" s="12">
        <v>448841</v>
      </c>
      <c r="G711" s="12" t="s">
        <v>463</v>
      </c>
      <c r="H711" s="12" t="s">
        <v>12</v>
      </c>
      <c r="I711" s="12" t="s">
        <v>17</v>
      </c>
      <c r="J711" s="12">
        <v>764376</v>
      </c>
      <c r="K711" s="12">
        <v>1736022</v>
      </c>
      <c r="L711" s="36">
        <f t="shared" si="11"/>
        <v>2.2711623598857109</v>
      </c>
    </row>
    <row r="712" spans="1:12">
      <c r="A712" s="12">
        <v>430935</v>
      </c>
      <c r="B712" s="12" t="s">
        <v>1526</v>
      </c>
      <c r="C712" s="35">
        <v>40900</v>
      </c>
      <c r="D712" s="12" t="s">
        <v>9</v>
      </c>
      <c r="E712" s="12" t="s">
        <v>1527</v>
      </c>
      <c r="F712" s="12">
        <v>376098</v>
      </c>
      <c r="G712" s="12" t="s">
        <v>1080</v>
      </c>
      <c r="H712" s="12" t="s">
        <v>27</v>
      </c>
      <c r="I712" s="12" t="s">
        <v>13</v>
      </c>
      <c r="J712" s="12">
        <v>1134852</v>
      </c>
      <c r="K712" s="12">
        <v>1538357</v>
      </c>
      <c r="L712" s="36">
        <f t="shared" si="11"/>
        <v>1.3555573766447078</v>
      </c>
    </row>
    <row r="713" spans="1:12">
      <c r="A713" s="12">
        <v>430970</v>
      </c>
      <c r="B713" s="12" t="s">
        <v>1528</v>
      </c>
      <c r="C713" s="35">
        <v>40903</v>
      </c>
      <c r="D713" s="12" t="s">
        <v>9</v>
      </c>
      <c r="E713" s="12" t="s">
        <v>254</v>
      </c>
      <c r="F713" s="12">
        <v>410827</v>
      </c>
      <c r="G713" s="12" t="s">
        <v>255</v>
      </c>
      <c r="H713" s="12" t="s">
        <v>27</v>
      </c>
      <c r="I713" s="12" t="s">
        <v>21</v>
      </c>
      <c r="J713" s="12">
        <v>411767</v>
      </c>
      <c r="K713" s="12">
        <v>792704</v>
      </c>
      <c r="L713" s="36">
        <f t="shared" si="11"/>
        <v>1.9251275600035942</v>
      </c>
    </row>
    <row r="714" spans="1:12">
      <c r="A714" s="12">
        <v>430972</v>
      </c>
      <c r="B714" s="12" t="s">
        <v>1529</v>
      </c>
      <c r="C714" s="35">
        <v>40871</v>
      </c>
      <c r="D714" s="12" t="s">
        <v>9</v>
      </c>
      <c r="E714" s="12" t="s">
        <v>1530</v>
      </c>
      <c r="F714" s="12">
        <v>387266</v>
      </c>
      <c r="G714" s="12" t="s">
        <v>31</v>
      </c>
      <c r="H714" s="12" t="s">
        <v>27</v>
      </c>
      <c r="I714" s="12" t="s">
        <v>17</v>
      </c>
      <c r="J714" s="12">
        <v>733321</v>
      </c>
      <c r="K714" s="12">
        <v>561664</v>
      </c>
      <c r="L714" s="36">
        <f t="shared" si="11"/>
        <v>0.7659183358992856</v>
      </c>
    </row>
    <row r="715" spans="1:12">
      <c r="A715" s="12">
        <v>430976</v>
      </c>
      <c r="B715" s="12" t="s">
        <v>1531</v>
      </c>
      <c r="C715" s="35">
        <v>40900</v>
      </c>
      <c r="D715" s="12" t="s">
        <v>9</v>
      </c>
      <c r="E715" s="12" t="s">
        <v>1532</v>
      </c>
      <c r="F715" s="12">
        <v>416871</v>
      </c>
      <c r="G715" s="12" t="s">
        <v>186</v>
      </c>
      <c r="H715" s="12" t="s">
        <v>27</v>
      </c>
      <c r="I715" s="12" t="s">
        <v>13</v>
      </c>
      <c r="J715" s="12">
        <v>1164877</v>
      </c>
      <c r="K715" s="12">
        <v>1020326</v>
      </c>
      <c r="L715" s="36">
        <f t="shared" si="11"/>
        <v>0.87590878693630314</v>
      </c>
    </row>
    <row r="716" spans="1:12">
      <c r="A716" s="12">
        <v>431003</v>
      </c>
      <c r="B716" s="12" t="s">
        <v>1533</v>
      </c>
      <c r="C716" s="35">
        <v>40879</v>
      </c>
      <c r="D716" s="12" t="s">
        <v>9</v>
      </c>
      <c r="E716" s="12" t="s">
        <v>1534</v>
      </c>
      <c r="F716" s="12">
        <v>436955</v>
      </c>
      <c r="G716" s="12" t="s">
        <v>819</v>
      </c>
      <c r="H716" s="12" t="s">
        <v>27</v>
      </c>
      <c r="I716" s="12" t="s">
        <v>17</v>
      </c>
      <c r="J716" s="12">
        <v>840716</v>
      </c>
      <c r="K716" s="12">
        <v>597881</v>
      </c>
      <c r="L716" s="36">
        <f t="shared" si="11"/>
        <v>0.7111569186265041</v>
      </c>
    </row>
    <row r="717" spans="1:12">
      <c r="A717" s="12">
        <v>431009</v>
      </c>
      <c r="B717" s="12" t="s">
        <v>1535</v>
      </c>
      <c r="C717" s="35">
        <v>40891</v>
      </c>
      <c r="D717" s="12" t="s">
        <v>9</v>
      </c>
      <c r="E717" s="12" t="s">
        <v>1536</v>
      </c>
      <c r="F717" s="12">
        <v>474340</v>
      </c>
      <c r="G717" s="12" t="s">
        <v>109</v>
      </c>
      <c r="H717" s="12" t="s">
        <v>12</v>
      </c>
      <c r="I717" s="12" t="s">
        <v>17</v>
      </c>
      <c r="J717" s="12">
        <v>998277</v>
      </c>
      <c r="K717" s="12">
        <v>1161376</v>
      </c>
      <c r="L717" s="36">
        <f t="shared" si="11"/>
        <v>1.1633805046094421</v>
      </c>
    </row>
    <row r="718" spans="1:12">
      <c r="A718" s="12">
        <v>431040</v>
      </c>
      <c r="B718" s="12" t="s">
        <v>1537</v>
      </c>
      <c r="C718" s="35">
        <v>40896</v>
      </c>
      <c r="D718" s="12" t="s">
        <v>9</v>
      </c>
      <c r="E718" s="12" t="s">
        <v>1538</v>
      </c>
      <c r="F718" s="12">
        <v>378503</v>
      </c>
      <c r="G718" s="12" t="s">
        <v>268</v>
      </c>
      <c r="H718" s="12" t="s">
        <v>12</v>
      </c>
      <c r="I718" s="12" t="s">
        <v>28</v>
      </c>
      <c r="J718" s="12">
        <v>1587436</v>
      </c>
      <c r="K718" s="12">
        <v>2292194</v>
      </c>
      <c r="L718" s="36">
        <f t="shared" si="11"/>
        <v>1.4439599454718175</v>
      </c>
    </row>
    <row r="719" spans="1:12">
      <c r="A719" s="12">
        <v>431045</v>
      </c>
      <c r="B719" s="12" t="s">
        <v>1539</v>
      </c>
      <c r="C719" s="35">
        <v>40893</v>
      </c>
      <c r="D719" s="12" t="s">
        <v>9</v>
      </c>
      <c r="E719" s="12" t="s">
        <v>1540</v>
      </c>
      <c r="F719" s="12">
        <v>410449</v>
      </c>
      <c r="G719" s="12" t="s">
        <v>279</v>
      </c>
      <c r="H719" s="12" t="s">
        <v>12</v>
      </c>
      <c r="I719" s="12" t="s">
        <v>28</v>
      </c>
      <c r="J719" s="12">
        <v>1681438</v>
      </c>
      <c r="K719" s="12">
        <v>1830603</v>
      </c>
      <c r="L719" s="36">
        <f t="shared" si="11"/>
        <v>1.0887127565809742</v>
      </c>
    </row>
    <row r="720" spans="1:12">
      <c r="A720" s="12">
        <v>431080</v>
      </c>
      <c r="B720" s="12" t="s">
        <v>1541</v>
      </c>
      <c r="C720" s="35">
        <v>40878</v>
      </c>
      <c r="D720" s="12" t="s">
        <v>9</v>
      </c>
      <c r="E720" s="12" t="s">
        <v>1542</v>
      </c>
      <c r="F720" s="12">
        <v>377329</v>
      </c>
      <c r="G720" s="12" t="s">
        <v>51</v>
      </c>
      <c r="H720" s="12" t="s">
        <v>27</v>
      </c>
      <c r="I720" s="12" t="s">
        <v>17</v>
      </c>
      <c r="J720" s="12">
        <v>713828</v>
      </c>
      <c r="K720" s="12">
        <v>1077203</v>
      </c>
      <c r="L720" s="36">
        <f t="shared" si="11"/>
        <v>1.5090512000089658</v>
      </c>
    </row>
    <row r="721" spans="1:12">
      <c r="A721" s="12">
        <v>431096</v>
      </c>
      <c r="B721" s="12" t="s">
        <v>1543</v>
      </c>
      <c r="C721" s="35">
        <v>40896</v>
      </c>
      <c r="D721" s="12" t="s">
        <v>9</v>
      </c>
      <c r="E721" s="12" t="s">
        <v>1544</v>
      </c>
      <c r="F721" s="12">
        <v>412412</v>
      </c>
      <c r="G721" s="12" t="s">
        <v>197</v>
      </c>
      <c r="H721" s="12" t="s">
        <v>27</v>
      </c>
      <c r="I721" s="12" t="s">
        <v>17</v>
      </c>
      <c r="J721" s="12">
        <v>745410</v>
      </c>
      <c r="K721" s="12">
        <v>364177</v>
      </c>
      <c r="L721" s="36">
        <f t="shared" si="11"/>
        <v>0.48855931634939159</v>
      </c>
    </row>
    <row r="722" spans="1:12">
      <c r="A722" s="12">
        <v>431114</v>
      </c>
      <c r="B722" s="12" t="s">
        <v>1545</v>
      </c>
      <c r="C722" s="35">
        <v>40910</v>
      </c>
      <c r="D722" s="12" t="s">
        <v>9</v>
      </c>
      <c r="E722" s="12" t="s">
        <v>1546</v>
      </c>
      <c r="F722" s="12">
        <v>460909</v>
      </c>
      <c r="G722" s="12" t="s">
        <v>40</v>
      </c>
      <c r="H722" s="12" t="s">
        <v>27</v>
      </c>
      <c r="I722" s="12" t="s">
        <v>17</v>
      </c>
      <c r="J722" s="12">
        <v>886446</v>
      </c>
      <c r="K722" s="12">
        <v>1138989</v>
      </c>
      <c r="L722" s="36">
        <f t="shared" si="11"/>
        <v>1.2848938344806113</v>
      </c>
    </row>
    <row r="723" spans="1:12">
      <c r="A723" s="12">
        <v>431117</v>
      </c>
      <c r="B723" s="12" t="s">
        <v>1547</v>
      </c>
      <c r="C723" s="35">
        <v>40894</v>
      </c>
      <c r="D723" s="12" t="s">
        <v>9</v>
      </c>
      <c r="E723" s="12" t="s">
        <v>1548</v>
      </c>
      <c r="F723" s="12">
        <v>452815</v>
      </c>
      <c r="G723" s="12" t="s">
        <v>444</v>
      </c>
      <c r="H723" s="12" t="s">
        <v>27</v>
      </c>
      <c r="I723" s="12" t="s">
        <v>21</v>
      </c>
      <c r="J723" s="12">
        <v>575462</v>
      </c>
      <c r="K723" s="12">
        <v>305764</v>
      </c>
      <c r="L723" s="36">
        <f t="shared" si="11"/>
        <v>0.53133656088499326</v>
      </c>
    </row>
    <row r="724" spans="1:12">
      <c r="A724" s="12">
        <v>431123</v>
      </c>
      <c r="B724" s="12" t="s">
        <v>1549</v>
      </c>
      <c r="C724" s="35">
        <v>40878</v>
      </c>
      <c r="D724" s="12" t="s">
        <v>9</v>
      </c>
      <c r="E724" s="12" t="s">
        <v>857</v>
      </c>
      <c r="F724" s="12">
        <v>380148</v>
      </c>
      <c r="G724" s="12" t="s">
        <v>93</v>
      </c>
      <c r="H724" s="12" t="s">
        <v>27</v>
      </c>
      <c r="I724" s="12" t="s">
        <v>28</v>
      </c>
      <c r="J724" s="12">
        <v>1775819</v>
      </c>
      <c r="K724" s="12">
        <v>2178400</v>
      </c>
      <c r="L724" s="36">
        <f t="shared" si="11"/>
        <v>1.2267015951513076</v>
      </c>
    </row>
    <row r="725" spans="1:12">
      <c r="A725" s="12">
        <v>431147</v>
      </c>
      <c r="B725" s="12" t="s">
        <v>1550</v>
      </c>
      <c r="C725" s="35">
        <v>40855</v>
      </c>
      <c r="D725" s="12" t="s">
        <v>9</v>
      </c>
      <c r="E725" s="12" t="s">
        <v>1551</v>
      </c>
      <c r="F725" s="12">
        <v>381325</v>
      </c>
      <c r="G725" s="12" t="s">
        <v>274</v>
      </c>
      <c r="H725" s="12" t="s">
        <v>12</v>
      </c>
      <c r="I725" s="12" t="s">
        <v>66</v>
      </c>
      <c r="J725" s="12">
        <v>323773</v>
      </c>
      <c r="K725" s="12">
        <v>952484</v>
      </c>
      <c r="L725" s="36">
        <f t="shared" si="11"/>
        <v>2.9418265266096926</v>
      </c>
    </row>
    <row r="726" spans="1:12">
      <c r="A726" s="12">
        <v>431358</v>
      </c>
      <c r="B726" s="12" t="s">
        <v>1552</v>
      </c>
      <c r="C726" s="35">
        <v>40903</v>
      </c>
      <c r="D726" s="12" t="s">
        <v>9</v>
      </c>
      <c r="E726" s="12" t="s">
        <v>1553</v>
      </c>
      <c r="F726" s="12">
        <v>419863</v>
      </c>
      <c r="G726" s="12" t="s">
        <v>16</v>
      </c>
      <c r="H726" s="12" t="s">
        <v>12</v>
      </c>
      <c r="I726" s="12" t="s">
        <v>66</v>
      </c>
      <c r="J726" s="12">
        <v>369997</v>
      </c>
      <c r="K726" s="12">
        <v>1158996</v>
      </c>
      <c r="L726" s="36">
        <f t="shared" si="11"/>
        <v>3.1324470198407015</v>
      </c>
    </row>
    <row r="727" spans="1:12">
      <c r="A727" s="12">
        <v>431369</v>
      </c>
      <c r="B727" s="12" t="s">
        <v>1554</v>
      </c>
      <c r="C727" s="35">
        <v>40896</v>
      </c>
      <c r="D727" s="12" t="s">
        <v>9</v>
      </c>
      <c r="E727" s="12" t="s">
        <v>1555</v>
      </c>
      <c r="F727" s="12">
        <v>359519</v>
      </c>
      <c r="G727" s="12" t="s">
        <v>290</v>
      </c>
      <c r="H727" s="12" t="s">
        <v>27</v>
      </c>
      <c r="I727" s="12" t="s">
        <v>13</v>
      </c>
      <c r="J727" s="12">
        <v>1422054</v>
      </c>
      <c r="K727" s="12">
        <v>1094894</v>
      </c>
      <c r="L727" s="36">
        <f t="shared" si="11"/>
        <v>0.76993841302791599</v>
      </c>
    </row>
    <row r="728" spans="1:12">
      <c r="A728" s="12">
        <v>431448</v>
      </c>
      <c r="B728" s="12" t="s">
        <v>1556</v>
      </c>
      <c r="C728" s="35">
        <v>40911</v>
      </c>
      <c r="D728" s="12" t="s">
        <v>9</v>
      </c>
      <c r="E728" s="12" t="s">
        <v>1557</v>
      </c>
      <c r="F728" s="12">
        <v>410450</v>
      </c>
      <c r="G728" s="12" t="s">
        <v>213</v>
      </c>
      <c r="H728" s="12" t="s">
        <v>27</v>
      </c>
      <c r="I728" s="12" t="s">
        <v>17</v>
      </c>
      <c r="J728" s="12">
        <v>849957</v>
      </c>
      <c r="K728" s="12">
        <v>682442</v>
      </c>
      <c r="L728" s="36">
        <f t="shared" si="11"/>
        <v>0.80291355915652207</v>
      </c>
    </row>
    <row r="729" spans="1:12">
      <c r="A729" s="12">
        <v>431475</v>
      </c>
      <c r="B729" s="12" t="s">
        <v>1558</v>
      </c>
      <c r="C729" s="35">
        <v>40917</v>
      </c>
      <c r="D729" s="12" t="s">
        <v>9</v>
      </c>
      <c r="E729" s="12" t="s">
        <v>1559</v>
      </c>
      <c r="F729" s="12">
        <v>377364</v>
      </c>
      <c r="G729" s="12" t="s">
        <v>722</v>
      </c>
      <c r="H729" s="12" t="s">
        <v>12</v>
      </c>
      <c r="I729" s="12" t="s">
        <v>17</v>
      </c>
      <c r="J729" s="12">
        <v>1069933</v>
      </c>
      <c r="K729" s="12">
        <v>975166</v>
      </c>
      <c r="L729" s="36">
        <f t="shared" si="11"/>
        <v>0.91142716413083813</v>
      </c>
    </row>
    <row r="730" spans="1:12">
      <c r="A730" s="12">
        <v>431578</v>
      </c>
      <c r="B730" s="12" t="s">
        <v>1560</v>
      </c>
      <c r="C730" s="35">
        <v>39832</v>
      </c>
      <c r="D730" s="12" t="s">
        <v>9</v>
      </c>
      <c r="E730" s="12" t="s">
        <v>1561</v>
      </c>
      <c r="F730" s="12">
        <v>460862</v>
      </c>
      <c r="G730" s="12" t="s">
        <v>227</v>
      </c>
      <c r="H730" s="12" t="s">
        <v>12</v>
      </c>
      <c r="I730" s="12" t="s">
        <v>13</v>
      </c>
      <c r="J730" s="12">
        <v>1136106</v>
      </c>
      <c r="K730" s="12">
        <v>1116560</v>
      </c>
      <c r="L730" s="36">
        <f t="shared" si="11"/>
        <v>0.98279561942283555</v>
      </c>
    </row>
    <row r="731" spans="1:12">
      <c r="A731" s="12">
        <v>431735</v>
      </c>
      <c r="B731" s="12" t="s">
        <v>1562</v>
      </c>
      <c r="C731" s="35">
        <v>40886</v>
      </c>
      <c r="D731" s="12" t="s">
        <v>9</v>
      </c>
      <c r="E731" s="12" t="s">
        <v>1563</v>
      </c>
      <c r="F731" s="12">
        <v>410827</v>
      </c>
      <c r="G731" s="12" t="s">
        <v>255</v>
      </c>
      <c r="H731" s="12" t="s">
        <v>12</v>
      </c>
      <c r="I731" s="12" t="s">
        <v>17</v>
      </c>
      <c r="J731" s="12">
        <v>759415</v>
      </c>
      <c r="K731" s="12">
        <v>835584</v>
      </c>
      <c r="L731" s="36">
        <f t="shared" si="11"/>
        <v>1.1002995726974052</v>
      </c>
    </row>
    <row r="732" spans="1:12">
      <c r="A732" s="12">
        <v>431760</v>
      </c>
      <c r="B732" s="12" t="s">
        <v>1564</v>
      </c>
      <c r="C732" s="35">
        <v>40920</v>
      </c>
      <c r="D732" s="12" t="s">
        <v>9</v>
      </c>
      <c r="E732" s="12" t="s">
        <v>1565</v>
      </c>
      <c r="F732" s="12">
        <v>380150</v>
      </c>
      <c r="G732" s="12" t="s">
        <v>73</v>
      </c>
      <c r="H732" s="12" t="s">
        <v>27</v>
      </c>
      <c r="I732" s="12" t="s">
        <v>17</v>
      </c>
      <c r="J732" s="12">
        <v>846083</v>
      </c>
      <c r="K732" s="12">
        <v>457283</v>
      </c>
      <c r="L732" s="36">
        <f t="shared" si="11"/>
        <v>0.54047061576701105</v>
      </c>
    </row>
    <row r="733" spans="1:12">
      <c r="A733" s="12">
        <v>431767</v>
      </c>
      <c r="B733" s="12" t="s">
        <v>1566</v>
      </c>
      <c r="C733" s="35">
        <v>40911</v>
      </c>
      <c r="D733" s="12" t="s">
        <v>9</v>
      </c>
      <c r="E733" s="12" t="s">
        <v>1567</v>
      </c>
      <c r="F733" s="12">
        <v>410452</v>
      </c>
      <c r="G733" s="12" t="s">
        <v>394</v>
      </c>
      <c r="H733" s="12" t="s">
        <v>12</v>
      </c>
      <c r="I733" s="12" t="s">
        <v>17</v>
      </c>
      <c r="J733" s="12">
        <v>796154</v>
      </c>
      <c r="K733" s="12">
        <v>1163787</v>
      </c>
      <c r="L733" s="36">
        <f t="shared" si="11"/>
        <v>1.4617611668094364</v>
      </c>
    </row>
    <row r="734" spans="1:12">
      <c r="A734" s="12">
        <v>431839</v>
      </c>
      <c r="B734" s="12" t="s">
        <v>1568</v>
      </c>
      <c r="C734" s="35">
        <v>40891</v>
      </c>
      <c r="D734" s="12" t="s">
        <v>9</v>
      </c>
      <c r="E734" s="12" t="s">
        <v>251</v>
      </c>
      <c r="F734" s="12">
        <v>381549</v>
      </c>
      <c r="G734" s="12" t="s">
        <v>260</v>
      </c>
      <c r="H734" s="12" t="s">
        <v>27</v>
      </c>
      <c r="I734" s="12" t="s">
        <v>21</v>
      </c>
      <c r="J734" s="12">
        <v>598195</v>
      </c>
      <c r="K734" s="12">
        <v>382964</v>
      </c>
      <c r="L734" s="36">
        <f t="shared" si="11"/>
        <v>0.64019926612559452</v>
      </c>
    </row>
    <row r="735" spans="1:12">
      <c r="A735" s="12">
        <v>432435</v>
      </c>
      <c r="B735" s="12" t="s">
        <v>1569</v>
      </c>
      <c r="C735" s="35">
        <v>40910</v>
      </c>
      <c r="D735" s="12" t="s">
        <v>9</v>
      </c>
      <c r="E735" s="12" t="s">
        <v>1570</v>
      </c>
      <c r="F735" s="12">
        <v>460909</v>
      </c>
      <c r="G735" s="12" t="s">
        <v>40</v>
      </c>
      <c r="H735" s="12" t="s">
        <v>27</v>
      </c>
      <c r="I735" s="12" t="s">
        <v>13</v>
      </c>
      <c r="J735" s="12">
        <v>1153148</v>
      </c>
      <c r="K735" s="12">
        <v>1149366</v>
      </c>
      <c r="L735" s="36">
        <f t="shared" si="11"/>
        <v>0.99672028221876119</v>
      </c>
    </row>
    <row r="736" spans="1:12">
      <c r="A736" s="12">
        <v>432762</v>
      </c>
      <c r="B736" s="12" t="s">
        <v>1571</v>
      </c>
      <c r="C736" s="35">
        <v>40910</v>
      </c>
      <c r="D736" s="12" t="s">
        <v>9</v>
      </c>
      <c r="E736" s="12" t="s">
        <v>1572</v>
      </c>
      <c r="F736" s="12">
        <v>414224</v>
      </c>
      <c r="G736" s="12" t="s">
        <v>205</v>
      </c>
      <c r="H736" s="12" t="s">
        <v>12</v>
      </c>
      <c r="I736" s="12" t="s">
        <v>21</v>
      </c>
      <c r="J736" s="12">
        <v>415266</v>
      </c>
      <c r="K736" s="12">
        <v>854490</v>
      </c>
      <c r="L736" s="36">
        <f t="shared" si="11"/>
        <v>2.0576931412636719</v>
      </c>
    </row>
    <row r="737" spans="1:12">
      <c r="A737" s="12">
        <v>432766</v>
      </c>
      <c r="B737" s="12" t="s">
        <v>1573</v>
      </c>
      <c r="C737" s="35">
        <v>40906</v>
      </c>
      <c r="D737" s="12" t="s">
        <v>9</v>
      </c>
      <c r="E737" s="12" t="s">
        <v>1574</v>
      </c>
      <c r="F737" s="12">
        <v>412833</v>
      </c>
      <c r="G737" s="12" t="s">
        <v>627</v>
      </c>
      <c r="H737" s="12" t="s">
        <v>27</v>
      </c>
      <c r="I737" s="12" t="s">
        <v>21</v>
      </c>
      <c r="J737" s="12">
        <v>420644</v>
      </c>
      <c r="K737" s="12">
        <v>338741</v>
      </c>
      <c r="L737" s="36">
        <f t="shared" si="11"/>
        <v>0.80529141031370943</v>
      </c>
    </row>
    <row r="738" spans="1:12">
      <c r="A738" s="12">
        <v>432776</v>
      </c>
      <c r="B738" s="12" t="s">
        <v>1575</v>
      </c>
      <c r="C738" s="35">
        <v>40918</v>
      </c>
      <c r="D738" s="12" t="s">
        <v>9</v>
      </c>
      <c r="E738" s="12" t="s">
        <v>1576</v>
      </c>
      <c r="F738" s="12">
        <v>462852</v>
      </c>
      <c r="G738" s="12" t="s">
        <v>1143</v>
      </c>
      <c r="H738" s="12" t="s">
        <v>27</v>
      </c>
      <c r="I738" s="12" t="s">
        <v>21</v>
      </c>
      <c r="J738" s="12">
        <v>551219</v>
      </c>
      <c r="K738" s="12">
        <v>259591</v>
      </c>
      <c r="L738" s="36">
        <f t="shared" si="11"/>
        <v>0.47093986237774821</v>
      </c>
    </row>
    <row r="739" spans="1:12">
      <c r="A739" s="12">
        <v>432814</v>
      </c>
      <c r="B739" s="12" t="s">
        <v>1577</v>
      </c>
      <c r="C739" s="35">
        <v>40911</v>
      </c>
      <c r="D739" s="12" t="s">
        <v>9</v>
      </c>
      <c r="E739" s="12" t="s">
        <v>1578</v>
      </c>
      <c r="F739" s="12">
        <v>448733</v>
      </c>
      <c r="G739" s="12" t="s">
        <v>516</v>
      </c>
      <c r="H739" s="12" t="s">
        <v>27</v>
      </c>
      <c r="I739" s="12" t="s">
        <v>66</v>
      </c>
      <c r="J739" s="12">
        <v>392055</v>
      </c>
      <c r="K739" s="12">
        <v>458155</v>
      </c>
      <c r="L739" s="36">
        <f t="shared" si="11"/>
        <v>1.1685987935366211</v>
      </c>
    </row>
    <row r="740" spans="1:12">
      <c r="A740" s="12">
        <v>433193</v>
      </c>
      <c r="B740" s="12" t="s">
        <v>1579</v>
      </c>
      <c r="C740" s="35">
        <v>40939</v>
      </c>
      <c r="D740" s="12" t="s">
        <v>9</v>
      </c>
      <c r="E740" s="12" t="s">
        <v>1580</v>
      </c>
      <c r="F740" s="12">
        <v>385698</v>
      </c>
      <c r="G740" s="12" t="s">
        <v>691</v>
      </c>
      <c r="H740" s="12" t="s">
        <v>27</v>
      </c>
      <c r="I740" s="12" t="s">
        <v>21</v>
      </c>
      <c r="J740" s="12">
        <v>696168</v>
      </c>
      <c r="K740" s="12">
        <v>189731</v>
      </c>
      <c r="L740" s="36">
        <f t="shared" si="11"/>
        <v>0.27253622688776274</v>
      </c>
    </row>
    <row r="741" spans="1:12">
      <c r="A741" s="12">
        <v>433296</v>
      </c>
      <c r="B741" s="12" t="s">
        <v>1581</v>
      </c>
      <c r="C741" s="35">
        <v>40945</v>
      </c>
      <c r="D741" s="12" t="s">
        <v>9</v>
      </c>
      <c r="E741" s="12" t="s">
        <v>1582</v>
      </c>
      <c r="F741" s="12">
        <v>471701</v>
      </c>
      <c r="G741" s="12" t="s">
        <v>456</v>
      </c>
      <c r="H741" s="12" t="s">
        <v>27</v>
      </c>
      <c r="I741" s="12" t="s">
        <v>21</v>
      </c>
      <c r="J741" s="12">
        <v>458602</v>
      </c>
      <c r="K741" s="12">
        <v>412372</v>
      </c>
      <c r="L741" s="36">
        <f t="shared" si="11"/>
        <v>0.89919363631209637</v>
      </c>
    </row>
    <row r="742" spans="1:12">
      <c r="A742" s="12">
        <v>433468</v>
      </c>
      <c r="B742" s="12" t="s">
        <v>1583</v>
      </c>
      <c r="C742" s="35">
        <v>40873</v>
      </c>
      <c r="D742" s="12" t="s">
        <v>9</v>
      </c>
      <c r="E742" s="12" t="s">
        <v>1584</v>
      </c>
      <c r="F742" s="12">
        <v>423329</v>
      </c>
      <c r="G742" s="12" t="s">
        <v>183</v>
      </c>
      <c r="H742" s="12" t="s">
        <v>12</v>
      </c>
      <c r="I742" s="12" t="s">
        <v>13</v>
      </c>
      <c r="J742" s="12">
        <v>1421626</v>
      </c>
      <c r="K742" s="12">
        <v>1539406</v>
      </c>
      <c r="L742" s="36">
        <f t="shared" si="11"/>
        <v>1.0828487942679721</v>
      </c>
    </row>
    <row r="743" spans="1:12">
      <c r="A743" s="12">
        <v>433475</v>
      </c>
      <c r="B743" s="12" t="s">
        <v>1585</v>
      </c>
      <c r="C743" s="35">
        <v>40939</v>
      </c>
      <c r="D743" s="12" t="s">
        <v>9</v>
      </c>
      <c r="E743" s="12" t="s">
        <v>1586</v>
      </c>
      <c r="F743" s="12">
        <v>377329</v>
      </c>
      <c r="G743" s="12" t="s">
        <v>51</v>
      </c>
      <c r="H743" s="12" t="s">
        <v>27</v>
      </c>
      <c r="I743" s="12" t="s">
        <v>21</v>
      </c>
      <c r="J743" s="12">
        <v>526795</v>
      </c>
      <c r="K743" s="12">
        <v>836698</v>
      </c>
      <c r="L743" s="36">
        <f t="shared" si="11"/>
        <v>1.5882800709953586</v>
      </c>
    </row>
    <row r="744" spans="1:12">
      <c r="A744" s="12">
        <v>433480</v>
      </c>
      <c r="B744" s="12" t="s">
        <v>1587</v>
      </c>
      <c r="C744" s="35">
        <v>40931</v>
      </c>
      <c r="D744" s="12" t="s">
        <v>9</v>
      </c>
      <c r="E744" s="12" t="s">
        <v>1588</v>
      </c>
      <c r="F744" s="12">
        <v>359519</v>
      </c>
      <c r="G744" s="12" t="s">
        <v>290</v>
      </c>
      <c r="H744" s="12" t="s">
        <v>27</v>
      </c>
      <c r="I744" s="12" t="s">
        <v>247</v>
      </c>
      <c r="J744" s="12">
        <v>2602229</v>
      </c>
      <c r="K744" s="12">
        <v>1556397</v>
      </c>
      <c r="L744" s="36">
        <f t="shared" si="11"/>
        <v>0.59810147377498291</v>
      </c>
    </row>
    <row r="745" spans="1:12">
      <c r="A745" s="12">
        <v>433552</v>
      </c>
      <c r="B745" s="12" t="s">
        <v>1589</v>
      </c>
      <c r="C745" s="35">
        <v>40949</v>
      </c>
      <c r="D745" s="12" t="s">
        <v>9</v>
      </c>
      <c r="E745" s="12" t="s">
        <v>1590</v>
      </c>
      <c r="F745" s="12">
        <v>411082</v>
      </c>
      <c r="G745" s="12" t="s">
        <v>54</v>
      </c>
      <c r="H745" s="12" t="s">
        <v>12</v>
      </c>
      <c r="I745" s="12" t="s">
        <v>17</v>
      </c>
      <c r="J745" s="12">
        <v>734302</v>
      </c>
      <c r="K745" s="12">
        <v>1384767</v>
      </c>
      <c r="L745" s="36">
        <f t="shared" si="11"/>
        <v>1.8858276295039371</v>
      </c>
    </row>
    <row r="746" spans="1:12">
      <c r="A746" s="12">
        <v>433556</v>
      </c>
      <c r="B746" s="12" t="s">
        <v>1591</v>
      </c>
      <c r="C746" s="35">
        <v>40947</v>
      </c>
      <c r="D746" s="12" t="s">
        <v>9</v>
      </c>
      <c r="E746" s="12" t="s">
        <v>1592</v>
      </c>
      <c r="F746" s="12">
        <v>377143</v>
      </c>
      <c r="G746" s="12" t="s">
        <v>172</v>
      </c>
      <c r="H746" s="12" t="s">
        <v>27</v>
      </c>
      <c r="I746" s="12" t="s">
        <v>17</v>
      </c>
      <c r="J746" s="12">
        <v>701988</v>
      </c>
      <c r="K746" s="12">
        <v>541579</v>
      </c>
      <c r="L746" s="36">
        <f t="shared" si="11"/>
        <v>0.77149324489877324</v>
      </c>
    </row>
    <row r="747" spans="1:12">
      <c r="A747" s="12">
        <v>433558</v>
      </c>
      <c r="B747" s="12" t="s">
        <v>1593</v>
      </c>
      <c r="C747" s="35">
        <v>40940</v>
      </c>
      <c r="D747" s="12" t="s">
        <v>9</v>
      </c>
      <c r="E747" s="12" t="s">
        <v>1594</v>
      </c>
      <c r="F747" s="12">
        <v>406698</v>
      </c>
      <c r="G747" s="12" t="s">
        <v>216</v>
      </c>
      <c r="H747" s="12" t="s">
        <v>27</v>
      </c>
      <c r="I747" s="12" t="s">
        <v>21</v>
      </c>
      <c r="J747" s="12">
        <v>522058</v>
      </c>
      <c r="K747" s="12">
        <v>711584</v>
      </c>
      <c r="L747" s="36">
        <f t="shared" si="11"/>
        <v>1.3630362909868252</v>
      </c>
    </row>
    <row r="748" spans="1:12">
      <c r="A748" s="12">
        <v>433659</v>
      </c>
      <c r="B748" s="12" t="s">
        <v>1595</v>
      </c>
      <c r="C748" s="35">
        <v>40924</v>
      </c>
      <c r="D748" s="12" t="s">
        <v>9</v>
      </c>
      <c r="E748" s="12" t="s">
        <v>1596</v>
      </c>
      <c r="F748" s="12">
        <v>379658</v>
      </c>
      <c r="G748" s="12" t="s">
        <v>202</v>
      </c>
      <c r="H748" s="12" t="s">
        <v>27</v>
      </c>
      <c r="I748" s="12" t="s">
        <v>13</v>
      </c>
      <c r="J748" s="12">
        <v>1159723</v>
      </c>
      <c r="K748" s="12">
        <v>824616</v>
      </c>
      <c r="L748" s="36">
        <f t="shared" si="11"/>
        <v>0.71104565486758475</v>
      </c>
    </row>
    <row r="749" spans="1:12">
      <c r="A749" s="12">
        <v>433858</v>
      </c>
      <c r="B749" s="12" t="s">
        <v>1597</v>
      </c>
      <c r="C749" s="35">
        <v>40945</v>
      </c>
      <c r="D749" s="12" t="s">
        <v>2757</v>
      </c>
      <c r="E749" s="12" t="s">
        <v>1598</v>
      </c>
      <c r="F749" s="12">
        <v>410827</v>
      </c>
      <c r="G749" s="12" t="s">
        <v>255</v>
      </c>
      <c r="H749" s="12" t="s">
        <v>27</v>
      </c>
      <c r="I749" s="12" t="s">
        <v>377</v>
      </c>
      <c r="J749" s="12">
        <v>3034101</v>
      </c>
      <c r="K749" s="12">
        <v>1945465</v>
      </c>
      <c r="L749" s="36">
        <f t="shared" si="11"/>
        <v>0.64119981503582113</v>
      </c>
    </row>
    <row r="750" spans="1:12">
      <c r="A750" s="12">
        <v>433865</v>
      </c>
      <c r="B750" s="12" t="s">
        <v>1599</v>
      </c>
      <c r="C750" s="35">
        <v>40952</v>
      </c>
      <c r="D750" s="12" t="s">
        <v>9</v>
      </c>
      <c r="E750" s="12" t="s">
        <v>1600</v>
      </c>
      <c r="F750" s="12">
        <v>410827</v>
      </c>
      <c r="G750" s="12" t="s">
        <v>255</v>
      </c>
      <c r="H750" s="12" t="s">
        <v>27</v>
      </c>
      <c r="I750" s="12" t="s">
        <v>17</v>
      </c>
      <c r="J750" s="12">
        <v>822272</v>
      </c>
      <c r="K750" s="12">
        <v>1363710</v>
      </c>
      <c r="L750" s="36">
        <f t="shared" si="11"/>
        <v>1.6584658117995019</v>
      </c>
    </row>
    <row r="751" spans="1:12">
      <c r="A751" s="12">
        <v>433953</v>
      </c>
      <c r="B751" s="12" t="s">
        <v>1601</v>
      </c>
      <c r="C751" s="35">
        <v>40919</v>
      </c>
      <c r="D751" s="12" t="s">
        <v>9</v>
      </c>
      <c r="E751" s="12" t="s">
        <v>1602</v>
      </c>
      <c r="F751" s="12">
        <v>452815</v>
      </c>
      <c r="G751" s="12" t="s">
        <v>444</v>
      </c>
      <c r="H751" s="12" t="s">
        <v>12</v>
      </c>
      <c r="I751" s="12" t="s">
        <v>21</v>
      </c>
      <c r="J751" s="12">
        <v>517106</v>
      </c>
      <c r="K751" s="12">
        <v>779498</v>
      </c>
      <c r="L751" s="36">
        <f t="shared" si="11"/>
        <v>1.5074240097774925</v>
      </c>
    </row>
    <row r="752" spans="1:12">
      <c r="A752" s="12">
        <v>433957</v>
      </c>
      <c r="B752" s="12" t="s">
        <v>1603</v>
      </c>
      <c r="C752" s="35">
        <v>40946</v>
      </c>
      <c r="D752" s="12" t="s">
        <v>9</v>
      </c>
      <c r="E752" s="12" t="s">
        <v>1604</v>
      </c>
      <c r="F752" s="12">
        <v>424950</v>
      </c>
      <c r="G752" s="12" t="s">
        <v>45</v>
      </c>
      <c r="H752" s="12" t="s">
        <v>27</v>
      </c>
      <c r="I752" s="12" t="s">
        <v>21</v>
      </c>
      <c r="J752" s="12">
        <v>585753</v>
      </c>
      <c r="K752" s="12">
        <v>569296</v>
      </c>
      <c r="L752" s="36">
        <f t="shared" si="11"/>
        <v>0.97190453996821191</v>
      </c>
    </row>
    <row r="753" spans="1:12">
      <c r="A753" s="12">
        <v>434060</v>
      </c>
      <c r="B753" s="12" t="s">
        <v>1605</v>
      </c>
      <c r="C753" s="35">
        <v>40952</v>
      </c>
      <c r="D753" s="12" t="s">
        <v>9</v>
      </c>
      <c r="E753" s="12" t="s">
        <v>15</v>
      </c>
      <c r="F753" s="12">
        <v>419863</v>
      </c>
      <c r="G753" s="12" t="s">
        <v>16</v>
      </c>
      <c r="H753" s="12" t="s">
        <v>27</v>
      </c>
      <c r="I753" s="12" t="s">
        <v>17</v>
      </c>
      <c r="J753" s="12">
        <v>1001514</v>
      </c>
      <c r="K753" s="12">
        <v>1145414</v>
      </c>
      <c r="L753" s="36">
        <f t="shared" si="11"/>
        <v>1.143682464748371</v>
      </c>
    </row>
    <row r="754" spans="1:12">
      <c r="A754" s="12">
        <v>434361</v>
      </c>
      <c r="B754" s="12" t="s">
        <v>1606</v>
      </c>
      <c r="C754" s="35">
        <v>40953</v>
      </c>
      <c r="D754" s="12" t="s">
        <v>9</v>
      </c>
      <c r="E754" s="12" t="s">
        <v>1607</v>
      </c>
      <c r="F754" s="12">
        <v>411082</v>
      </c>
      <c r="G754" s="12" t="s">
        <v>54</v>
      </c>
      <c r="H754" s="12" t="s">
        <v>27</v>
      </c>
      <c r="I754" s="12" t="s">
        <v>28</v>
      </c>
      <c r="J754" s="12">
        <v>1645216</v>
      </c>
      <c r="K754" s="12">
        <v>1958663</v>
      </c>
      <c r="L754" s="36">
        <f t="shared" si="11"/>
        <v>1.1905202721101666</v>
      </c>
    </row>
    <row r="755" spans="1:12">
      <c r="A755" s="12">
        <v>435113</v>
      </c>
      <c r="B755" s="12" t="s">
        <v>1608</v>
      </c>
      <c r="C755" s="35">
        <v>40949</v>
      </c>
      <c r="D755" s="12" t="s">
        <v>9</v>
      </c>
      <c r="E755" s="12" t="s">
        <v>1609</v>
      </c>
      <c r="F755" s="12">
        <v>462852</v>
      </c>
      <c r="G755" s="12" t="s">
        <v>1143</v>
      </c>
      <c r="H755" s="12" t="s">
        <v>27</v>
      </c>
      <c r="I755" s="12" t="s">
        <v>17</v>
      </c>
      <c r="J755" s="12">
        <v>903881</v>
      </c>
      <c r="K755" s="12">
        <v>1331349</v>
      </c>
      <c r="L755" s="36">
        <f t="shared" si="11"/>
        <v>1.472925086377521</v>
      </c>
    </row>
    <row r="756" spans="1:12">
      <c r="A756" s="12">
        <v>435119</v>
      </c>
      <c r="B756" s="12" t="s">
        <v>1610</v>
      </c>
      <c r="C756" s="35">
        <v>40955</v>
      </c>
      <c r="D756" s="12" t="s">
        <v>9</v>
      </c>
      <c r="E756" s="12" t="s">
        <v>1611</v>
      </c>
      <c r="F756" s="12">
        <v>473035</v>
      </c>
      <c r="G756" s="12" t="s">
        <v>141</v>
      </c>
      <c r="H756" s="12" t="s">
        <v>12</v>
      </c>
      <c r="I756" s="12" t="s">
        <v>66</v>
      </c>
      <c r="J756" s="12">
        <v>370541</v>
      </c>
      <c r="K756" s="12">
        <v>946977</v>
      </c>
      <c r="L756" s="36">
        <f t="shared" si="11"/>
        <v>2.555660507204331</v>
      </c>
    </row>
    <row r="757" spans="1:12">
      <c r="A757" s="12">
        <v>435121</v>
      </c>
      <c r="B757" s="12" t="s">
        <v>1612</v>
      </c>
      <c r="C757" s="35">
        <v>40947</v>
      </c>
      <c r="D757" s="12" t="s">
        <v>9</v>
      </c>
      <c r="E757" s="12" t="s">
        <v>1613</v>
      </c>
      <c r="F757" s="12">
        <v>434171</v>
      </c>
      <c r="G757" s="12" t="s">
        <v>372</v>
      </c>
      <c r="H757" s="12" t="s">
        <v>12</v>
      </c>
      <c r="I757" s="12" t="s">
        <v>17</v>
      </c>
      <c r="J757" s="12">
        <v>928509</v>
      </c>
      <c r="K757" s="12">
        <v>624832</v>
      </c>
      <c r="L757" s="36">
        <f t="shared" si="11"/>
        <v>0.67294124235737085</v>
      </c>
    </row>
    <row r="758" spans="1:12">
      <c r="A758" s="12">
        <v>435126</v>
      </c>
      <c r="B758" s="12" t="s">
        <v>1614</v>
      </c>
      <c r="C758" s="35">
        <v>40940</v>
      </c>
      <c r="D758" s="12" t="s">
        <v>9</v>
      </c>
      <c r="E758" s="12" t="s">
        <v>1615</v>
      </c>
      <c r="F758" s="12">
        <v>382514</v>
      </c>
      <c r="G758" s="12" t="s">
        <v>840</v>
      </c>
      <c r="H758" s="12" t="s">
        <v>27</v>
      </c>
      <c r="I758" s="12" t="s">
        <v>17</v>
      </c>
      <c r="J758" s="12">
        <v>862478</v>
      </c>
      <c r="K758" s="12">
        <v>1984103</v>
      </c>
      <c r="L758" s="36">
        <f t="shared" si="11"/>
        <v>2.3004679539652026</v>
      </c>
    </row>
    <row r="759" spans="1:12">
      <c r="A759" s="12">
        <v>435128</v>
      </c>
      <c r="B759" s="12" t="s">
        <v>1616</v>
      </c>
      <c r="C759" s="35">
        <v>40950</v>
      </c>
      <c r="D759" s="12" t="s">
        <v>9</v>
      </c>
      <c r="E759" s="12" t="s">
        <v>1617</v>
      </c>
      <c r="F759" s="12">
        <v>379658</v>
      </c>
      <c r="G759" s="12" t="s">
        <v>202</v>
      </c>
      <c r="H759" s="12" t="s">
        <v>12</v>
      </c>
      <c r="I759" s="12" t="s">
        <v>21</v>
      </c>
      <c r="J759" s="12">
        <v>497547</v>
      </c>
      <c r="K759" s="12">
        <v>866034</v>
      </c>
      <c r="L759" s="36">
        <f t="shared" si="11"/>
        <v>1.7406074200025323</v>
      </c>
    </row>
    <row r="760" spans="1:12">
      <c r="A760" s="12">
        <v>435323</v>
      </c>
      <c r="B760" s="12" t="s">
        <v>1618</v>
      </c>
      <c r="C760" s="35">
        <v>40763</v>
      </c>
      <c r="D760" s="12" t="s">
        <v>9</v>
      </c>
      <c r="E760" s="12" t="s">
        <v>1619</v>
      </c>
      <c r="F760" s="12">
        <v>378503</v>
      </c>
      <c r="G760" s="12" t="s">
        <v>268</v>
      </c>
      <c r="H760" s="12" t="s">
        <v>1620</v>
      </c>
      <c r="I760" s="12" t="s">
        <v>66</v>
      </c>
      <c r="J760" s="12">
        <v>211309</v>
      </c>
      <c r="K760" s="12">
        <v>23</v>
      </c>
      <c r="L760" s="36">
        <f t="shared" si="11"/>
        <v>1.0884534023633636E-4</v>
      </c>
    </row>
    <row r="761" spans="1:12">
      <c r="A761" s="12">
        <v>435660</v>
      </c>
      <c r="B761" s="12" t="s">
        <v>1621</v>
      </c>
      <c r="C761" s="35">
        <v>40938</v>
      </c>
      <c r="D761" s="12" t="s">
        <v>9</v>
      </c>
      <c r="E761" s="12" t="s">
        <v>1622</v>
      </c>
      <c r="F761" s="12">
        <v>454526</v>
      </c>
      <c r="G761" s="12" t="s">
        <v>466</v>
      </c>
      <c r="H761" s="12" t="s">
        <v>12</v>
      </c>
      <c r="I761" s="12" t="s">
        <v>21</v>
      </c>
      <c r="J761" s="12">
        <v>510307</v>
      </c>
      <c r="K761" s="12">
        <v>929799</v>
      </c>
      <c r="L761" s="36">
        <f t="shared" si="11"/>
        <v>1.822038498394104</v>
      </c>
    </row>
    <row r="762" spans="1:12">
      <c r="A762" s="12">
        <v>435830</v>
      </c>
      <c r="B762" s="12" t="s">
        <v>1623</v>
      </c>
      <c r="C762" s="35">
        <v>40910</v>
      </c>
      <c r="D762" s="12" t="s">
        <v>9</v>
      </c>
      <c r="E762" s="12" t="s">
        <v>1624</v>
      </c>
      <c r="F762" s="12">
        <v>459093</v>
      </c>
      <c r="G762" s="12" t="s">
        <v>345</v>
      </c>
      <c r="H762" s="12" t="s">
        <v>27</v>
      </c>
      <c r="I762" s="12" t="s">
        <v>21</v>
      </c>
      <c r="J762" s="12">
        <v>560999</v>
      </c>
      <c r="K762" s="12">
        <v>822421</v>
      </c>
      <c r="L762" s="36">
        <f t="shared" si="11"/>
        <v>1.4659937005235304</v>
      </c>
    </row>
    <row r="763" spans="1:12">
      <c r="A763" s="12">
        <v>435831</v>
      </c>
      <c r="B763" s="12" t="s">
        <v>1625</v>
      </c>
      <c r="C763" s="35">
        <v>40917</v>
      </c>
      <c r="D763" s="12" t="s">
        <v>9</v>
      </c>
      <c r="E763" s="12" t="s">
        <v>1626</v>
      </c>
      <c r="F763" s="12">
        <v>421959</v>
      </c>
      <c r="G763" s="12" t="s">
        <v>338</v>
      </c>
      <c r="H763" s="12" t="s">
        <v>27</v>
      </c>
      <c r="I763" s="12" t="s">
        <v>17</v>
      </c>
      <c r="J763" s="12">
        <v>875764</v>
      </c>
      <c r="K763" s="12">
        <v>441745</v>
      </c>
      <c r="L763" s="36">
        <f t="shared" si="11"/>
        <v>0.50441100570473318</v>
      </c>
    </row>
    <row r="764" spans="1:12">
      <c r="A764" s="12">
        <v>435833</v>
      </c>
      <c r="B764" s="12" t="s">
        <v>1627</v>
      </c>
      <c r="C764" s="35">
        <v>40953</v>
      </c>
      <c r="D764" s="12" t="s">
        <v>9</v>
      </c>
      <c r="E764" s="12" t="s">
        <v>1628</v>
      </c>
      <c r="F764" s="12">
        <v>448733</v>
      </c>
      <c r="G764" s="12" t="s">
        <v>516</v>
      </c>
      <c r="H764" s="12" t="s">
        <v>12</v>
      </c>
      <c r="I764" s="12" t="s">
        <v>21</v>
      </c>
      <c r="J764" s="12">
        <v>543156</v>
      </c>
      <c r="K764" s="12">
        <v>1227108</v>
      </c>
      <c r="L764" s="36">
        <f t="shared" si="11"/>
        <v>2.2592183461105098</v>
      </c>
    </row>
    <row r="765" spans="1:12">
      <c r="A765" s="12">
        <v>435933</v>
      </c>
      <c r="B765" s="12" t="s">
        <v>1629</v>
      </c>
      <c r="C765" s="35">
        <v>40961</v>
      </c>
      <c r="D765" s="12" t="s">
        <v>9</v>
      </c>
      <c r="E765" s="12" t="s">
        <v>1630</v>
      </c>
      <c r="F765" s="12">
        <v>448791</v>
      </c>
      <c r="G765" s="12" t="s">
        <v>382</v>
      </c>
      <c r="H765" s="12" t="s">
        <v>27</v>
      </c>
      <c r="I765" s="12" t="s">
        <v>13</v>
      </c>
      <c r="J765" s="12">
        <v>1245394</v>
      </c>
      <c r="K765" s="12">
        <v>2138203</v>
      </c>
      <c r="L765" s="36">
        <f t="shared" si="11"/>
        <v>1.7168887918200988</v>
      </c>
    </row>
    <row r="766" spans="1:12">
      <c r="A766" s="12">
        <v>436025</v>
      </c>
      <c r="B766" s="12" t="s">
        <v>1631</v>
      </c>
      <c r="C766" s="35">
        <v>40968</v>
      </c>
      <c r="D766" s="12" t="s">
        <v>9</v>
      </c>
      <c r="E766" s="12" t="s">
        <v>1632</v>
      </c>
      <c r="F766" s="12">
        <v>378015</v>
      </c>
      <c r="G766" s="12" t="s">
        <v>473</v>
      </c>
      <c r="H766" s="12" t="s">
        <v>12</v>
      </c>
      <c r="I766" s="12" t="s">
        <v>17</v>
      </c>
      <c r="J766" s="12">
        <v>847959</v>
      </c>
      <c r="K766" s="12">
        <v>439140</v>
      </c>
      <c r="L766" s="36">
        <f t="shared" si="11"/>
        <v>0.51787881253692691</v>
      </c>
    </row>
    <row r="767" spans="1:12">
      <c r="A767" s="12">
        <v>436028</v>
      </c>
      <c r="B767" s="12" t="s">
        <v>1633</v>
      </c>
      <c r="C767" s="35">
        <v>40963</v>
      </c>
      <c r="D767" s="12" t="s">
        <v>9</v>
      </c>
      <c r="E767" s="12" t="s">
        <v>1634</v>
      </c>
      <c r="F767" s="12">
        <v>472696</v>
      </c>
      <c r="G767" s="12" t="s">
        <v>192</v>
      </c>
      <c r="H767" s="12" t="s">
        <v>27</v>
      </c>
      <c r="I767" s="12" t="s">
        <v>17</v>
      </c>
      <c r="J767" s="12">
        <v>928888</v>
      </c>
      <c r="K767" s="12">
        <v>648539</v>
      </c>
      <c r="L767" s="36">
        <f t="shared" si="11"/>
        <v>0.69818858678333662</v>
      </c>
    </row>
    <row r="768" spans="1:12">
      <c r="A768" s="12">
        <v>436083</v>
      </c>
      <c r="B768" s="12" t="s">
        <v>1635</v>
      </c>
      <c r="C768" s="35">
        <v>40959</v>
      </c>
      <c r="D768" s="12" t="s">
        <v>9</v>
      </c>
      <c r="E768" s="12" t="s">
        <v>1636</v>
      </c>
      <c r="F768" s="12">
        <v>460222</v>
      </c>
      <c r="G768" s="12" t="s">
        <v>480</v>
      </c>
      <c r="H768" s="12" t="s">
        <v>27</v>
      </c>
      <c r="I768" s="12" t="s">
        <v>17</v>
      </c>
      <c r="J768" s="12">
        <v>1040869</v>
      </c>
      <c r="K768" s="12">
        <v>735296</v>
      </c>
      <c r="L768" s="36">
        <f t="shared" si="11"/>
        <v>0.70642511209383696</v>
      </c>
    </row>
    <row r="769" spans="1:12">
      <c r="A769" s="12">
        <v>436119</v>
      </c>
      <c r="B769" s="12" t="s">
        <v>1637</v>
      </c>
      <c r="C769" s="35">
        <v>40938</v>
      </c>
      <c r="D769" s="12" t="s">
        <v>9</v>
      </c>
      <c r="E769" s="12" t="s">
        <v>1638</v>
      </c>
      <c r="F769" s="12">
        <v>398449</v>
      </c>
      <c r="G769" s="12" t="s">
        <v>112</v>
      </c>
      <c r="H769" s="12" t="s">
        <v>27</v>
      </c>
      <c r="I769" s="12" t="s">
        <v>21</v>
      </c>
      <c r="J769" s="12">
        <v>543418</v>
      </c>
      <c r="K769" s="12">
        <v>545631</v>
      </c>
      <c r="L769" s="36">
        <f t="shared" si="11"/>
        <v>1.0040723715445568</v>
      </c>
    </row>
    <row r="770" spans="1:12">
      <c r="A770" s="12">
        <v>436373</v>
      </c>
      <c r="B770" s="12" t="s">
        <v>1639</v>
      </c>
      <c r="C770" s="35">
        <v>40973</v>
      </c>
      <c r="D770" s="12" t="s">
        <v>9</v>
      </c>
      <c r="E770" s="12" t="s">
        <v>1640</v>
      </c>
      <c r="F770" s="12">
        <v>380148</v>
      </c>
      <c r="G770" s="12" t="s">
        <v>93</v>
      </c>
      <c r="H770" s="12" t="s">
        <v>27</v>
      </c>
      <c r="I770" s="12" t="s">
        <v>17</v>
      </c>
      <c r="J770" s="12">
        <v>899288</v>
      </c>
      <c r="K770" s="12">
        <v>1558635</v>
      </c>
      <c r="L770" s="36">
        <f t="shared" si="11"/>
        <v>1.733187810801434</v>
      </c>
    </row>
    <row r="771" spans="1:12">
      <c r="A771" s="12">
        <v>436504</v>
      </c>
      <c r="B771" s="12" t="s">
        <v>1641</v>
      </c>
      <c r="C771" s="35">
        <v>40963</v>
      </c>
      <c r="D771" s="12" t="s">
        <v>9</v>
      </c>
      <c r="E771" s="12" t="s">
        <v>1642</v>
      </c>
      <c r="F771" s="12">
        <v>460909</v>
      </c>
      <c r="G771" s="12" t="s">
        <v>40</v>
      </c>
      <c r="H771" s="12" t="s">
        <v>27</v>
      </c>
      <c r="I771" s="12" t="s">
        <v>17</v>
      </c>
      <c r="J771" s="12">
        <v>944280</v>
      </c>
      <c r="K771" s="12">
        <v>1587888</v>
      </c>
      <c r="L771" s="36">
        <f t="shared" ref="L771:L834" si="12">K771/J771</f>
        <v>1.6815859702630576</v>
      </c>
    </row>
    <row r="772" spans="1:12">
      <c r="A772" s="12">
        <v>436508</v>
      </c>
      <c r="B772" s="12" t="s">
        <v>1643</v>
      </c>
      <c r="C772" s="35">
        <v>40973</v>
      </c>
      <c r="D772" s="12" t="s">
        <v>9</v>
      </c>
      <c r="E772" s="12" t="s">
        <v>1644</v>
      </c>
      <c r="F772" s="12">
        <v>407302</v>
      </c>
      <c r="G772" s="12" t="s">
        <v>199</v>
      </c>
      <c r="H772" s="12" t="s">
        <v>27</v>
      </c>
      <c r="I772" s="12" t="s">
        <v>21</v>
      </c>
      <c r="J772" s="12">
        <v>572814</v>
      </c>
      <c r="K772" s="12">
        <v>391591</v>
      </c>
      <c r="L772" s="36">
        <f t="shared" si="12"/>
        <v>0.68362679683108307</v>
      </c>
    </row>
    <row r="773" spans="1:12">
      <c r="A773" s="12">
        <v>436510</v>
      </c>
      <c r="B773" s="12" t="s">
        <v>1645</v>
      </c>
      <c r="C773" s="35">
        <v>40966</v>
      </c>
      <c r="D773" s="12" t="s">
        <v>9</v>
      </c>
      <c r="E773" s="12" t="s">
        <v>1646</v>
      </c>
      <c r="F773" s="12">
        <v>436955</v>
      </c>
      <c r="G773" s="12" t="s">
        <v>819</v>
      </c>
      <c r="H773" s="12" t="s">
        <v>27</v>
      </c>
      <c r="I773" s="12" t="s">
        <v>66</v>
      </c>
      <c r="J773" s="12">
        <v>292812</v>
      </c>
      <c r="K773" s="12">
        <v>227795</v>
      </c>
      <c r="L773" s="36">
        <f t="shared" si="12"/>
        <v>0.77795650451484233</v>
      </c>
    </row>
    <row r="774" spans="1:12">
      <c r="A774" s="12">
        <v>436837</v>
      </c>
      <c r="B774" s="12" t="s">
        <v>1647</v>
      </c>
      <c r="C774" s="35">
        <v>40977</v>
      </c>
      <c r="D774" s="12" t="s">
        <v>9</v>
      </c>
      <c r="E774" s="12" t="s">
        <v>1648</v>
      </c>
      <c r="F774" s="12">
        <v>377602</v>
      </c>
      <c r="G774" s="12" t="s">
        <v>129</v>
      </c>
      <c r="H774" s="12" t="s">
        <v>27</v>
      </c>
      <c r="I774" s="12" t="s">
        <v>17</v>
      </c>
      <c r="J774" s="12">
        <v>911020</v>
      </c>
      <c r="K774" s="12">
        <v>522474</v>
      </c>
      <c r="L774" s="36">
        <f t="shared" si="12"/>
        <v>0.57350442361309306</v>
      </c>
    </row>
    <row r="775" spans="1:12">
      <c r="A775" s="12">
        <v>437057</v>
      </c>
      <c r="B775" s="12" t="s">
        <v>1649</v>
      </c>
      <c r="C775" s="35">
        <v>40970</v>
      </c>
      <c r="D775" s="12" t="s">
        <v>9</v>
      </c>
      <c r="E775" s="12" t="s">
        <v>1650</v>
      </c>
      <c r="F775" s="12">
        <v>416178</v>
      </c>
      <c r="G775" s="12" t="s">
        <v>155</v>
      </c>
      <c r="H775" s="12" t="s">
        <v>27</v>
      </c>
      <c r="I775" s="12" t="s">
        <v>17</v>
      </c>
      <c r="J775" s="12">
        <v>701963</v>
      </c>
      <c r="K775" s="12">
        <v>282596</v>
      </c>
      <c r="L775" s="36">
        <f t="shared" si="12"/>
        <v>0.40257962314253032</v>
      </c>
    </row>
    <row r="776" spans="1:12">
      <c r="A776" s="12">
        <v>437209</v>
      </c>
      <c r="B776" s="12" t="s">
        <v>1651</v>
      </c>
      <c r="C776" s="35">
        <v>40975</v>
      </c>
      <c r="D776" s="12" t="s">
        <v>9</v>
      </c>
      <c r="E776" s="12" t="s">
        <v>1652</v>
      </c>
      <c r="F776" s="12">
        <v>379975</v>
      </c>
      <c r="G776" s="12" t="s">
        <v>90</v>
      </c>
      <c r="H776" s="12" t="s">
        <v>27</v>
      </c>
      <c r="I776" s="12" t="s">
        <v>21</v>
      </c>
      <c r="J776" s="12">
        <v>630498</v>
      </c>
      <c r="K776" s="12">
        <v>777618</v>
      </c>
      <c r="L776" s="36">
        <f t="shared" si="12"/>
        <v>1.2333393603151794</v>
      </c>
    </row>
    <row r="777" spans="1:12">
      <c r="A777" s="12">
        <v>437307</v>
      </c>
      <c r="B777" s="12" t="s">
        <v>1653</v>
      </c>
      <c r="C777" s="35">
        <v>40911</v>
      </c>
      <c r="D777" s="12" t="s">
        <v>9</v>
      </c>
      <c r="E777" s="12" t="s">
        <v>376</v>
      </c>
      <c r="F777" s="12">
        <v>406515</v>
      </c>
      <c r="G777" s="12" t="s">
        <v>282</v>
      </c>
      <c r="H777" s="12" t="s">
        <v>12</v>
      </c>
      <c r="I777" s="12" t="s">
        <v>247</v>
      </c>
      <c r="J777" s="12">
        <v>2549527</v>
      </c>
      <c r="K777" s="12">
        <v>4036488</v>
      </c>
      <c r="L777" s="36">
        <f t="shared" si="12"/>
        <v>1.5832301442581309</v>
      </c>
    </row>
    <row r="778" spans="1:12">
      <c r="A778" s="12">
        <v>437489</v>
      </c>
      <c r="B778" s="12" t="s">
        <v>1654</v>
      </c>
      <c r="C778" s="35">
        <v>40984</v>
      </c>
      <c r="D778" s="12" t="s">
        <v>9</v>
      </c>
      <c r="E778" s="12" t="s">
        <v>1655</v>
      </c>
      <c r="F778" s="12">
        <v>377364</v>
      </c>
      <c r="G778" s="12" t="s">
        <v>722</v>
      </c>
      <c r="H778" s="12" t="s">
        <v>12</v>
      </c>
      <c r="I778" s="12" t="s">
        <v>21</v>
      </c>
      <c r="J778" s="12">
        <v>424442</v>
      </c>
      <c r="K778" s="12">
        <v>350014</v>
      </c>
      <c r="L778" s="36">
        <f t="shared" si="12"/>
        <v>0.82464506340088872</v>
      </c>
    </row>
    <row r="779" spans="1:12">
      <c r="A779" s="12">
        <v>438196</v>
      </c>
      <c r="B779" s="12" t="s">
        <v>1656</v>
      </c>
      <c r="C779" s="35">
        <v>40990</v>
      </c>
      <c r="D779" s="12" t="s">
        <v>9</v>
      </c>
      <c r="E779" s="12" t="s">
        <v>1657</v>
      </c>
      <c r="F779" s="12">
        <v>381325</v>
      </c>
      <c r="G779" s="12" t="s">
        <v>274</v>
      </c>
      <c r="H779" s="12" t="s">
        <v>27</v>
      </c>
      <c r="I779" s="12" t="s">
        <v>17</v>
      </c>
      <c r="J779" s="12">
        <v>1098720</v>
      </c>
      <c r="K779" s="12">
        <v>1733009</v>
      </c>
      <c r="L779" s="36">
        <f t="shared" si="12"/>
        <v>1.577298128731615</v>
      </c>
    </row>
    <row r="780" spans="1:12">
      <c r="A780" s="12">
        <v>439111</v>
      </c>
      <c r="B780" s="12" t="s">
        <v>1658</v>
      </c>
      <c r="C780" s="35">
        <v>40960</v>
      </c>
      <c r="D780" s="12" t="s">
        <v>9</v>
      </c>
      <c r="E780" s="12" t="s">
        <v>1659</v>
      </c>
      <c r="F780" s="12">
        <v>377963</v>
      </c>
      <c r="G780" s="12" t="s">
        <v>48</v>
      </c>
      <c r="H780" s="12" t="s">
        <v>27</v>
      </c>
      <c r="I780" s="12" t="s">
        <v>17</v>
      </c>
      <c r="J780" s="12">
        <v>877058</v>
      </c>
      <c r="K780" s="12">
        <v>1076374</v>
      </c>
      <c r="L780" s="36">
        <f t="shared" si="12"/>
        <v>1.2272552100317198</v>
      </c>
    </row>
    <row r="781" spans="1:12">
      <c r="A781" s="12">
        <v>439115</v>
      </c>
      <c r="B781" s="12" t="s">
        <v>1660</v>
      </c>
      <c r="C781" s="35">
        <v>40961</v>
      </c>
      <c r="D781" s="12" t="s">
        <v>9</v>
      </c>
      <c r="E781" s="12" t="s">
        <v>1661</v>
      </c>
      <c r="F781" s="12">
        <v>381132</v>
      </c>
      <c r="G781" s="12" t="s">
        <v>285</v>
      </c>
      <c r="H781" s="12" t="s">
        <v>27</v>
      </c>
      <c r="I781" s="12" t="s">
        <v>17</v>
      </c>
      <c r="J781" s="12">
        <v>997457</v>
      </c>
      <c r="K781" s="12">
        <v>1309369</v>
      </c>
      <c r="L781" s="36">
        <f t="shared" si="12"/>
        <v>1.312707214446337</v>
      </c>
    </row>
    <row r="782" spans="1:12">
      <c r="A782" s="12">
        <v>439239</v>
      </c>
      <c r="B782" s="12" t="s">
        <v>1662</v>
      </c>
      <c r="C782" s="35">
        <v>40980</v>
      </c>
      <c r="D782" s="12" t="s">
        <v>9</v>
      </c>
      <c r="E782" s="12" t="s">
        <v>1663</v>
      </c>
      <c r="F782" s="12">
        <v>377076</v>
      </c>
      <c r="G782" s="12" t="s">
        <v>24</v>
      </c>
      <c r="H782" s="12" t="s">
        <v>12</v>
      </c>
      <c r="I782" s="12" t="s">
        <v>21</v>
      </c>
      <c r="J782" s="12">
        <v>525167</v>
      </c>
      <c r="K782" s="12">
        <v>1277866</v>
      </c>
      <c r="L782" s="36">
        <f t="shared" si="12"/>
        <v>2.4332564688946565</v>
      </c>
    </row>
    <row r="783" spans="1:12">
      <c r="A783" s="12">
        <v>439408</v>
      </c>
      <c r="B783" s="12" t="s">
        <v>1664</v>
      </c>
      <c r="C783" s="35">
        <v>40980</v>
      </c>
      <c r="D783" s="12" t="s">
        <v>9</v>
      </c>
      <c r="E783" s="12" t="s">
        <v>1665</v>
      </c>
      <c r="F783" s="12">
        <v>472696</v>
      </c>
      <c r="G783" s="12" t="s">
        <v>192</v>
      </c>
      <c r="H783" s="12" t="s">
        <v>27</v>
      </c>
      <c r="I783" s="12" t="s">
        <v>17</v>
      </c>
      <c r="J783" s="12">
        <v>799091</v>
      </c>
      <c r="K783" s="12">
        <v>815408</v>
      </c>
      <c r="L783" s="36">
        <f t="shared" si="12"/>
        <v>1.0204194516018827</v>
      </c>
    </row>
    <row r="784" spans="1:12">
      <c r="A784" s="12">
        <v>439409</v>
      </c>
      <c r="B784" s="12" t="s">
        <v>1666</v>
      </c>
      <c r="C784" s="35">
        <v>41001</v>
      </c>
      <c r="D784" s="12" t="s">
        <v>9</v>
      </c>
      <c r="E784" s="12" t="s">
        <v>1667</v>
      </c>
      <c r="F784" s="12">
        <v>419863</v>
      </c>
      <c r="G784" s="12" t="s">
        <v>16</v>
      </c>
      <c r="H784" s="12" t="s">
        <v>27</v>
      </c>
      <c r="I784" s="12" t="s">
        <v>66</v>
      </c>
      <c r="J784" s="12">
        <v>377811</v>
      </c>
      <c r="K784" s="12">
        <v>2788673</v>
      </c>
      <c r="L784" s="36">
        <f t="shared" si="12"/>
        <v>7.381132365124361</v>
      </c>
    </row>
    <row r="785" spans="1:12">
      <c r="A785" s="12">
        <v>439443</v>
      </c>
      <c r="B785" s="12" t="s">
        <v>1668</v>
      </c>
      <c r="C785" s="35">
        <v>40991</v>
      </c>
      <c r="D785" s="12" t="s">
        <v>9</v>
      </c>
      <c r="E785" s="12" t="s">
        <v>1669</v>
      </c>
      <c r="F785" s="12">
        <v>474373</v>
      </c>
      <c r="G785" s="12" t="s">
        <v>126</v>
      </c>
      <c r="H785" s="12" t="s">
        <v>27</v>
      </c>
      <c r="I785" s="12" t="s">
        <v>17</v>
      </c>
      <c r="J785" s="12">
        <v>1064607</v>
      </c>
      <c r="K785" s="12">
        <v>922893</v>
      </c>
      <c r="L785" s="36">
        <f t="shared" si="12"/>
        <v>0.86688609036010467</v>
      </c>
    </row>
    <row r="786" spans="1:12">
      <c r="A786" s="12">
        <v>439545</v>
      </c>
      <c r="B786" s="12" t="s">
        <v>1670</v>
      </c>
      <c r="C786" s="35">
        <v>40896</v>
      </c>
      <c r="D786" s="12" t="s">
        <v>9</v>
      </c>
      <c r="E786" s="12" t="s">
        <v>1671</v>
      </c>
      <c r="F786" s="12">
        <v>386578</v>
      </c>
      <c r="G786" s="12" t="s">
        <v>350</v>
      </c>
      <c r="H786" s="12" t="s">
        <v>27</v>
      </c>
      <c r="I786" s="12" t="s">
        <v>13</v>
      </c>
      <c r="J786" s="12">
        <v>1119190</v>
      </c>
      <c r="K786" s="12">
        <v>1001877</v>
      </c>
      <c r="L786" s="36">
        <f t="shared" si="12"/>
        <v>0.89518044299895461</v>
      </c>
    </row>
    <row r="787" spans="1:12">
      <c r="A787" s="12">
        <v>439655</v>
      </c>
      <c r="B787" s="12" t="s">
        <v>1672</v>
      </c>
      <c r="C787" s="35">
        <v>40991</v>
      </c>
      <c r="D787" s="12" t="s">
        <v>9</v>
      </c>
      <c r="E787" s="12" t="s">
        <v>1673</v>
      </c>
      <c r="F787" s="12">
        <v>385791</v>
      </c>
      <c r="G787" s="12" t="s">
        <v>777</v>
      </c>
      <c r="H787" s="12" t="s">
        <v>27</v>
      </c>
      <c r="I787" s="12" t="s">
        <v>66</v>
      </c>
      <c r="J787" s="12">
        <v>121787</v>
      </c>
      <c r="K787" s="12">
        <v>285312</v>
      </c>
      <c r="L787" s="36">
        <f t="shared" si="12"/>
        <v>2.3427130974570356</v>
      </c>
    </row>
    <row r="788" spans="1:12">
      <c r="A788" s="12">
        <v>439656</v>
      </c>
      <c r="B788" s="12" t="s">
        <v>1674</v>
      </c>
      <c r="C788" s="35">
        <v>40991</v>
      </c>
      <c r="D788" s="12" t="s">
        <v>9</v>
      </c>
      <c r="E788" s="12" t="s">
        <v>1675</v>
      </c>
      <c r="F788" s="12">
        <v>385791</v>
      </c>
      <c r="G788" s="12" t="s">
        <v>777</v>
      </c>
      <c r="H788" s="12" t="s">
        <v>27</v>
      </c>
      <c r="I788" s="12" t="s">
        <v>66</v>
      </c>
      <c r="J788" s="12">
        <v>228808</v>
      </c>
      <c r="K788" s="12">
        <v>458740</v>
      </c>
      <c r="L788" s="36">
        <f t="shared" si="12"/>
        <v>2.0049124156498026</v>
      </c>
    </row>
    <row r="789" spans="1:12">
      <c r="A789" s="12">
        <v>439657</v>
      </c>
      <c r="B789" s="12" t="s">
        <v>1676</v>
      </c>
      <c r="C789" s="35">
        <v>40983</v>
      </c>
      <c r="D789" s="12" t="s">
        <v>9</v>
      </c>
      <c r="E789" s="12" t="s">
        <v>1677</v>
      </c>
      <c r="F789" s="12">
        <v>381721</v>
      </c>
      <c r="G789" s="12" t="s">
        <v>265</v>
      </c>
      <c r="H789" s="12" t="s">
        <v>27</v>
      </c>
      <c r="I789" s="12" t="s">
        <v>17</v>
      </c>
      <c r="J789" s="12">
        <v>812999</v>
      </c>
      <c r="K789" s="12">
        <v>1389253</v>
      </c>
      <c r="L789" s="36">
        <f t="shared" si="12"/>
        <v>1.7088003798282654</v>
      </c>
    </row>
    <row r="790" spans="1:12">
      <c r="A790" s="12">
        <v>439658</v>
      </c>
      <c r="B790" s="12" t="s">
        <v>1678</v>
      </c>
      <c r="C790" s="35">
        <v>40945</v>
      </c>
      <c r="D790" s="12" t="s">
        <v>9</v>
      </c>
      <c r="E790" s="12" t="s">
        <v>1679</v>
      </c>
      <c r="F790" s="12">
        <v>382658</v>
      </c>
      <c r="G790" s="12" t="s">
        <v>146</v>
      </c>
      <c r="H790" s="12" t="s">
        <v>12</v>
      </c>
      <c r="I790" s="12" t="s">
        <v>17</v>
      </c>
      <c r="J790" s="12">
        <v>777912</v>
      </c>
      <c r="K790" s="12">
        <v>734325</v>
      </c>
      <c r="L790" s="36">
        <f t="shared" si="12"/>
        <v>0.94396924073674138</v>
      </c>
    </row>
    <row r="791" spans="1:12">
      <c r="A791" s="12">
        <v>440198</v>
      </c>
      <c r="B791" s="12" t="s">
        <v>1680</v>
      </c>
      <c r="C791" s="35">
        <v>40996</v>
      </c>
      <c r="D791" s="12" t="s">
        <v>9</v>
      </c>
      <c r="E791" s="12" t="s">
        <v>1681</v>
      </c>
      <c r="F791" s="12">
        <v>471969</v>
      </c>
      <c r="G791" s="12" t="s">
        <v>597</v>
      </c>
      <c r="H791" s="12" t="s">
        <v>27</v>
      </c>
      <c r="I791" s="12" t="s">
        <v>21</v>
      </c>
      <c r="J791" s="12">
        <v>686123</v>
      </c>
      <c r="K791" s="12">
        <v>537611</v>
      </c>
      <c r="L791" s="36">
        <f t="shared" si="12"/>
        <v>0.78354901380656239</v>
      </c>
    </row>
    <row r="792" spans="1:12">
      <c r="A792" s="12">
        <v>440931</v>
      </c>
      <c r="B792" s="12" t="s">
        <v>1682</v>
      </c>
      <c r="C792" s="35">
        <v>41015</v>
      </c>
      <c r="D792" s="12" t="s">
        <v>9</v>
      </c>
      <c r="E792" s="12" t="s">
        <v>1683</v>
      </c>
      <c r="F792" s="12">
        <v>399532</v>
      </c>
      <c r="G792" s="12" t="s">
        <v>11</v>
      </c>
      <c r="H792" s="12" t="s">
        <v>12</v>
      </c>
      <c r="I792" s="12" t="s">
        <v>13</v>
      </c>
      <c r="J792" s="12">
        <v>1292159</v>
      </c>
      <c r="K792" s="12">
        <v>786491</v>
      </c>
      <c r="L792" s="36">
        <f t="shared" si="12"/>
        <v>0.60866425881025477</v>
      </c>
    </row>
    <row r="793" spans="1:12">
      <c r="A793" s="12">
        <v>441267</v>
      </c>
      <c r="B793" s="12" t="s">
        <v>1684</v>
      </c>
      <c r="C793" s="35">
        <v>41027</v>
      </c>
      <c r="D793" s="12" t="s">
        <v>9</v>
      </c>
      <c r="E793" s="12" t="s">
        <v>1685</v>
      </c>
      <c r="F793" s="12">
        <v>398449</v>
      </c>
      <c r="G793" s="12" t="s">
        <v>112</v>
      </c>
      <c r="H793" s="12" t="s">
        <v>27</v>
      </c>
      <c r="I793" s="12" t="s">
        <v>17</v>
      </c>
      <c r="J793" s="12">
        <v>763580</v>
      </c>
      <c r="K793" s="12">
        <v>105150</v>
      </c>
      <c r="L793" s="36">
        <f t="shared" si="12"/>
        <v>0.13770659262945598</v>
      </c>
    </row>
    <row r="794" spans="1:12">
      <c r="A794" s="12">
        <v>441395</v>
      </c>
      <c r="B794" s="12" t="s">
        <v>1686</v>
      </c>
      <c r="C794" s="35">
        <v>41017</v>
      </c>
      <c r="D794" s="12" t="s">
        <v>9</v>
      </c>
      <c r="E794" s="12" t="s">
        <v>1687</v>
      </c>
      <c r="F794" s="12">
        <v>419555</v>
      </c>
      <c r="G794" s="12" t="s">
        <v>740</v>
      </c>
      <c r="H794" s="12" t="s">
        <v>27</v>
      </c>
      <c r="I794" s="12" t="s">
        <v>17</v>
      </c>
      <c r="J794" s="12">
        <v>749991</v>
      </c>
      <c r="K794" s="12">
        <v>525935</v>
      </c>
      <c r="L794" s="36">
        <f t="shared" si="12"/>
        <v>0.70125508172764739</v>
      </c>
    </row>
    <row r="795" spans="1:12">
      <c r="A795" s="12">
        <v>441555</v>
      </c>
      <c r="B795" s="12" t="s">
        <v>1688</v>
      </c>
      <c r="C795" s="35">
        <v>41025</v>
      </c>
      <c r="D795" s="12" t="s">
        <v>9</v>
      </c>
      <c r="E795" s="12" t="s">
        <v>1689</v>
      </c>
      <c r="F795" s="12">
        <v>416178</v>
      </c>
      <c r="G795" s="12" t="s">
        <v>155</v>
      </c>
      <c r="H795" s="12" t="s">
        <v>27</v>
      </c>
      <c r="I795" s="12" t="s">
        <v>21</v>
      </c>
      <c r="J795" s="12">
        <v>512464</v>
      </c>
      <c r="K795" s="12">
        <v>1134834</v>
      </c>
      <c r="L795" s="36">
        <f t="shared" si="12"/>
        <v>2.2144657966218113</v>
      </c>
    </row>
    <row r="796" spans="1:12">
      <c r="A796" s="12">
        <v>441556</v>
      </c>
      <c r="B796" s="12" t="s">
        <v>1690</v>
      </c>
      <c r="C796" s="35">
        <v>40975</v>
      </c>
      <c r="D796" s="12" t="s">
        <v>9</v>
      </c>
      <c r="E796" s="12" t="s">
        <v>1691</v>
      </c>
      <c r="F796" s="12">
        <v>376339</v>
      </c>
      <c r="G796" s="12" t="s">
        <v>87</v>
      </c>
      <c r="H796" s="12" t="s">
        <v>27</v>
      </c>
      <c r="I796" s="12" t="s">
        <v>21</v>
      </c>
      <c r="J796" s="12">
        <v>509523</v>
      </c>
      <c r="K796" s="12">
        <v>837363</v>
      </c>
      <c r="L796" s="36">
        <f t="shared" si="12"/>
        <v>1.6434253213299497</v>
      </c>
    </row>
    <row r="797" spans="1:12">
      <c r="A797" s="12">
        <v>441776</v>
      </c>
      <c r="B797" s="12" t="s">
        <v>1692</v>
      </c>
      <c r="C797" s="35">
        <v>41026</v>
      </c>
      <c r="D797" s="12" t="s">
        <v>9</v>
      </c>
      <c r="E797" s="12" t="s">
        <v>1693</v>
      </c>
      <c r="F797" s="12">
        <v>474340</v>
      </c>
      <c r="G797" s="12" t="s">
        <v>109</v>
      </c>
      <c r="H797" s="12" t="s">
        <v>27</v>
      </c>
      <c r="I797" s="12" t="s">
        <v>17</v>
      </c>
      <c r="J797" s="12">
        <v>835610</v>
      </c>
      <c r="K797" s="12">
        <v>439333</v>
      </c>
      <c r="L797" s="36">
        <f t="shared" si="12"/>
        <v>0.5257632148969017</v>
      </c>
    </row>
    <row r="798" spans="1:12">
      <c r="A798" s="12">
        <v>441779</v>
      </c>
      <c r="B798" s="12" t="s">
        <v>1694</v>
      </c>
      <c r="C798" s="35">
        <v>41033</v>
      </c>
      <c r="D798" s="12" t="s">
        <v>9</v>
      </c>
      <c r="E798" s="12" t="s">
        <v>1695</v>
      </c>
      <c r="F798" s="12">
        <v>471969</v>
      </c>
      <c r="G798" s="12" t="s">
        <v>597</v>
      </c>
      <c r="H798" s="12" t="s">
        <v>27</v>
      </c>
      <c r="I798" s="12" t="s">
        <v>21</v>
      </c>
      <c r="J798" s="12">
        <v>665210</v>
      </c>
      <c r="K798" s="12">
        <v>986659</v>
      </c>
      <c r="L798" s="36">
        <f t="shared" si="12"/>
        <v>1.4832293561431729</v>
      </c>
    </row>
    <row r="799" spans="1:12">
      <c r="A799" s="12">
        <v>441780</v>
      </c>
      <c r="B799" s="12" t="s">
        <v>1696</v>
      </c>
      <c r="C799" s="35">
        <v>41040</v>
      </c>
      <c r="D799" s="12" t="s">
        <v>9</v>
      </c>
      <c r="E799" s="12" t="s">
        <v>1661</v>
      </c>
      <c r="F799" s="12">
        <v>381132</v>
      </c>
      <c r="G799" s="12" t="s">
        <v>285</v>
      </c>
      <c r="H799" s="12" t="s">
        <v>27</v>
      </c>
      <c r="I799" s="12" t="s">
        <v>17</v>
      </c>
      <c r="J799" s="12">
        <v>970129</v>
      </c>
      <c r="K799" s="12">
        <v>244188</v>
      </c>
      <c r="L799" s="36">
        <f t="shared" si="12"/>
        <v>0.25170673178515435</v>
      </c>
    </row>
    <row r="800" spans="1:12">
      <c r="A800" s="12">
        <v>441837</v>
      </c>
      <c r="B800" s="12" t="s">
        <v>1697</v>
      </c>
      <c r="C800" s="35">
        <v>41020</v>
      </c>
      <c r="D800" s="12" t="s">
        <v>9</v>
      </c>
      <c r="E800" s="12" t="s">
        <v>1698</v>
      </c>
      <c r="F800" s="12">
        <v>385791</v>
      </c>
      <c r="G800" s="12" t="s">
        <v>777</v>
      </c>
      <c r="H800" s="12" t="s">
        <v>27</v>
      </c>
      <c r="I800" s="12" t="s">
        <v>21</v>
      </c>
      <c r="J800" s="12">
        <v>621660</v>
      </c>
      <c r="K800" s="12">
        <v>1123397</v>
      </c>
      <c r="L800" s="36">
        <f t="shared" si="12"/>
        <v>1.8070923012579223</v>
      </c>
    </row>
    <row r="801" spans="1:12">
      <c r="A801" s="12">
        <v>441839</v>
      </c>
      <c r="B801" s="12" t="s">
        <v>1699</v>
      </c>
      <c r="C801" s="35">
        <v>41043</v>
      </c>
      <c r="D801" s="12" t="s">
        <v>9</v>
      </c>
      <c r="E801" s="12" t="s">
        <v>1700</v>
      </c>
      <c r="F801" s="12">
        <v>399534</v>
      </c>
      <c r="G801" s="12" t="s">
        <v>20</v>
      </c>
      <c r="H801" s="12" t="s">
        <v>27</v>
      </c>
      <c r="I801" s="12" t="s">
        <v>17</v>
      </c>
      <c r="J801" s="12">
        <v>902922</v>
      </c>
      <c r="K801" s="12">
        <v>761034</v>
      </c>
      <c r="L801" s="36">
        <f t="shared" si="12"/>
        <v>0.84285685806747423</v>
      </c>
    </row>
    <row r="802" spans="1:12">
      <c r="A802" s="12">
        <v>442106</v>
      </c>
      <c r="B802" s="12" t="s">
        <v>1701</v>
      </c>
      <c r="C802" s="35">
        <v>41036</v>
      </c>
      <c r="D802" s="12" t="s">
        <v>9</v>
      </c>
      <c r="E802" s="12" t="s">
        <v>1702</v>
      </c>
      <c r="F802" s="12">
        <v>381248</v>
      </c>
      <c r="G802" s="12" t="s">
        <v>513</v>
      </c>
      <c r="H802" s="12" t="s">
        <v>27</v>
      </c>
      <c r="I802" s="12" t="s">
        <v>21</v>
      </c>
      <c r="J802" s="12">
        <v>586294</v>
      </c>
      <c r="K802" s="12">
        <v>766923</v>
      </c>
      <c r="L802" s="36">
        <f t="shared" si="12"/>
        <v>1.3080860455675822</v>
      </c>
    </row>
    <row r="803" spans="1:12">
      <c r="A803" s="12">
        <v>442111</v>
      </c>
      <c r="B803" s="12" t="s">
        <v>1703</v>
      </c>
      <c r="C803" s="35">
        <v>41039</v>
      </c>
      <c r="D803" s="12" t="s">
        <v>9</v>
      </c>
      <c r="E803" s="12" t="s">
        <v>1704</v>
      </c>
      <c r="F803" s="12">
        <v>381248</v>
      </c>
      <c r="G803" s="12" t="s">
        <v>513</v>
      </c>
      <c r="H803" s="12" t="s">
        <v>27</v>
      </c>
      <c r="I803" s="12" t="s">
        <v>17</v>
      </c>
      <c r="J803" s="12">
        <v>737951</v>
      </c>
      <c r="K803" s="12">
        <v>2006567</v>
      </c>
      <c r="L803" s="36">
        <f t="shared" si="12"/>
        <v>2.7191060111037184</v>
      </c>
    </row>
    <row r="804" spans="1:12">
      <c r="A804" s="12">
        <v>442115</v>
      </c>
      <c r="B804" s="12" t="s">
        <v>1705</v>
      </c>
      <c r="C804" s="35">
        <v>41025</v>
      </c>
      <c r="D804" s="12" t="s">
        <v>9</v>
      </c>
      <c r="E804" s="12" t="s">
        <v>1706</v>
      </c>
      <c r="F804" s="12">
        <v>419555</v>
      </c>
      <c r="G804" s="12" t="s">
        <v>740</v>
      </c>
      <c r="H804" s="12" t="s">
        <v>27</v>
      </c>
      <c r="I804" s="12" t="s">
        <v>17</v>
      </c>
      <c r="J804" s="12">
        <v>721885</v>
      </c>
      <c r="K804" s="12">
        <v>1694328</v>
      </c>
      <c r="L804" s="36">
        <f t="shared" si="12"/>
        <v>2.3470885251806037</v>
      </c>
    </row>
    <row r="805" spans="1:12">
      <c r="A805" s="12">
        <v>442118</v>
      </c>
      <c r="B805" s="12" t="s">
        <v>1707</v>
      </c>
      <c r="C805" s="35">
        <v>41039</v>
      </c>
      <c r="D805" s="12" t="s">
        <v>9</v>
      </c>
      <c r="E805" s="12" t="s">
        <v>1708</v>
      </c>
      <c r="F805" s="12">
        <v>460392</v>
      </c>
      <c r="G805" s="12" t="s">
        <v>527</v>
      </c>
      <c r="H805" s="12" t="s">
        <v>27</v>
      </c>
      <c r="I805" s="12" t="s">
        <v>17</v>
      </c>
      <c r="J805" s="12">
        <v>710764</v>
      </c>
      <c r="K805" s="12">
        <v>675920</v>
      </c>
      <c r="L805" s="36">
        <f t="shared" si="12"/>
        <v>0.95097669549949071</v>
      </c>
    </row>
    <row r="806" spans="1:12">
      <c r="A806" s="12">
        <v>442425</v>
      </c>
      <c r="B806" s="12" t="s">
        <v>1709</v>
      </c>
      <c r="C806" s="35">
        <v>41046</v>
      </c>
      <c r="D806" s="12" t="s">
        <v>9</v>
      </c>
      <c r="E806" s="12" t="s">
        <v>613</v>
      </c>
      <c r="F806" s="12">
        <v>424426</v>
      </c>
      <c r="G806" s="12" t="s">
        <v>935</v>
      </c>
      <c r="H806" s="12" t="s">
        <v>27</v>
      </c>
      <c r="I806" s="12" t="s">
        <v>21</v>
      </c>
      <c r="J806" s="12">
        <v>438554</v>
      </c>
      <c r="K806" s="12">
        <v>219085</v>
      </c>
      <c r="L806" s="36">
        <f t="shared" si="12"/>
        <v>0.49956219758570208</v>
      </c>
    </row>
    <row r="807" spans="1:12">
      <c r="A807" s="12">
        <v>442678</v>
      </c>
      <c r="B807" s="12" t="s">
        <v>1710</v>
      </c>
      <c r="C807" s="35">
        <v>41044</v>
      </c>
      <c r="D807" s="12" t="s">
        <v>9</v>
      </c>
      <c r="E807" s="12" t="s">
        <v>835</v>
      </c>
      <c r="F807" s="12">
        <v>471969</v>
      </c>
      <c r="G807" s="12" t="s">
        <v>597</v>
      </c>
      <c r="H807" s="12" t="s">
        <v>27</v>
      </c>
      <c r="I807" s="12" t="s">
        <v>21</v>
      </c>
      <c r="J807" s="12">
        <v>505045</v>
      </c>
      <c r="K807" s="12">
        <v>454368</v>
      </c>
      <c r="L807" s="36">
        <f t="shared" si="12"/>
        <v>0.89965844627706437</v>
      </c>
    </row>
    <row r="808" spans="1:12">
      <c r="A808" s="12">
        <v>443474</v>
      </c>
      <c r="B808" s="12" t="s">
        <v>1711</v>
      </c>
      <c r="C808" s="35">
        <v>40917</v>
      </c>
      <c r="D808" s="12" t="s">
        <v>9</v>
      </c>
      <c r="E808" s="12" t="s">
        <v>1712</v>
      </c>
      <c r="F808" s="12">
        <v>459093</v>
      </c>
      <c r="G808" s="12" t="s">
        <v>345</v>
      </c>
      <c r="H808" s="12" t="s">
        <v>27</v>
      </c>
      <c r="I808" s="12" t="s">
        <v>21</v>
      </c>
      <c r="J808" s="12">
        <v>560916</v>
      </c>
      <c r="K808" s="12">
        <v>1654179</v>
      </c>
      <c r="L808" s="36">
        <f t="shared" si="12"/>
        <v>2.9490672400145477</v>
      </c>
    </row>
    <row r="809" spans="1:12">
      <c r="A809" s="12">
        <v>443477</v>
      </c>
      <c r="B809" s="12" t="s">
        <v>1713</v>
      </c>
      <c r="C809" s="35">
        <v>41034</v>
      </c>
      <c r="D809" s="12" t="s">
        <v>9</v>
      </c>
      <c r="E809" s="12" t="s">
        <v>1714</v>
      </c>
      <c r="F809" s="12">
        <v>447935</v>
      </c>
      <c r="G809" s="12" t="s">
        <v>238</v>
      </c>
      <c r="H809" s="12" t="s">
        <v>27</v>
      </c>
      <c r="I809" s="12" t="s">
        <v>21</v>
      </c>
      <c r="J809" s="12">
        <v>658527</v>
      </c>
      <c r="K809" s="12">
        <v>544971</v>
      </c>
      <c r="L809" s="36">
        <f t="shared" si="12"/>
        <v>0.8275606011598613</v>
      </c>
    </row>
    <row r="810" spans="1:12">
      <c r="A810" s="12">
        <v>443541</v>
      </c>
      <c r="B810" s="12" t="s">
        <v>1715</v>
      </c>
      <c r="C810" s="35">
        <v>41043</v>
      </c>
      <c r="D810" s="12" t="s">
        <v>9</v>
      </c>
      <c r="E810" s="12" t="s">
        <v>1716</v>
      </c>
      <c r="F810" s="12">
        <v>376098</v>
      </c>
      <c r="G810" s="12" t="s">
        <v>1080</v>
      </c>
      <c r="H810" s="12" t="s">
        <v>27</v>
      </c>
      <c r="I810" s="12" t="s">
        <v>17</v>
      </c>
      <c r="J810" s="12">
        <v>894327</v>
      </c>
      <c r="K810" s="12">
        <v>1293777</v>
      </c>
      <c r="L810" s="36">
        <f t="shared" si="12"/>
        <v>1.4466487090292477</v>
      </c>
    </row>
    <row r="811" spans="1:12">
      <c r="A811" s="12">
        <v>443543</v>
      </c>
      <c r="B811" s="12" t="s">
        <v>1717</v>
      </c>
      <c r="C811" s="35">
        <v>40994</v>
      </c>
      <c r="D811" s="12" t="s">
        <v>9</v>
      </c>
      <c r="E811" s="12" t="s">
        <v>1718</v>
      </c>
      <c r="F811" s="12">
        <v>398778</v>
      </c>
      <c r="G811" s="12" t="s">
        <v>363</v>
      </c>
      <c r="H811" s="12" t="s">
        <v>12</v>
      </c>
      <c r="I811" s="12" t="s">
        <v>17</v>
      </c>
      <c r="J811" s="12">
        <v>707783</v>
      </c>
      <c r="K811" s="12">
        <v>1711138</v>
      </c>
      <c r="L811" s="36">
        <f t="shared" si="12"/>
        <v>2.4176025702793087</v>
      </c>
    </row>
    <row r="812" spans="1:12">
      <c r="A812" s="12">
        <v>443545</v>
      </c>
      <c r="B812" s="12" t="s">
        <v>1719</v>
      </c>
      <c r="C812" s="35">
        <v>41043</v>
      </c>
      <c r="D812" s="12" t="s">
        <v>9</v>
      </c>
      <c r="E812" s="12" t="s">
        <v>1720</v>
      </c>
      <c r="F812" s="12">
        <v>410827</v>
      </c>
      <c r="G812" s="12" t="s">
        <v>255</v>
      </c>
      <c r="H812" s="12" t="s">
        <v>27</v>
      </c>
      <c r="I812" s="12" t="s">
        <v>28</v>
      </c>
      <c r="J812" s="12">
        <v>1546273</v>
      </c>
      <c r="K812" s="12">
        <v>1529189</v>
      </c>
      <c r="L812" s="36">
        <f t="shared" si="12"/>
        <v>0.9889514982153863</v>
      </c>
    </row>
    <row r="813" spans="1:12">
      <c r="A813" s="12">
        <v>443551</v>
      </c>
      <c r="B813" s="12" t="s">
        <v>1721</v>
      </c>
      <c r="C813" s="35">
        <v>41052</v>
      </c>
      <c r="D813" s="12" t="s">
        <v>9</v>
      </c>
      <c r="E813" s="12" t="s">
        <v>1722</v>
      </c>
      <c r="F813" s="12">
        <v>380148</v>
      </c>
      <c r="G813" s="12" t="s">
        <v>93</v>
      </c>
      <c r="H813" s="12" t="s">
        <v>12</v>
      </c>
      <c r="I813" s="12" t="s">
        <v>17</v>
      </c>
      <c r="J813" s="12">
        <v>1048925</v>
      </c>
      <c r="K813" s="12">
        <v>553353</v>
      </c>
      <c r="L813" s="36">
        <f t="shared" si="12"/>
        <v>0.52754296065018946</v>
      </c>
    </row>
    <row r="814" spans="1:12">
      <c r="A814" s="12">
        <v>443607</v>
      </c>
      <c r="B814" s="12" t="s">
        <v>1723</v>
      </c>
      <c r="C814" s="35">
        <v>41046</v>
      </c>
      <c r="D814" s="12" t="s">
        <v>9</v>
      </c>
      <c r="E814" s="12" t="s">
        <v>1724</v>
      </c>
      <c r="F814" s="12">
        <v>377076</v>
      </c>
      <c r="G814" s="12" t="s">
        <v>24</v>
      </c>
      <c r="H814" s="12" t="s">
        <v>27</v>
      </c>
      <c r="I814" s="12" t="s">
        <v>21</v>
      </c>
      <c r="J814" s="12">
        <v>492427</v>
      </c>
      <c r="K814" s="12">
        <v>1551792</v>
      </c>
      <c r="L814" s="36">
        <f t="shared" si="12"/>
        <v>3.1513137987965729</v>
      </c>
    </row>
    <row r="815" spans="1:12">
      <c r="A815" s="12">
        <v>443675</v>
      </c>
      <c r="B815" s="12" t="s">
        <v>1725</v>
      </c>
      <c r="C815" s="35">
        <v>41055</v>
      </c>
      <c r="D815" s="12" t="s">
        <v>9</v>
      </c>
      <c r="E815" s="12" t="s">
        <v>1726</v>
      </c>
      <c r="F815" s="12">
        <v>425654</v>
      </c>
      <c r="G815" s="12" t="s">
        <v>538</v>
      </c>
      <c r="H815" s="12" t="s">
        <v>27</v>
      </c>
      <c r="I815" s="12" t="s">
        <v>17</v>
      </c>
      <c r="J815" s="12">
        <v>875018</v>
      </c>
      <c r="K815" s="12">
        <v>140401</v>
      </c>
      <c r="L815" s="36">
        <f t="shared" si="12"/>
        <v>0.16045498492602439</v>
      </c>
    </row>
    <row r="816" spans="1:12">
      <c r="A816" s="12">
        <v>443677</v>
      </c>
      <c r="B816" s="12" t="s">
        <v>1727</v>
      </c>
      <c r="C816" s="35">
        <v>41033</v>
      </c>
      <c r="D816" s="12" t="s">
        <v>9</v>
      </c>
      <c r="E816" s="12" t="s">
        <v>1728</v>
      </c>
      <c r="F816" s="12">
        <v>408446</v>
      </c>
      <c r="G816" s="12" t="s">
        <v>439</v>
      </c>
      <c r="H816" s="12" t="s">
        <v>27</v>
      </c>
      <c r="I816" s="12" t="s">
        <v>21</v>
      </c>
      <c r="J816" s="12">
        <v>535167</v>
      </c>
      <c r="K816" s="12">
        <v>125497</v>
      </c>
      <c r="L816" s="36">
        <f t="shared" si="12"/>
        <v>0.23450063251284178</v>
      </c>
    </row>
    <row r="817" spans="1:12">
      <c r="A817" s="12">
        <v>443711</v>
      </c>
      <c r="B817" s="12" t="s">
        <v>1729</v>
      </c>
      <c r="C817" s="35">
        <v>41050</v>
      </c>
      <c r="D817" s="12" t="s">
        <v>9</v>
      </c>
      <c r="E817" s="12" t="s">
        <v>1730</v>
      </c>
      <c r="F817" s="12">
        <v>408446</v>
      </c>
      <c r="G817" s="12" t="s">
        <v>439</v>
      </c>
      <c r="H817" s="12" t="s">
        <v>27</v>
      </c>
      <c r="I817" s="12" t="s">
        <v>21</v>
      </c>
      <c r="J817" s="12">
        <v>664502</v>
      </c>
      <c r="K817" s="12">
        <v>802320</v>
      </c>
      <c r="L817" s="36">
        <f t="shared" si="12"/>
        <v>1.2074004291935916</v>
      </c>
    </row>
    <row r="818" spans="1:12">
      <c r="A818" s="12">
        <v>443714</v>
      </c>
      <c r="B818" s="12" t="s">
        <v>1731</v>
      </c>
      <c r="C818" s="35">
        <v>41061</v>
      </c>
      <c r="D818" s="12" t="s">
        <v>9</v>
      </c>
      <c r="E818" s="12" t="s">
        <v>1732</v>
      </c>
      <c r="F818" s="12">
        <v>448733</v>
      </c>
      <c r="G818" s="12" t="s">
        <v>516</v>
      </c>
      <c r="H818" s="12" t="s">
        <v>27</v>
      </c>
      <c r="I818" s="12" t="s">
        <v>66</v>
      </c>
      <c r="J818" s="12">
        <v>350910</v>
      </c>
      <c r="K818" s="12">
        <v>611864</v>
      </c>
      <c r="L818" s="36">
        <f t="shared" si="12"/>
        <v>1.7436493687840187</v>
      </c>
    </row>
    <row r="819" spans="1:12">
      <c r="A819" s="12">
        <v>443716</v>
      </c>
      <c r="B819" s="12" t="s">
        <v>1733</v>
      </c>
      <c r="C819" s="35">
        <v>41061</v>
      </c>
      <c r="D819" s="12" t="s">
        <v>9</v>
      </c>
      <c r="E819" s="12" t="s">
        <v>1734</v>
      </c>
      <c r="F819" s="12">
        <v>473191</v>
      </c>
      <c r="G819" s="12" t="s">
        <v>210</v>
      </c>
      <c r="H819" s="12" t="s">
        <v>27</v>
      </c>
      <c r="I819" s="12" t="s">
        <v>13</v>
      </c>
      <c r="J819" s="12">
        <v>1305252</v>
      </c>
      <c r="K819" s="12">
        <v>973953</v>
      </c>
      <c r="L819" s="36">
        <f t="shared" si="12"/>
        <v>0.74618004799073279</v>
      </c>
    </row>
    <row r="820" spans="1:12">
      <c r="A820" s="12">
        <v>443808</v>
      </c>
      <c r="B820" s="12" t="s">
        <v>1735</v>
      </c>
      <c r="C820" s="35">
        <v>41005</v>
      </c>
      <c r="D820" s="12" t="s">
        <v>9</v>
      </c>
      <c r="E820" s="12" t="s">
        <v>1736</v>
      </c>
      <c r="F820" s="12">
        <v>460392</v>
      </c>
      <c r="G820" s="12" t="s">
        <v>527</v>
      </c>
      <c r="H820" s="12" t="s">
        <v>12</v>
      </c>
      <c r="I820" s="12" t="s">
        <v>21</v>
      </c>
      <c r="J820" s="12">
        <v>588183</v>
      </c>
      <c r="K820" s="12">
        <v>1031238</v>
      </c>
      <c r="L820" s="36">
        <f t="shared" si="12"/>
        <v>1.7532604648553256</v>
      </c>
    </row>
    <row r="821" spans="1:12">
      <c r="A821" s="12">
        <v>443809</v>
      </c>
      <c r="B821" s="12" t="s">
        <v>1737</v>
      </c>
      <c r="C821" s="35">
        <v>41005</v>
      </c>
      <c r="D821" s="12" t="s">
        <v>9</v>
      </c>
      <c r="E821" s="12" t="s">
        <v>1738</v>
      </c>
      <c r="F821" s="12">
        <v>448126</v>
      </c>
      <c r="G821" s="12" t="s">
        <v>312</v>
      </c>
      <c r="H821" s="12" t="s">
        <v>27</v>
      </c>
      <c r="I821" s="12" t="s">
        <v>17</v>
      </c>
      <c r="J821" s="12">
        <v>744972</v>
      </c>
      <c r="K821" s="12">
        <v>622557</v>
      </c>
      <c r="L821" s="36">
        <f t="shared" si="12"/>
        <v>0.83567838791256588</v>
      </c>
    </row>
    <row r="822" spans="1:12">
      <c r="A822" s="12">
        <v>443920</v>
      </c>
      <c r="B822" s="12" t="s">
        <v>1739</v>
      </c>
      <c r="C822" s="35">
        <v>41058</v>
      </c>
      <c r="D822" s="12" t="s">
        <v>9</v>
      </c>
      <c r="E822" s="12" t="s">
        <v>1740</v>
      </c>
      <c r="F822" s="12">
        <v>377329</v>
      </c>
      <c r="G822" s="12" t="s">
        <v>51</v>
      </c>
      <c r="H822" s="12" t="s">
        <v>27</v>
      </c>
      <c r="I822" s="12" t="s">
        <v>17</v>
      </c>
      <c r="J822" s="12">
        <v>794932</v>
      </c>
      <c r="K822" s="12">
        <v>899370</v>
      </c>
      <c r="L822" s="36">
        <f t="shared" si="12"/>
        <v>1.1313797909758319</v>
      </c>
    </row>
    <row r="823" spans="1:12">
      <c r="A823" s="12">
        <v>444021</v>
      </c>
      <c r="B823" s="12" t="s">
        <v>1741</v>
      </c>
      <c r="C823" s="35">
        <v>41058</v>
      </c>
      <c r="D823" s="12" t="s">
        <v>9</v>
      </c>
      <c r="E823" s="12" t="s">
        <v>1742</v>
      </c>
      <c r="F823" s="12">
        <v>464799</v>
      </c>
      <c r="G823" s="12" t="s">
        <v>644</v>
      </c>
      <c r="H823" s="12" t="s">
        <v>27</v>
      </c>
      <c r="I823" s="12" t="s">
        <v>17</v>
      </c>
      <c r="J823" s="12">
        <v>1076204</v>
      </c>
      <c r="K823" s="12">
        <v>1396649</v>
      </c>
      <c r="L823" s="36">
        <f t="shared" si="12"/>
        <v>1.2977548866200088</v>
      </c>
    </row>
    <row r="824" spans="1:12">
      <c r="A824" s="12">
        <v>444206</v>
      </c>
      <c r="B824" s="12" t="s">
        <v>1743</v>
      </c>
      <c r="C824" s="35">
        <v>41050</v>
      </c>
      <c r="D824" s="12" t="s">
        <v>9</v>
      </c>
      <c r="E824" s="12" t="s">
        <v>1744</v>
      </c>
      <c r="F824" s="12">
        <v>412289</v>
      </c>
      <c r="G824" s="12" t="s">
        <v>138</v>
      </c>
      <c r="H824" s="12" t="s">
        <v>27</v>
      </c>
      <c r="I824" s="12" t="s">
        <v>21</v>
      </c>
      <c r="J824" s="12">
        <v>457692</v>
      </c>
      <c r="K824" s="12">
        <v>735511</v>
      </c>
      <c r="L824" s="36">
        <f t="shared" si="12"/>
        <v>1.6069999038654816</v>
      </c>
    </row>
    <row r="825" spans="1:12">
      <c r="A825" s="12">
        <v>444215</v>
      </c>
      <c r="B825" s="12" t="s">
        <v>1745</v>
      </c>
      <c r="C825" s="35">
        <v>41065</v>
      </c>
      <c r="D825" s="12" t="s">
        <v>9</v>
      </c>
      <c r="E825" s="12" t="s">
        <v>1746</v>
      </c>
      <c r="F825" s="12">
        <v>382950</v>
      </c>
      <c r="G825" s="12" t="s">
        <v>600</v>
      </c>
      <c r="H825" s="12" t="s">
        <v>27</v>
      </c>
      <c r="I825" s="12" t="s">
        <v>17</v>
      </c>
      <c r="J825" s="12">
        <v>745477</v>
      </c>
      <c r="K825" s="12">
        <v>1080756</v>
      </c>
      <c r="L825" s="36">
        <f t="shared" si="12"/>
        <v>1.4497509648184987</v>
      </c>
    </row>
    <row r="826" spans="1:12">
      <c r="A826" s="12">
        <v>444312</v>
      </c>
      <c r="B826" s="12" t="s">
        <v>1747</v>
      </c>
      <c r="C826" s="35">
        <v>41073</v>
      </c>
      <c r="D826" s="12" t="s">
        <v>9</v>
      </c>
      <c r="E826" s="12" t="s">
        <v>1748</v>
      </c>
      <c r="F826" s="12">
        <v>408443</v>
      </c>
      <c r="G826" s="12" t="s">
        <v>402</v>
      </c>
      <c r="H826" s="12" t="s">
        <v>27</v>
      </c>
      <c r="I826" s="12" t="s">
        <v>21</v>
      </c>
      <c r="J826" s="12">
        <v>625582</v>
      </c>
      <c r="K826" s="12">
        <v>895888</v>
      </c>
      <c r="L826" s="36">
        <f t="shared" si="12"/>
        <v>1.432087240361775</v>
      </c>
    </row>
    <row r="827" spans="1:12">
      <c r="A827" s="12">
        <v>444377</v>
      </c>
      <c r="B827" s="12" t="s">
        <v>1749</v>
      </c>
      <c r="C827" s="35">
        <v>41073</v>
      </c>
      <c r="D827" s="12" t="s">
        <v>9</v>
      </c>
      <c r="E827" s="12" t="s">
        <v>1750</v>
      </c>
      <c r="F827" s="12">
        <v>381325</v>
      </c>
      <c r="G827" s="12" t="s">
        <v>274</v>
      </c>
      <c r="H827" s="12" t="s">
        <v>27</v>
      </c>
      <c r="I827" s="12" t="s">
        <v>66</v>
      </c>
      <c r="J827" s="12">
        <v>369885</v>
      </c>
      <c r="K827" s="12">
        <v>841955</v>
      </c>
      <c r="L827" s="36">
        <f t="shared" si="12"/>
        <v>2.2762615407491515</v>
      </c>
    </row>
    <row r="828" spans="1:12">
      <c r="A828" s="12">
        <v>444378</v>
      </c>
      <c r="B828" s="12" t="s">
        <v>1751</v>
      </c>
      <c r="C828" s="35">
        <v>41073</v>
      </c>
      <c r="D828" s="12" t="s">
        <v>9</v>
      </c>
      <c r="E828" s="12" t="s">
        <v>1752</v>
      </c>
      <c r="F828" s="12">
        <v>379146</v>
      </c>
      <c r="G828" s="12" t="s">
        <v>293</v>
      </c>
      <c r="H828" s="12" t="s">
        <v>27</v>
      </c>
      <c r="I828" s="12" t="s">
        <v>17</v>
      </c>
      <c r="J828" s="12">
        <v>1048831</v>
      </c>
      <c r="K828" s="12">
        <v>2418908</v>
      </c>
      <c r="L828" s="36">
        <f t="shared" si="12"/>
        <v>2.3062895738207585</v>
      </c>
    </row>
    <row r="829" spans="1:12">
      <c r="A829" s="12">
        <v>444465</v>
      </c>
      <c r="B829" s="12" t="s">
        <v>1753</v>
      </c>
      <c r="C829" s="35">
        <v>41064</v>
      </c>
      <c r="D829" s="12" t="s">
        <v>9</v>
      </c>
      <c r="E829" s="12" t="s">
        <v>1754</v>
      </c>
      <c r="F829" s="12">
        <v>420801</v>
      </c>
      <c r="G829" s="12" t="s">
        <v>624</v>
      </c>
      <c r="H829" s="12" t="s">
        <v>27</v>
      </c>
      <c r="I829" s="12" t="s">
        <v>21</v>
      </c>
      <c r="J829" s="12">
        <v>497339</v>
      </c>
      <c r="K829" s="12">
        <v>1194245</v>
      </c>
      <c r="L829" s="36">
        <f t="shared" si="12"/>
        <v>2.4012695565801194</v>
      </c>
    </row>
    <row r="830" spans="1:12">
      <c r="A830" s="12">
        <v>444466</v>
      </c>
      <c r="B830" s="12" t="s">
        <v>1755</v>
      </c>
      <c r="C830" s="35">
        <v>41071</v>
      </c>
      <c r="D830" s="12" t="s">
        <v>9</v>
      </c>
      <c r="E830" s="12" t="s">
        <v>1756</v>
      </c>
      <c r="F830" s="12">
        <v>420801</v>
      </c>
      <c r="G830" s="12" t="s">
        <v>624</v>
      </c>
      <c r="H830" s="12" t="s">
        <v>27</v>
      </c>
      <c r="I830" s="12" t="s">
        <v>17</v>
      </c>
      <c r="J830" s="12">
        <v>878760</v>
      </c>
      <c r="K830" s="12">
        <v>748433</v>
      </c>
      <c r="L830" s="36">
        <f t="shared" si="12"/>
        <v>0.85169215713050206</v>
      </c>
    </row>
    <row r="831" spans="1:12">
      <c r="A831" s="12">
        <v>444597</v>
      </c>
      <c r="B831" s="12" t="s">
        <v>1757</v>
      </c>
      <c r="C831" s="35">
        <v>41068</v>
      </c>
      <c r="D831" s="12" t="s">
        <v>9</v>
      </c>
      <c r="E831" s="12" t="s">
        <v>1758</v>
      </c>
      <c r="F831" s="12">
        <v>471701</v>
      </c>
      <c r="G831" s="12" t="s">
        <v>456</v>
      </c>
      <c r="H831" s="12" t="s">
        <v>27</v>
      </c>
      <c r="I831" s="12" t="s">
        <v>17</v>
      </c>
      <c r="J831" s="12">
        <v>812826</v>
      </c>
      <c r="K831" s="12">
        <v>493851</v>
      </c>
      <c r="L831" s="36">
        <f t="shared" si="12"/>
        <v>0.60757283846727339</v>
      </c>
    </row>
    <row r="832" spans="1:12">
      <c r="A832" s="12">
        <v>444599</v>
      </c>
      <c r="B832" s="12" t="s">
        <v>1759</v>
      </c>
      <c r="C832" s="35">
        <v>41071</v>
      </c>
      <c r="D832" s="12" t="s">
        <v>9</v>
      </c>
      <c r="E832" s="12" t="s">
        <v>1760</v>
      </c>
      <c r="F832" s="12">
        <v>420801</v>
      </c>
      <c r="G832" s="12" t="s">
        <v>624</v>
      </c>
      <c r="H832" s="12" t="s">
        <v>27</v>
      </c>
      <c r="I832" s="12" t="s">
        <v>66</v>
      </c>
      <c r="J832" s="12">
        <v>321483</v>
      </c>
      <c r="K832" s="12">
        <v>235064</v>
      </c>
      <c r="L832" s="36">
        <f t="shared" si="12"/>
        <v>0.73118640799046919</v>
      </c>
    </row>
    <row r="833" spans="1:12">
      <c r="A833" s="12">
        <v>444684</v>
      </c>
      <c r="B833" s="12" t="s">
        <v>1761</v>
      </c>
      <c r="C833" s="35">
        <v>41078</v>
      </c>
      <c r="D833" s="12" t="s">
        <v>9</v>
      </c>
      <c r="E833" s="12" t="s">
        <v>1762</v>
      </c>
      <c r="F833" s="12">
        <v>406698</v>
      </c>
      <c r="G833" s="12" t="s">
        <v>216</v>
      </c>
      <c r="H833" s="12" t="s">
        <v>27</v>
      </c>
      <c r="I833" s="12" t="s">
        <v>66</v>
      </c>
      <c r="J833" s="12">
        <v>396451</v>
      </c>
      <c r="K833" s="12">
        <v>126665</v>
      </c>
      <c r="L833" s="36">
        <f t="shared" si="12"/>
        <v>0.31949723925529261</v>
      </c>
    </row>
    <row r="834" spans="1:12">
      <c r="A834" s="12">
        <v>444685</v>
      </c>
      <c r="B834" s="12" t="s">
        <v>1763</v>
      </c>
      <c r="C834" s="35">
        <v>41081</v>
      </c>
      <c r="D834" s="12" t="s">
        <v>9</v>
      </c>
      <c r="E834" s="12" t="s">
        <v>1764</v>
      </c>
      <c r="F834" s="12">
        <v>380148</v>
      </c>
      <c r="G834" s="12" t="s">
        <v>93</v>
      </c>
      <c r="H834" s="12" t="s">
        <v>27</v>
      </c>
      <c r="I834" s="12" t="s">
        <v>21</v>
      </c>
      <c r="J834" s="12">
        <v>520051</v>
      </c>
      <c r="K834" s="12">
        <v>790086</v>
      </c>
      <c r="L834" s="36">
        <f t="shared" si="12"/>
        <v>1.5192471507602139</v>
      </c>
    </row>
    <row r="835" spans="1:12">
      <c r="A835" s="12">
        <v>444687</v>
      </c>
      <c r="B835" s="12" t="s">
        <v>1765</v>
      </c>
      <c r="C835" s="35">
        <v>41085</v>
      </c>
      <c r="D835" s="12" t="s">
        <v>9</v>
      </c>
      <c r="E835" s="12" t="s">
        <v>1766</v>
      </c>
      <c r="F835" s="12">
        <v>462852</v>
      </c>
      <c r="G835" s="12" t="s">
        <v>1143</v>
      </c>
      <c r="H835" s="12" t="s">
        <v>27</v>
      </c>
      <c r="I835" s="12" t="s">
        <v>21</v>
      </c>
      <c r="J835" s="12">
        <v>639819</v>
      </c>
      <c r="K835" s="12">
        <v>445040</v>
      </c>
      <c r="L835" s="36">
        <f t="shared" ref="L835:L898" si="13">K835/J835</f>
        <v>0.69557171637603765</v>
      </c>
    </row>
    <row r="836" spans="1:12">
      <c r="A836" s="12">
        <v>445425</v>
      </c>
      <c r="B836" s="12" t="s">
        <v>1767</v>
      </c>
      <c r="C836" s="35">
        <v>41078</v>
      </c>
      <c r="D836" s="12" t="s">
        <v>9</v>
      </c>
      <c r="E836" s="12" t="s">
        <v>1768</v>
      </c>
      <c r="F836" s="12">
        <v>359519</v>
      </c>
      <c r="G836" s="12" t="s">
        <v>290</v>
      </c>
      <c r="H836" s="12" t="s">
        <v>27</v>
      </c>
      <c r="I836" s="12" t="s">
        <v>21</v>
      </c>
      <c r="J836" s="12">
        <v>685158</v>
      </c>
      <c r="K836" s="12">
        <v>994780</v>
      </c>
      <c r="L836" s="36">
        <f t="shared" si="13"/>
        <v>1.4518986861424663</v>
      </c>
    </row>
    <row r="837" spans="1:12">
      <c r="A837" s="12">
        <v>446255</v>
      </c>
      <c r="B837" s="12" t="s">
        <v>1769</v>
      </c>
      <c r="C837" s="35">
        <v>41087</v>
      </c>
      <c r="D837" s="12" t="s">
        <v>9</v>
      </c>
      <c r="E837" s="12" t="s">
        <v>1770</v>
      </c>
      <c r="F837" s="12">
        <v>398449</v>
      </c>
      <c r="G837" s="12" t="s">
        <v>112</v>
      </c>
      <c r="H837" s="12" t="s">
        <v>27</v>
      </c>
      <c r="I837" s="12" t="s">
        <v>21</v>
      </c>
      <c r="J837" s="12">
        <v>596038</v>
      </c>
      <c r="K837" s="12">
        <v>265601</v>
      </c>
      <c r="L837" s="36">
        <f t="shared" si="13"/>
        <v>0.44561085031491282</v>
      </c>
    </row>
    <row r="838" spans="1:12">
      <c r="A838" s="12">
        <v>446256</v>
      </c>
      <c r="B838" s="12" t="s">
        <v>1771</v>
      </c>
      <c r="C838" s="35">
        <v>41073</v>
      </c>
      <c r="D838" s="12" t="s">
        <v>9</v>
      </c>
      <c r="E838" s="12" t="s">
        <v>1772</v>
      </c>
      <c r="F838" s="12">
        <v>472010</v>
      </c>
      <c r="G838" s="12" t="s">
        <v>168</v>
      </c>
      <c r="H838" s="12" t="s">
        <v>27</v>
      </c>
      <c r="I838" s="12" t="s">
        <v>17</v>
      </c>
      <c r="J838" s="12">
        <v>704725</v>
      </c>
      <c r="K838" s="12">
        <v>656281</v>
      </c>
      <c r="L838" s="36">
        <f t="shared" si="13"/>
        <v>0.93125829224165457</v>
      </c>
    </row>
    <row r="839" spans="1:12">
      <c r="A839" s="12">
        <v>446320</v>
      </c>
      <c r="B839" s="12" t="s">
        <v>1773</v>
      </c>
      <c r="C839" s="35">
        <v>41078</v>
      </c>
      <c r="D839" s="12" t="s">
        <v>9</v>
      </c>
      <c r="E839" s="12" t="s">
        <v>1774</v>
      </c>
      <c r="F839" s="12">
        <v>391321</v>
      </c>
      <c r="G839" s="12" t="s">
        <v>37</v>
      </c>
      <c r="H839" s="12" t="s">
        <v>27</v>
      </c>
      <c r="I839" s="12" t="s">
        <v>21</v>
      </c>
      <c r="J839" s="12">
        <v>606861</v>
      </c>
      <c r="K839" s="12">
        <v>410409</v>
      </c>
      <c r="L839" s="36">
        <f t="shared" si="13"/>
        <v>0.67628171854839902</v>
      </c>
    </row>
    <row r="840" spans="1:12">
      <c r="A840" s="12">
        <v>446325</v>
      </c>
      <c r="B840" s="12" t="s">
        <v>1775</v>
      </c>
      <c r="C840" s="35">
        <v>41078</v>
      </c>
      <c r="D840" s="12" t="s">
        <v>9</v>
      </c>
      <c r="E840" s="12" t="s">
        <v>1776</v>
      </c>
      <c r="F840" s="12">
        <v>388373</v>
      </c>
      <c r="G840" s="12" t="s">
        <v>633</v>
      </c>
      <c r="H840" s="12" t="s">
        <v>27</v>
      </c>
      <c r="I840" s="12" t="s">
        <v>21</v>
      </c>
      <c r="J840" s="12">
        <v>653699</v>
      </c>
      <c r="K840" s="12">
        <v>866649</v>
      </c>
      <c r="L840" s="36">
        <f t="shared" si="13"/>
        <v>1.325761550805493</v>
      </c>
    </row>
    <row r="841" spans="1:12">
      <c r="A841" s="12">
        <v>446341</v>
      </c>
      <c r="B841" s="12" t="s">
        <v>1777</v>
      </c>
      <c r="C841" s="35">
        <v>41085</v>
      </c>
      <c r="D841" s="12" t="s">
        <v>9</v>
      </c>
      <c r="E841" s="12" t="s">
        <v>1778</v>
      </c>
      <c r="F841" s="12">
        <v>419863</v>
      </c>
      <c r="G841" s="12" t="s">
        <v>16</v>
      </c>
      <c r="H841" s="12" t="s">
        <v>27</v>
      </c>
      <c r="I841" s="12" t="s">
        <v>66</v>
      </c>
      <c r="J841" s="12">
        <v>190015</v>
      </c>
      <c r="K841" s="12">
        <v>582311</v>
      </c>
      <c r="L841" s="36">
        <f t="shared" si="13"/>
        <v>3.064552798463279</v>
      </c>
    </row>
    <row r="842" spans="1:12">
      <c r="A842" s="12">
        <v>446371</v>
      </c>
      <c r="B842" s="12" t="s">
        <v>1779</v>
      </c>
      <c r="C842" s="35">
        <v>41064</v>
      </c>
      <c r="D842" s="12" t="s">
        <v>9</v>
      </c>
      <c r="E842" s="12" t="s">
        <v>1780</v>
      </c>
      <c r="F842" s="12">
        <v>462852</v>
      </c>
      <c r="G842" s="12" t="s">
        <v>1143</v>
      </c>
      <c r="H842" s="12" t="s">
        <v>27</v>
      </c>
      <c r="I842" s="12" t="s">
        <v>21</v>
      </c>
      <c r="J842" s="12">
        <v>553257</v>
      </c>
      <c r="K842" s="12">
        <v>715733</v>
      </c>
      <c r="L842" s="36">
        <f t="shared" si="13"/>
        <v>1.29367183786197</v>
      </c>
    </row>
    <row r="843" spans="1:12">
      <c r="A843" s="12">
        <v>446372</v>
      </c>
      <c r="B843" s="12" t="s">
        <v>1781</v>
      </c>
      <c r="C843" s="35">
        <v>41081</v>
      </c>
      <c r="D843" s="12" t="s">
        <v>9</v>
      </c>
      <c r="E843" s="12" t="s">
        <v>1782</v>
      </c>
      <c r="F843" s="12">
        <v>419863</v>
      </c>
      <c r="G843" s="12" t="s">
        <v>16</v>
      </c>
      <c r="H843" s="12" t="s">
        <v>27</v>
      </c>
      <c r="I843" s="12" t="s">
        <v>21</v>
      </c>
      <c r="J843" s="12">
        <v>452839</v>
      </c>
      <c r="K843" s="12">
        <v>1084738</v>
      </c>
      <c r="L843" s="36">
        <f t="shared" si="13"/>
        <v>2.3954164725211387</v>
      </c>
    </row>
    <row r="844" spans="1:12">
      <c r="A844" s="12">
        <v>446374</v>
      </c>
      <c r="B844" s="12" t="s">
        <v>1783</v>
      </c>
      <c r="C844" s="35">
        <v>41071</v>
      </c>
      <c r="D844" s="12" t="s">
        <v>9</v>
      </c>
      <c r="E844" s="12" t="s">
        <v>1784</v>
      </c>
      <c r="F844" s="12">
        <v>411975</v>
      </c>
      <c r="G844" s="12" t="s">
        <v>175</v>
      </c>
      <c r="H844" s="12" t="s">
        <v>12</v>
      </c>
      <c r="I844" s="12" t="s">
        <v>13</v>
      </c>
      <c r="J844" s="12">
        <v>1377672</v>
      </c>
      <c r="K844" s="12">
        <v>1424934</v>
      </c>
      <c r="L844" s="36">
        <f t="shared" si="13"/>
        <v>1.0343056983084509</v>
      </c>
    </row>
    <row r="845" spans="1:12">
      <c r="A845" s="12">
        <v>446375</v>
      </c>
      <c r="B845" s="12" t="s">
        <v>1785</v>
      </c>
      <c r="C845" s="35">
        <v>41078</v>
      </c>
      <c r="D845" s="12" t="s">
        <v>9</v>
      </c>
      <c r="E845" s="12" t="s">
        <v>1487</v>
      </c>
      <c r="F845" s="12">
        <v>381154</v>
      </c>
      <c r="G845" s="12" t="s">
        <v>320</v>
      </c>
      <c r="H845" s="12" t="s">
        <v>27</v>
      </c>
      <c r="I845" s="12" t="s">
        <v>17</v>
      </c>
      <c r="J845" s="12">
        <v>758705</v>
      </c>
      <c r="K845" s="12">
        <v>918006</v>
      </c>
      <c r="L845" s="36">
        <f t="shared" si="13"/>
        <v>1.209964347144147</v>
      </c>
    </row>
    <row r="846" spans="1:12">
      <c r="A846" s="12">
        <v>446376</v>
      </c>
      <c r="B846" s="12" t="s">
        <v>1786</v>
      </c>
      <c r="C846" s="35">
        <v>41094</v>
      </c>
      <c r="D846" s="12" t="s">
        <v>9</v>
      </c>
      <c r="E846" s="12" t="s">
        <v>1787</v>
      </c>
      <c r="F846" s="12">
        <v>381154</v>
      </c>
      <c r="G846" s="12" t="s">
        <v>320</v>
      </c>
      <c r="H846" s="12" t="s">
        <v>27</v>
      </c>
      <c r="I846" s="12" t="s">
        <v>17</v>
      </c>
      <c r="J846" s="12">
        <v>855050</v>
      </c>
      <c r="K846" s="12">
        <v>1045882</v>
      </c>
      <c r="L846" s="36">
        <f t="shared" si="13"/>
        <v>1.2231822700426875</v>
      </c>
    </row>
    <row r="847" spans="1:12">
      <c r="A847" s="12">
        <v>446378</v>
      </c>
      <c r="B847" s="12" t="s">
        <v>1788</v>
      </c>
      <c r="C847" s="35">
        <v>41071</v>
      </c>
      <c r="D847" s="12" t="s">
        <v>9</v>
      </c>
      <c r="E847" s="12" t="s">
        <v>1789</v>
      </c>
      <c r="F847" s="12">
        <v>378504</v>
      </c>
      <c r="G847" s="12" t="s">
        <v>271</v>
      </c>
      <c r="H847" s="12" t="s">
        <v>27</v>
      </c>
      <c r="I847" s="12" t="s">
        <v>66</v>
      </c>
      <c r="J847" s="12">
        <v>53169</v>
      </c>
      <c r="K847" s="12">
        <v>80636</v>
      </c>
      <c r="L847" s="36">
        <f t="shared" si="13"/>
        <v>1.516598017641859</v>
      </c>
    </row>
    <row r="848" spans="1:12">
      <c r="A848" s="12">
        <v>446411</v>
      </c>
      <c r="B848" s="12" t="s">
        <v>1790</v>
      </c>
      <c r="C848" s="35">
        <v>41095</v>
      </c>
      <c r="D848" s="12" t="s">
        <v>9</v>
      </c>
      <c r="E848" s="12" t="s">
        <v>1791</v>
      </c>
      <c r="F848" s="12">
        <v>406515</v>
      </c>
      <c r="G848" s="12" t="s">
        <v>282</v>
      </c>
      <c r="H848" s="12" t="s">
        <v>27</v>
      </c>
      <c r="I848" s="12" t="s">
        <v>17</v>
      </c>
      <c r="J848" s="12">
        <v>776723</v>
      </c>
      <c r="K848" s="12">
        <v>1889387</v>
      </c>
      <c r="L848" s="36">
        <f t="shared" si="13"/>
        <v>2.4325106891388564</v>
      </c>
    </row>
    <row r="849" spans="1:12">
      <c r="A849" s="12">
        <v>446511</v>
      </c>
      <c r="B849" s="12" t="s">
        <v>1792</v>
      </c>
      <c r="C849" s="35">
        <v>40970</v>
      </c>
      <c r="D849" s="12" t="s">
        <v>9</v>
      </c>
      <c r="E849" s="12" t="s">
        <v>1793</v>
      </c>
      <c r="F849" s="12">
        <v>377364</v>
      </c>
      <c r="G849" s="12" t="s">
        <v>722</v>
      </c>
      <c r="H849" s="12" t="s">
        <v>12</v>
      </c>
      <c r="I849" s="12" t="s">
        <v>66</v>
      </c>
      <c r="J849" s="12">
        <v>246695</v>
      </c>
      <c r="K849" s="12">
        <v>168233</v>
      </c>
      <c r="L849" s="36">
        <f t="shared" si="13"/>
        <v>0.68194734388617528</v>
      </c>
    </row>
    <row r="850" spans="1:12">
      <c r="A850" s="12">
        <v>446531</v>
      </c>
      <c r="B850" s="12" t="s">
        <v>1794</v>
      </c>
      <c r="C850" s="35">
        <v>41100</v>
      </c>
      <c r="D850" s="12" t="s">
        <v>9</v>
      </c>
      <c r="E850" s="12" t="s">
        <v>1795</v>
      </c>
      <c r="F850" s="12">
        <v>381132</v>
      </c>
      <c r="G850" s="12" t="s">
        <v>285</v>
      </c>
      <c r="H850" s="12" t="s">
        <v>27</v>
      </c>
      <c r="I850" s="12" t="s">
        <v>28</v>
      </c>
      <c r="J850" s="12">
        <v>1998605</v>
      </c>
      <c r="K850" s="12">
        <v>3959495</v>
      </c>
      <c r="L850" s="36">
        <f t="shared" si="13"/>
        <v>1.9811293377130548</v>
      </c>
    </row>
    <row r="851" spans="1:12">
      <c r="A851" s="12">
        <v>446587</v>
      </c>
      <c r="B851" s="12" t="s">
        <v>1796</v>
      </c>
      <c r="C851" s="35">
        <v>41082</v>
      </c>
      <c r="D851" s="12" t="s">
        <v>9</v>
      </c>
      <c r="E851" s="12" t="s">
        <v>1797</v>
      </c>
      <c r="F851" s="12">
        <v>473035</v>
      </c>
      <c r="G851" s="12" t="s">
        <v>141</v>
      </c>
      <c r="H851" s="12" t="s">
        <v>27</v>
      </c>
      <c r="I851" s="12" t="s">
        <v>21</v>
      </c>
      <c r="J851" s="12">
        <v>508620</v>
      </c>
      <c r="K851" s="12">
        <v>448953</v>
      </c>
      <c r="L851" s="36">
        <f t="shared" si="13"/>
        <v>0.88268845110298455</v>
      </c>
    </row>
    <row r="852" spans="1:12">
      <c r="A852" s="12">
        <v>446605</v>
      </c>
      <c r="B852" s="12" t="s">
        <v>1798</v>
      </c>
      <c r="C852" s="35">
        <v>41092</v>
      </c>
      <c r="D852" s="12" t="s">
        <v>9</v>
      </c>
      <c r="E852" s="12" t="s">
        <v>1799</v>
      </c>
      <c r="F852" s="12">
        <v>473035</v>
      </c>
      <c r="G852" s="12" t="s">
        <v>141</v>
      </c>
      <c r="H852" s="12" t="s">
        <v>27</v>
      </c>
      <c r="I852" s="12" t="s">
        <v>17</v>
      </c>
      <c r="J852" s="12">
        <v>779968</v>
      </c>
      <c r="K852" s="12">
        <v>1065118</v>
      </c>
      <c r="L852" s="36">
        <f t="shared" si="13"/>
        <v>1.3655919217198653</v>
      </c>
    </row>
    <row r="853" spans="1:12">
      <c r="A853" s="12">
        <v>446610</v>
      </c>
      <c r="B853" s="12" t="s">
        <v>1800</v>
      </c>
      <c r="C853" s="35">
        <v>41078</v>
      </c>
      <c r="D853" s="12" t="s">
        <v>9</v>
      </c>
      <c r="E853" s="12" t="s">
        <v>1801</v>
      </c>
      <c r="F853" s="12">
        <v>448841</v>
      </c>
      <c r="G853" s="12" t="s">
        <v>463</v>
      </c>
      <c r="H853" s="12" t="s">
        <v>27</v>
      </c>
      <c r="I853" s="12" t="s">
        <v>17</v>
      </c>
      <c r="J853" s="12">
        <v>740367</v>
      </c>
      <c r="K853" s="12">
        <v>1082488</v>
      </c>
      <c r="L853" s="36">
        <f t="shared" si="13"/>
        <v>1.4620965007894733</v>
      </c>
    </row>
    <row r="854" spans="1:12">
      <c r="A854" s="12">
        <v>446675</v>
      </c>
      <c r="B854" s="12" t="s">
        <v>1802</v>
      </c>
      <c r="C854" s="35">
        <v>41094</v>
      </c>
      <c r="D854" s="12" t="s">
        <v>9</v>
      </c>
      <c r="E854" s="12" t="s">
        <v>1803</v>
      </c>
      <c r="F854" s="12">
        <v>381549</v>
      </c>
      <c r="G854" s="12" t="s">
        <v>260</v>
      </c>
      <c r="H854" s="12" t="s">
        <v>27</v>
      </c>
      <c r="I854" s="12" t="s">
        <v>66</v>
      </c>
      <c r="J854" s="12">
        <v>218408</v>
      </c>
      <c r="K854" s="12">
        <v>1297062</v>
      </c>
      <c r="L854" s="36">
        <f t="shared" si="13"/>
        <v>5.9387110362257793</v>
      </c>
    </row>
    <row r="855" spans="1:12">
      <c r="A855" s="12">
        <v>446722</v>
      </c>
      <c r="B855" s="12" t="s">
        <v>1804</v>
      </c>
      <c r="C855" s="35">
        <v>41096</v>
      </c>
      <c r="D855" s="12" t="s">
        <v>9</v>
      </c>
      <c r="E855" s="12" t="s">
        <v>399</v>
      </c>
      <c r="F855" s="12">
        <v>410452</v>
      </c>
      <c r="G855" s="12" t="s">
        <v>394</v>
      </c>
      <c r="H855" s="12" t="s">
        <v>27</v>
      </c>
      <c r="I855" s="12" t="s">
        <v>17</v>
      </c>
      <c r="J855" s="12">
        <v>719402</v>
      </c>
      <c r="K855" s="12">
        <v>869901</v>
      </c>
      <c r="L855" s="36">
        <f t="shared" si="13"/>
        <v>1.2092001412284092</v>
      </c>
    </row>
    <row r="856" spans="1:12">
      <c r="A856" s="12">
        <v>446723</v>
      </c>
      <c r="B856" s="12" t="s">
        <v>1805</v>
      </c>
      <c r="C856" s="35">
        <v>41094</v>
      </c>
      <c r="D856" s="12" t="s">
        <v>9</v>
      </c>
      <c r="E856" s="12" t="s">
        <v>1806</v>
      </c>
      <c r="F856" s="12">
        <v>378503</v>
      </c>
      <c r="G856" s="12" t="s">
        <v>268</v>
      </c>
      <c r="H856" s="12" t="s">
        <v>27</v>
      </c>
      <c r="I856" s="12" t="s">
        <v>21</v>
      </c>
      <c r="J856" s="12">
        <v>546453</v>
      </c>
      <c r="K856" s="12">
        <v>1164674</v>
      </c>
      <c r="L856" s="36">
        <f t="shared" si="13"/>
        <v>2.1313342593050089</v>
      </c>
    </row>
    <row r="857" spans="1:12">
      <c r="A857" s="12">
        <v>446765</v>
      </c>
      <c r="B857" s="12" t="s">
        <v>1807</v>
      </c>
      <c r="C857" s="35">
        <v>40973</v>
      </c>
      <c r="D857" s="12" t="s">
        <v>9</v>
      </c>
      <c r="E857" s="12" t="s">
        <v>1808</v>
      </c>
      <c r="F857" s="12">
        <v>459093</v>
      </c>
      <c r="G857" s="12" t="s">
        <v>345</v>
      </c>
      <c r="H857" s="12" t="s">
        <v>27</v>
      </c>
      <c r="I857" s="12" t="s">
        <v>13</v>
      </c>
      <c r="J857" s="12">
        <v>1409306</v>
      </c>
      <c r="K857" s="12">
        <v>919097</v>
      </c>
      <c r="L857" s="36">
        <f t="shared" si="13"/>
        <v>0.65216283759524196</v>
      </c>
    </row>
    <row r="858" spans="1:12">
      <c r="A858" s="12">
        <v>446769</v>
      </c>
      <c r="B858" s="12" t="s">
        <v>1809</v>
      </c>
      <c r="C858" s="35">
        <v>41085</v>
      </c>
      <c r="D858" s="12" t="s">
        <v>9</v>
      </c>
      <c r="E858" s="12" t="s">
        <v>1810</v>
      </c>
      <c r="F858" s="12">
        <v>410733</v>
      </c>
      <c r="G858" s="12" t="s">
        <v>100</v>
      </c>
      <c r="H858" s="12" t="s">
        <v>27</v>
      </c>
      <c r="I858" s="12" t="s">
        <v>21</v>
      </c>
      <c r="J858" s="12">
        <v>504452</v>
      </c>
      <c r="K858" s="12">
        <v>891288</v>
      </c>
      <c r="L858" s="36">
        <f t="shared" si="13"/>
        <v>1.7668440208384544</v>
      </c>
    </row>
    <row r="859" spans="1:12">
      <c r="A859" s="12">
        <v>446772</v>
      </c>
      <c r="B859" s="12" t="s">
        <v>1811</v>
      </c>
      <c r="C859" s="35">
        <v>41106</v>
      </c>
      <c r="D859" s="12" t="s">
        <v>9</v>
      </c>
      <c r="E859" s="12" t="s">
        <v>1812</v>
      </c>
      <c r="F859" s="12">
        <v>377963</v>
      </c>
      <c r="G859" s="12" t="s">
        <v>48</v>
      </c>
      <c r="H859" s="12" t="s">
        <v>27</v>
      </c>
      <c r="I859" s="12" t="s">
        <v>21</v>
      </c>
      <c r="J859" s="12">
        <v>650275</v>
      </c>
      <c r="K859" s="12">
        <v>1627708</v>
      </c>
      <c r="L859" s="36">
        <f t="shared" si="13"/>
        <v>2.5031071469762791</v>
      </c>
    </row>
    <row r="860" spans="1:12">
      <c r="A860" s="12">
        <v>446836</v>
      </c>
      <c r="B860" s="12" t="s">
        <v>1813</v>
      </c>
      <c r="C860" s="35">
        <v>41094</v>
      </c>
      <c r="D860" s="12" t="s">
        <v>9</v>
      </c>
      <c r="E860" s="12" t="s">
        <v>1814</v>
      </c>
      <c r="F860" s="12">
        <v>434171</v>
      </c>
      <c r="G860" s="12" t="s">
        <v>372</v>
      </c>
      <c r="H860" s="12" t="s">
        <v>27</v>
      </c>
      <c r="I860" s="12" t="s">
        <v>13</v>
      </c>
      <c r="J860" s="12">
        <v>1356838</v>
      </c>
      <c r="K860" s="12">
        <v>1173796</v>
      </c>
      <c r="L860" s="36">
        <f t="shared" si="13"/>
        <v>0.86509664381451579</v>
      </c>
    </row>
    <row r="861" spans="1:12">
      <c r="A861" s="12">
        <v>446893</v>
      </c>
      <c r="B861" s="12" t="s">
        <v>1815</v>
      </c>
      <c r="C861" s="35">
        <v>41094</v>
      </c>
      <c r="D861" s="12" t="s">
        <v>9</v>
      </c>
      <c r="E861" s="12" t="s">
        <v>1816</v>
      </c>
      <c r="F861" s="12">
        <v>382658</v>
      </c>
      <c r="G861" s="12" t="s">
        <v>146</v>
      </c>
      <c r="H861" s="12" t="s">
        <v>27</v>
      </c>
      <c r="I861" s="12" t="s">
        <v>17</v>
      </c>
      <c r="J861" s="12">
        <v>1074915</v>
      </c>
      <c r="K861" s="12">
        <v>1422908</v>
      </c>
      <c r="L861" s="36">
        <f t="shared" si="13"/>
        <v>1.3237400166524795</v>
      </c>
    </row>
    <row r="862" spans="1:12">
      <c r="A862" s="12">
        <v>447084</v>
      </c>
      <c r="B862" s="12" t="s">
        <v>1817</v>
      </c>
      <c r="C862" s="35">
        <v>41106</v>
      </c>
      <c r="D862" s="12" t="s">
        <v>9</v>
      </c>
      <c r="E862" s="12" t="s">
        <v>1818</v>
      </c>
      <c r="F862" s="12">
        <v>460392</v>
      </c>
      <c r="G862" s="12" t="s">
        <v>527</v>
      </c>
      <c r="H862" s="12" t="s">
        <v>27</v>
      </c>
      <c r="I862" s="12" t="s">
        <v>66</v>
      </c>
      <c r="J862" s="12">
        <v>366781</v>
      </c>
      <c r="K862" s="12">
        <v>421402</v>
      </c>
      <c r="L862" s="36">
        <f t="shared" si="13"/>
        <v>1.1489199276952733</v>
      </c>
    </row>
    <row r="863" spans="1:12">
      <c r="A863" s="12">
        <v>447085</v>
      </c>
      <c r="B863" s="12" t="s">
        <v>1819</v>
      </c>
      <c r="C863" s="35">
        <v>41095</v>
      </c>
      <c r="D863" s="12" t="s">
        <v>9</v>
      </c>
      <c r="E863" s="12" t="s">
        <v>1820</v>
      </c>
      <c r="F863" s="12">
        <v>380836</v>
      </c>
      <c r="G863" s="12" t="s">
        <v>506</v>
      </c>
      <c r="H863" s="12" t="s">
        <v>27</v>
      </c>
      <c r="I863" s="12" t="s">
        <v>21</v>
      </c>
      <c r="J863" s="12">
        <v>649484</v>
      </c>
      <c r="K863" s="12">
        <v>1033865</v>
      </c>
      <c r="L863" s="36">
        <f t="shared" si="13"/>
        <v>1.5918252027763578</v>
      </c>
    </row>
    <row r="864" spans="1:12">
      <c r="A864" s="12">
        <v>447288</v>
      </c>
      <c r="B864" s="12" t="s">
        <v>1821</v>
      </c>
      <c r="C864" s="35">
        <v>41106</v>
      </c>
      <c r="D864" s="12" t="s">
        <v>9</v>
      </c>
      <c r="E864" s="12" t="s">
        <v>1822</v>
      </c>
      <c r="F864" s="12">
        <v>448126</v>
      </c>
      <c r="G864" s="12" t="s">
        <v>312</v>
      </c>
      <c r="H864" s="12" t="s">
        <v>27</v>
      </c>
      <c r="I864" s="12" t="s">
        <v>66</v>
      </c>
      <c r="J864" s="12">
        <v>384558</v>
      </c>
      <c r="K864" s="12">
        <v>68161</v>
      </c>
      <c r="L864" s="36">
        <f t="shared" si="13"/>
        <v>0.17724504496070814</v>
      </c>
    </row>
    <row r="865" spans="1:12">
      <c r="A865" s="12">
        <v>447289</v>
      </c>
      <c r="B865" s="12" t="s">
        <v>1823</v>
      </c>
      <c r="C865" s="35">
        <v>41029</v>
      </c>
      <c r="D865" s="12" t="s">
        <v>9</v>
      </c>
      <c r="E865" s="12" t="s">
        <v>1824</v>
      </c>
      <c r="F865" s="12">
        <v>459093</v>
      </c>
      <c r="G865" s="12" t="s">
        <v>345</v>
      </c>
      <c r="H865" s="12" t="s">
        <v>27</v>
      </c>
      <c r="I865" s="12" t="s">
        <v>21</v>
      </c>
      <c r="J865" s="12">
        <v>599410</v>
      </c>
      <c r="K865" s="12">
        <v>1078385</v>
      </c>
      <c r="L865" s="36">
        <f t="shared" si="13"/>
        <v>1.7990774261357001</v>
      </c>
    </row>
    <row r="866" spans="1:12">
      <c r="A866" s="12">
        <v>447290</v>
      </c>
      <c r="B866" s="12" t="s">
        <v>1825</v>
      </c>
      <c r="C866" s="35">
        <v>41092</v>
      </c>
      <c r="D866" s="12" t="s">
        <v>9</v>
      </c>
      <c r="E866" s="12" t="s">
        <v>1826</v>
      </c>
      <c r="F866" s="12">
        <v>420498</v>
      </c>
      <c r="G866" s="12" t="s">
        <v>759</v>
      </c>
      <c r="H866" s="12" t="s">
        <v>27</v>
      </c>
      <c r="I866" s="12" t="s">
        <v>17</v>
      </c>
      <c r="J866" s="12">
        <v>913802</v>
      </c>
      <c r="K866" s="12">
        <v>478711</v>
      </c>
      <c r="L866" s="36">
        <f t="shared" si="13"/>
        <v>0.52386731480123705</v>
      </c>
    </row>
    <row r="867" spans="1:12">
      <c r="A867" s="12">
        <v>447296</v>
      </c>
      <c r="B867" s="12" t="s">
        <v>1827</v>
      </c>
      <c r="C867" s="35">
        <v>41100</v>
      </c>
      <c r="D867" s="12" t="s">
        <v>9</v>
      </c>
      <c r="E867" s="12" t="s">
        <v>1828</v>
      </c>
      <c r="F867" s="12">
        <v>377815</v>
      </c>
      <c r="G867" s="12" t="s">
        <v>1276</v>
      </c>
      <c r="H867" s="12" t="s">
        <v>27</v>
      </c>
      <c r="I867" s="12" t="s">
        <v>21</v>
      </c>
      <c r="J867" s="12">
        <v>404785</v>
      </c>
      <c r="K867" s="12">
        <v>323134</v>
      </c>
      <c r="L867" s="36">
        <f t="shared" si="13"/>
        <v>0.79828550959151157</v>
      </c>
    </row>
    <row r="868" spans="1:12">
      <c r="A868" s="12">
        <v>447986</v>
      </c>
      <c r="B868" s="12" t="s">
        <v>1829</v>
      </c>
      <c r="C868" s="35">
        <v>41106</v>
      </c>
      <c r="D868" s="12" t="s">
        <v>9</v>
      </c>
      <c r="E868" s="12" t="s">
        <v>1830</v>
      </c>
      <c r="F868" s="12">
        <v>411975</v>
      </c>
      <c r="G868" s="12" t="s">
        <v>175</v>
      </c>
      <c r="H868" s="12" t="s">
        <v>27</v>
      </c>
      <c r="I868" s="12" t="s">
        <v>17</v>
      </c>
      <c r="J868" s="12">
        <v>803391</v>
      </c>
      <c r="K868" s="12">
        <v>560589</v>
      </c>
      <c r="L868" s="36">
        <f t="shared" si="13"/>
        <v>0.69777854120845262</v>
      </c>
    </row>
    <row r="869" spans="1:12">
      <c r="A869" s="12">
        <v>447994</v>
      </c>
      <c r="B869" s="12" t="s">
        <v>1831</v>
      </c>
      <c r="C869" s="35">
        <v>41103</v>
      </c>
      <c r="D869" s="12" t="s">
        <v>9</v>
      </c>
      <c r="E869" s="12" t="s">
        <v>1832</v>
      </c>
      <c r="F869" s="12">
        <v>451002</v>
      </c>
      <c r="G869" s="12" t="s">
        <v>81</v>
      </c>
      <c r="H869" s="12" t="s">
        <v>27</v>
      </c>
      <c r="I869" s="12" t="s">
        <v>17</v>
      </c>
      <c r="J869" s="12">
        <v>917820</v>
      </c>
      <c r="K869" s="12">
        <v>949367</v>
      </c>
      <c r="L869" s="36">
        <f t="shared" si="13"/>
        <v>1.034371663289098</v>
      </c>
    </row>
    <row r="870" spans="1:12">
      <c r="A870" s="12">
        <v>448120</v>
      </c>
      <c r="B870" s="12" t="s">
        <v>1833</v>
      </c>
      <c r="C870" s="35">
        <v>41108</v>
      </c>
      <c r="D870" s="12" t="s">
        <v>9</v>
      </c>
      <c r="E870" s="12" t="s">
        <v>1834</v>
      </c>
      <c r="F870" s="12">
        <v>381248</v>
      </c>
      <c r="G870" s="12" t="s">
        <v>513</v>
      </c>
      <c r="H870" s="12" t="s">
        <v>27</v>
      </c>
      <c r="I870" s="12" t="s">
        <v>66</v>
      </c>
      <c r="J870" s="12">
        <v>252446</v>
      </c>
      <c r="K870" s="12">
        <v>19364</v>
      </c>
      <c r="L870" s="36">
        <f t="shared" si="13"/>
        <v>7.6705513258280983E-2</v>
      </c>
    </row>
    <row r="871" spans="1:12">
      <c r="A871" s="12">
        <v>448121</v>
      </c>
      <c r="B871" s="12" t="s">
        <v>1835</v>
      </c>
      <c r="C871" s="35">
        <v>41113</v>
      </c>
      <c r="D871" s="12" t="s">
        <v>9</v>
      </c>
      <c r="E871" s="12" t="s">
        <v>1836</v>
      </c>
      <c r="F871" s="12">
        <v>412833</v>
      </c>
      <c r="G871" s="12" t="s">
        <v>627</v>
      </c>
      <c r="H871" s="12" t="s">
        <v>27</v>
      </c>
      <c r="I871" s="12" t="s">
        <v>21</v>
      </c>
      <c r="J871" s="12">
        <v>512908</v>
      </c>
      <c r="K871" s="12">
        <v>496437</v>
      </c>
      <c r="L871" s="36">
        <f t="shared" si="13"/>
        <v>0.9678870284729425</v>
      </c>
    </row>
    <row r="872" spans="1:12">
      <c r="A872" s="12">
        <v>448125</v>
      </c>
      <c r="B872" s="12" t="s">
        <v>1837</v>
      </c>
      <c r="C872" s="35">
        <v>41080</v>
      </c>
      <c r="D872" s="12" t="s">
        <v>9</v>
      </c>
      <c r="E872" s="12" t="s">
        <v>1838</v>
      </c>
      <c r="F872" s="12">
        <v>464799</v>
      </c>
      <c r="G872" s="12" t="s">
        <v>644</v>
      </c>
      <c r="H872" s="12" t="s">
        <v>27</v>
      </c>
      <c r="I872" s="12" t="s">
        <v>66</v>
      </c>
      <c r="J872" s="12">
        <v>301322</v>
      </c>
      <c r="K872" s="12">
        <v>506578</v>
      </c>
      <c r="L872" s="36">
        <f t="shared" si="13"/>
        <v>1.6811849118219049</v>
      </c>
    </row>
    <row r="873" spans="1:12">
      <c r="A873" s="12">
        <v>448127</v>
      </c>
      <c r="B873" s="12" t="s">
        <v>1839</v>
      </c>
      <c r="C873" s="35">
        <v>41085</v>
      </c>
      <c r="D873" s="12" t="s">
        <v>9</v>
      </c>
      <c r="E873" s="12" t="s">
        <v>1840</v>
      </c>
      <c r="F873" s="12">
        <v>460909</v>
      </c>
      <c r="G873" s="12" t="s">
        <v>40</v>
      </c>
      <c r="H873" s="12" t="s">
        <v>27</v>
      </c>
      <c r="I873" s="12" t="s">
        <v>13</v>
      </c>
      <c r="J873" s="12">
        <v>1419050</v>
      </c>
      <c r="K873" s="12">
        <v>1705012</v>
      </c>
      <c r="L873" s="36">
        <f t="shared" si="13"/>
        <v>1.2015165075226384</v>
      </c>
    </row>
    <row r="874" spans="1:12">
      <c r="A874" s="12">
        <v>448128</v>
      </c>
      <c r="B874" s="12" t="s">
        <v>1841</v>
      </c>
      <c r="C874" s="35">
        <v>41109</v>
      </c>
      <c r="D874" s="12" t="s">
        <v>9</v>
      </c>
      <c r="E874" s="12" t="s">
        <v>1842</v>
      </c>
      <c r="F874" s="12">
        <v>152562</v>
      </c>
      <c r="G874" s="12" t="s">
        <v>447</v>
      </c>
      <c r="H874" s="12" t="s">
        <v>27</v>
      </c>
      <c r="I874" s="12" t="s">
        <v>21</v>
      </c>
      <c r="J874" s="12">
        <v>569399</v>
      </c>
      <c r="K874" s="12">
        <v>1143469</v>
      </c>
      <c r="L874" s="36">
        <f t="shared" si="13"/>
        <v>2.0082033863775663</v>
      </c>
    </row>
    <row r="875" spans="1:12">
      <c r="A875" s="12">
        <v>448130</v>
      </c>
      <c r="B875" s="12" t="s">
        <v>1843</v>
      </c>
      <c r="C875" s="35">
        <v>41113</v>
      </c>
      <c r="D875" s="12" t="s">
        <v>9</v>
      </c>
      <c r="E875" s="12" t="s">
        <v>1844</v>
      </c>
      <c r="F875" s="12">
        <v>379915</v>
      </c>
      <c r="G875" s="12" t="s">
        <v>315</v>
      </c>
      <c r="H875" s="12" t="s">
        <v>27</v>
      </c>
      <c r="I875" s="12" t="s">
        <v>17</v>
      </c>
      <c r="J875" s="12">
        <v>949848</v>
      </c>
      <c r="K875" s="12">
        <v>413264</v>
      </c>
      <c r="L875" s="36">
        <f t="shared" si="13"/>
        <v>0.43508435033815934</v>
      </c>
    </row>
    <row r="876" spans="1:12">
      <c r="A876" s="12">
        <v>448257</v>
      </c>
      <c r="B876" s="12" t="s">
        <v>1845</v>
      </c>
      <c r="C876" s="35">
        <v>41108</v>
      </c>
      <c r="D876" s="12" t="s">
        <v>9</v>
      </c>
      <c r="E876" s="12" t="s">
        <v>1846</v>
      </c>
      <c r="F876" s="12">
        <v>464799</v>
      </c>
      <c r="G876" s="12" t="s">
        <v>644</v>
      </c>
      <c r="H876" s="12" t="s">
        <v>27</v>
      </c>
      <c r="I876" s="12" t="s">
        <v>13</v>
      </c>
      <c r="J876" s="12">
        <v>1291159</v>
      </c>
      <c r="K876" s="12">
        <v>901742</v>
      </c>
      <c r="L876" s="36">
        <f t="shared" si="13"/>
        <v>0.69839733138985982</v>
      </c>
    </row>
    <row r="877" spans="1:12">
      <c r="A877" s="12">
        <v>448309</v>
      </c>
      <c r="B877" s="12" t="s">
        <v>1847</v>
      </c>
      <c r="C877" s="35">
        <v>41113</v>
      </c>
      <c r="D877" s="12" t="s">
        <v>9</v>
      </c>
      <c r="E877" s="12" t="s">
        <v>1848</v>
      </c>
      <c r="F877" s="12">
        <v>417062</v>
      </c>
      <c r="G877" s="12" t="s">
        <v>651</v>
      </c>
      <c r="H877" s="12" t="s">
        <v>27</v>
      </c>
      <c r="I877" s="12" t="s">
        <v>17</v>
      </c>
      <c r="J877" s="12">
        <v>852034</v>
      </c>
      <c r="K877" s="12">
        <v>807432</v>
      </c>
      <c r="L877" s="36">
        <f t="shared" si="13"/>
        <v>0.9476523237335599</v>
      </c>
    </row>
    <row r="878" spans="1:12">
      <c r="A878" s="12">
        <v>448317</v>
      </c>
      <c r="B878" s="12" t="s">
        <v>1849</v>
      </c>
      <c r="C878" s="35">
        <v>41117</v>
      </c>
      <c r="D878" s="12" t="s">
        <v>9</v>
      </c>
      <c r="E878" s="12" t="s">
        <v>1850</v>
      </c>
      <c r="F878" s="12">
        <v>448791</v>
      </c>
      <c r="G878" s="12" t="s">
        <v>382</v>
      </c>
      <c r="H878" s="12" t="s">
        <v>27</v>
      </c>
      <c r="I878" s="12" t="s">
        <v>13</v>
      </c>
      <c r="J878" s="12">
        <v>1242260</v>
      </c>
      <c r="K878" s="12">
        <v>1098618</v>
      </c>
      <c r="L878" s="36">
        <f t="shared" si="13"/>
        <v>0.8843704216508621</v>
      </c>
    </row>
    <row r="879" spans="1:12">
      <c r="A879" s="12">
        <v>448319</v>
      </c>
      <c r="B879" s="12" t="s">
        <v>1851</v>
      </c>
      <c r="C879" s="35">
        <v>41113</v>
      </c>
      <c r="D879" s="12" t="s">
        <v>9</v>
      </c>
      <c r="E879" s="12" t="s">
        <v>1852</v>
      </c>
      <c r="F879" s="12">
        <v>448791</v>
      </c>
      <c r="G879" s="12" t="s">
        <v>382</v>
      </c>
      <c r="H879" s="12" t="s">
        <v>27</v>
      </c>
      <c r="I879" s="12" t="s">
        <v>13</v>
      </c>
      <c r="J879" s="12">
        <v>1132536</v>
      </c>
      <c r="K879" s="12">
        <v>2301870</v>
      </c>
      <c r="L879" s="36">
        <f t="shared" si="13"/>
        <v>2.0324916823836063</v>
      </c>
    </row>
    <row r="880" spans="1:12">
      <c r="A880" s="12">
        <v>448321</v>
      </c>
      <c r="B880" s="12" t="s">
        <v>1853</v>
      </c>
      <c r="C880" s="35">
        <v>41046</v>
      </c>
      <c r="D880" s="12" t="s">
        <v>9</v>
      </c>
      <c r="E880" s="12" t="s">
        <v>1854</v>
      </c>
      <c r="F880" s="12">
        <v>380836</v>
      </c>
      <c r="G880" s="12" t="s">
        <v>506</v>
      </c>
      <c r="H880" s="12" t="s">
        <v>27</v>
      </c>
      <c r="I880" s="12" t="s">
        <v>66</v>
      </c>
      <c r="J880" s="12">
        <v>235256</v>
      </c>
      <c r="K880" s="12">
        <v>369813</v>
      </c>
      <c r="L880" s="36">
        <f t="shared" si="13"/>
        <v>1.5719599075050159</v>
      </c>
    </row>
    <row r="881" spans="1:12">
      <c r="A881" s="12">
        <v>448324</v>
      </c>
      <c r="B881" s="12" t="s">
        <v>1855</v>
      </c>
      <c r="C881" s="35">
        <v>41102</v>
      </c>
      <c r="D881" s="12" t="s">
        <v>9</v>
      </c>
      <c r="E881" s="12" t="s">
        <v>1856</v>
      </c>
      <c r="F881" s="12">
        <v>380836</v>
      </c>
      <c r="G881" s="12" t="s">
        <v>506</v>
      </c>
      <c r="H881" s="12" t="s">
        <v>27</v>
      </c>
      <c r="I881" s="12" t="s">
        <v>21</v>
      </c>
      <c r="J881" s="12">
        <v>402039</v>
      </c>
      <c r="K881" s="12">
        <v>580367</v>
      </c>
      <c r="L881" s="36">
        <f t="shared" si="13"/>
        <v>1.4435589582105219</v>
      </c>
    </row>
    <row r="882" spans="1:12">
      <c r="A882" s="12">
        <v>448351</v>
      </c>
      <c r="B882" s="12" t="s">
        <v>1857</v>
      </c>
      <c r="C882" s="35">
        <v>41109</v>
      </c>
      <c r="D882" s="12" t="s">
        <v>9</v>
      </c>
      <c r="E882" s="12" t="s">
        <v>1858</v>
      </c>
      <c r="F882" s="12">
        <v>377963</v>
      </c>
      <c r="G882" s="12" t="s">
        <v>48</v>
      </c>
      <c r="H882" s="12" t="s">
        <v>27</v>
      </c>
      <c r="I882" s="12" t="s">
        <v>17</v>
      </c>
      <c r="J882" s="12">
        <v>860647</v>
      </c>
      <c r="K882" s="12">
        <v>1593526</v>
      </c>
      <c r="L882" s="36">
        <f t="shared" si="13"/>
        <v>1.8515442452015751</v>
      </c>
    </row>
    <row r="883" spans="1:12">
      <c r="A883" s="12">
        <v>448436</v>
      </c>
      <c r="B883" s="12" t="s">
        <v>1859</v>
      </c>
      <c r="C883" s="35">
        <v>41122</v>
      </c>
      <c r="D883" s="12" t="s">
        <v>9</v>
      </c>
      <c r="E883" s="12" t="s">
        <v>1860</v>
      </c>
      <c r="F883" s="12">
        <v>379915</v>
      </c>
      <c r="G883" s="12" t="s">
        <v>315</v>
      </c>
      <c r="H883" s="12" t="s">
        <v>27</v>
      </c>
      <c r="I883" s="12" t="s">
        <v>21</v>
      </c>
      <c r="J883" s="12">
        <v>648239</v>
      </c>
      <c r="K883" s="12">
        <v>1687544</v>
      </c>
      <c r="L883" s="36">
        <f t="shared" si="13"/>
        <v>2.6032744095927582</v>
      </c>
    </row>
    <row r="884" spans="1:12">
      <c r="A884" s="12">
        <v>448441</v>
      </c>
      <c r="B884" s="12" t="s">
        <v>1861</v>
      </c>
      <c r="C884" s="35">
        <v>41113</v>
      </c>
      <c r="D884" s="12" t="s">
        <v>9</v>
      </c>
      <c r="E884" s="12" t="s">
        <v>1862</v>
      </c>
      <c r="F884" s="12">
        <v>378859</v>
      </c>
      <c r="G884" s="12" t="s">
        <v>235</v>
      </c>
      <c r="H884" s="12" t="s">
        <v>27</v>
      </c>
      <c r="I884" s="12" t="s">
        <v>21</v>
      </c>
      <c r="J884" s="12">
        <v>597473</v>
      </c>
      <c r="K884" s="12">
        <v>722893</v>
      </c>
      <c r="L884" s="36">
        <f t="shared" si="13"/>
        <v>1.2099174355996003</v>
      </c>
    </row>
    <row r="885" spans="1:12">
      <c r="A885" s="12">
        <v>448443</v>
      </c>
      <c r="B885" s="12" t="s">
        <v>1863</v>
      </c>
      <c r="C885" s="35">
        <v>41124</v>
      </c>
      <c r="D885" s="12" t="s">
        <v>9</v>
      </c>
      <c r="E885" s="12" t="s">
        <v>1311</v>
      </c>
      <c r="F885" s="12">
        <v>382514</v>
      </c>
      <c r="G885" s="12" t="s">
        <v>840</v>
      </c>
      <c r="H885" s="12" t="s">
        <v>27</v>
      </c>
      <c r="I885" s="12" t="s">
        <v>66</v>
      </c>
      <c r="J885" s="12">
        <v>394412</v>
      </c>
      <c r="K885" s="12">
        <v>702264</v>
      </c>
      <c r="L885" s="36">
        <f t="shared" si="13"/>
        <v>1.7805340608297922</v>
      </c>
    </row>
    <row r="886" spans="1:12">
      <c r="A886" s="12">
        <v>448444</v>
      </c>
      <c r="B886" s="12" t="s">
        <v>1864</v>
      </c>
      <c r="C886" s="35">
        <v>41122</v>
      </c>
      <c r="D886" s="12" t="s">
        <v>9</v>
      </c>
      <c r="E886" s="12" t="s">
        <v>1865</v>
      </c>
      <c r="F886" s="12">
        <v>399532</v>
      </c>
      <c r="G886" s="12" t="s">
        <v>11</v>
      </c>
      <c r="H886" s="12" t="s">
        <v>27</v>
      </c>
      <c r="I886" s="12" t="s">
        <v>66</v>
      </c>
      <c r="J886" s="12">
        <v>291312</v>
      </c>
      <c r="K886" s="12">
        <v>374379</v>
      </c>
      <c r="L886" s="36">
        <f t="shared" si="13"/>
        <v>1.2851478826824847</v>
      </c>
    </row>
    <row r="887" spans="1:12">
      <c r="A887" s="12">
        <v>448569</v>
      </c>
      <c r="B887" s="12" t="s">
        <v>1866</v>
      </c>
      <c r="C887" s="35">
        <v>41073</v>
      </c>
      <c r="D887" s="12" t="s">
        <v>9</v>
      </c>
      <c r="E887" s="12" t="s">
        <v>1867</v>
      </c>
      <c r="F887" s="12">
        <v>382658</v>
      </c>
      <c r="G887" s="12" t="s">
        <v>146</v>
      </c>
      <c r="H887" s="12" t="s">
        <v>27</v>
      </c>
      <c r="I887" s="12" t="s">
        <v>21</v>
      </c>
      <c r="J887" s="12">
        <v>468016</v>
      </c>
      <c r="K887" s="12">
        <v>1341247</v>
      </c>
      <c r="L887" s="36">
        <f t="shared" si="13"/>
        <v>2.8658144166011419</v>
      </c>
    </row>
    <row r="888" spans="1:12">
      <c r="A888" s="12">
        <v>448784</v>
      </c>
      <c r="B888" s="12" t="s">
        <v>1868</v>
      </c>
      <c r="C888" s="35">
        <v>41131</v>
      </c>
      <c r="D888" s="12" t="s">
        <v>9</v>
      </c>
      <c r="E888" s="12" t="s">
        <v>1869</v>
      </c>
      <c r="F888" s="12">
        <v>381154</v>
      </c>
      <c r="G888" s="12" t="s">
        <v>320</v>
      </c>
      <c r="H888" s="12" t="s">
        <v>27</v>
      </c>
      <c r="I888" s="12" t="s">
        <v>17</v>
      </c>
      <c r="J888" s="12">
        <v>1025092</v>
      </c>
      <c r="K888" s="12">
        <v>1227982</v>
      </c>
      <c r="L888" s="36">
        <f t="shared" si="13"/>
        <v>1.197923698555837</v>
      </c>
    </row>
    <row r="889" spans="1:12">
      <c r="A889" s="12">
        <v>448795</v>
      </c>
      <c r="B889" s="12" t="s">
        <v>1870</v>
      </c>
      <c r="C889" s="35">
        <v>41113</v>
      </c>
      <c r="D889" s="12" t="s">
        <v>9</v>
      </c>
      <c r="E889" s="12" t="s">
        <v>1871</v>
      </c>
      <c r="F889" s="12">
        <v>407302</v>
      </c>
      <c r="G889" s="12" t="s">
        <v>199</v>
      </c>
      <c r="H889" s="12" t="s">
        <v>27</v>
      </c>
      <c r="I889" s="12" t="s">
        <v>13</v>
      </c>
      <c r="J889" s="12">
        <v>1196723</v>
      </c>
      <c r="K889" s="12">
        <v>1219833</v>
      </c>
      <c r="L889" s="36">
        <f t="shared" si="13"/>
        <v>1.0193110686432867</v>
      </c>
    </row>
    <row r="890" spans="1:12">
      <c r="A890" s="12">
        <v>448797</v>
      </c>
      <c r="B890" s="12" t="s">
        <v>1872</v>
      </c>
      <c r="C890" s="35">
        <v>41111</v>
      </c>
      <c r="D890" s="12" t="s">
        <v>9</v>
      </c>
      <c r="E890" s="12" t="s">
        <v>1873</v>
      </c>
      <c r="F890" s="12">
        <v>407302</v>
      </c>
      <c r="G890" s="12" t="s">
        <v>199</v>
      </c>
      <c r="H890" s="12" t="s">
        <v>27</v>
      </c>
      <c r="I890" s="12" t="s">
        <v>13</v>
      </c>
      <c r="J890" s="12">
        <v>1358264</v>
      </c>
      <c r="K890" s="12">
        <v>1690122</v>
      </c>
      <c r="L890" s="36">
        <f t="shared" si="13"/>
        <v>1.2443251091098637</v>
      </c>
    </row>
    <row r="891" spans="1:12">
      <c r="A891" s="12">
        <v>448798</v>
      </c>
      <c r="B891" s="12" t="s">
        <v>1874</v>
      </c>
      <c r="C891" s="35">
        <v>41107</v>
      </c>
      <c r="D891" s="12" t="s">
        <v>9</v>
      </c>
      <c r="E891" s="12" t="s">
        <v>1875</v>
      </c>
      <c r="F891" s="12">
        <v>411975</v>
      </c>
      <c r="G891" s="12" t="s">
        <v>175</v>
      </c>
      <c r="H891" s="12" t="s">
        <v>27</v>
      </c>
      <c r="I891" s="12" t="s">
        <v>13</v>
      </c>
      <c r="J891" s="12">
        <v>1114322</v>
      </c>
      <c r="K891" s="12">
        <v>1528136</v>
      </c>
      <c r="L891" s="36">
        <f t="shared" si="13"/>
        <v>1.371359445474468</v>
      </c>
    </row>
    <row r="892" spans="1:12">
      <c r="A892" s="12">
        <v>448844</v>
      </c>
      <c r="B892" s="12" t="s">
        <v>1876</v>
      </c>
      <c r="C892" s="35">
        <v>41131</v>
      </c>
      <c r="D892" s="12" t="s">
        <v>9</v>
      </c>
      <c r="E892" s="12" t="s">
        <v>1877</v>
      </c>
      <c r="F892" s="12">
        <v>381721</v>
      </c>
      <c r="G892" s="12" t="s">
        <v>265</v>
      </c>
      <c r="H892" s="12" t="s">
        <v>27</v>
      </c>
      <c r="I892" s="12" t="s">
        <v>17</v>
      </c>
      <c r="J892" s="12">
        <v>1012811</v>
      </c>
      <c r="K892" s="12">
        <v>2217650</v>
      </c>
      <c r="L892" s="36">
        <f t="shared" si="13"/>
        <v>2.1895990466138304</v>
      </c>
    </row>
    <row r="893" spans="1:12">
      <c r="A893" s="12">
        <v>448847</v>
      </c>
      <c r="B893" s="12" t="s">
        <v>1878</v>
      </c>
      <c r="C893" s="35">
        <v>41130</v>
      </c>
      <c r="D893" s="12" t="s">
        <v>9</v>
      </c>
      <c r="E893" s="12" t="s">
        <v>1879</v>
      </c>
      <c r="F893" s="12">
        <v>412412</v>
      </c>
      <c r="G893" s="12" t="s">
        <v>197</v>
      </c>
      <c r="H893" s="12" t="s">
        <v>27</v>
      </c>
      <c r="I893" s="12" t="s">
        <v>21</v>
      </c>
      <c r="J893" s="12">
        <v>585541</v>
      </c>
      <c r="K893" s="12">
        <v>647349</v>
      </c>
      <c r="L893" s="36">
        <f t="shared" si="13"/>
        <v>1.1055570831077586</v>
      </c>
    </row>
    <row r="894" spans="1:12">
      <c r="A894" s="12">
        <v>448859</v>
      </c>
      <c r="B894" s="12" t="s">
        <v>1880</v>
      </c>
      <c r="C894" s="35">
        <v>41141</v>
      </c>
      <c r="D894" s="12" t="s">
        <v>9</v>
      </c>
      <c r="E894" s="12" t="s">
        <v>1881</v>
      </c>
      <c r="F894" s="12">
        <v>448733</v>
      </c>
      <c r="G894" s="12" t="s">
        <v>516</v>
      </c>
      <c r="H894" s="12" t="s">
        <v>27</v>
      </c>
      <c r="I894" s="12" t="s">
        <v>66</v>
      </c>
      <c r="J894" s="12">
        <v>385509</v>
      </c>
      <c r="K894" s="12">
        <v>788795</v>
      </c>
      <c r="L894" s="36">
        <f t="shared" si="13"/>
        <v>2.0461130609142719</v>
      </c>
    </row>
    <row r="895" spans="1:12">
      <c r="A895" s="12">
        <v>448902</v>
      </c>
      <c r="B895" s="12" t="s">
        <v>1882</v>
      </c>
      <c r="C895" s="35">
        <v>41129</v>
      </c>
      <c r="D895" s="12" t="s">
        <v>9</v>
      </c>
      <c r="E895" s="12" t="s">
        <v>1883</v>
      </c>
      <c r="F895" s="12">
        <v>387266</v>
      </c>
      <c r="G895" s="12" t="s">
        <v>31</v>
      </c>
      <c r="H895" s="12" t="s">
        <v>27</v>
      </c>
      <c r="I895" s="12" t="s">
        <v>13</v>
      </c>
      <c r="J895" s="12">
        <v>1113126</v>
      </c>
      <c r="K895" s="12">
        <v>1175016</v>
      </c>
      <c r="L895" s="36">
        <f t="shared" si="13"/>
        <v>1.0556001746433019</v>
      </c>
    </row>
    <row r="896" spans="1:12">
      <c r="A896" s="12">
        <v>448916</v>
      </c>
      <c r="B896" s="12" t="s">
        <v>1884</v>
      </c>
      <c r="C896" s="35">
        <v>41113</v>
      </c>
      <c r="D896" s="12" t="s">
        <v>9</v>
      </c>
      <c r="E896" s="12" t="s">
        <v>1885</v>
      </c>
      <c r="F896" s="12">
        <v>451002</v>
      </c>
      <c r="G896" s="12" t="s">
        <v>81</v>
      </c>
      <c r="H896" s="12" t="s">
        <v>27</v>
      </c>
      <c r="I896" s="12" t="s">
        <v>21</v>
      </c>
      <c r="J896" s="12">
        <v>528307</v>
      </c>
      <c r="K896" s="12">
        <v>238807</v>
      </c>
      <c r="L896" s="36">
        <f t="shared" si="13"/>
        <v>0.45202316077583676</v>
      </c>
    </row>
    <row r="897" spans="1:12">
      <c r="A897" s="12">
        <v>449591</v>
      </c>
      <c r="B897" s="12" t="s">
        <v>1886</v>
      </c>
      <c r="C897" s="35">
        <v>41134</v>
      </c>
      <c r="D897" s="12" t="s">
        <v>9</v>
      </c>
      <c r="E897" s="12" t="s">
        <v>1887</v>
      </c>
      <c r="F897" s="12">
        <v>412289</v>
      </c>
      <c r="G897" s="12" t="s">
        <v>138</v>
      </c>
      <c r="H897" s="12" t="s">
        <v>27</v>
      </c>
      <c r="I897" s="12" t="s">
        <v>21</v>
      </c>
      <c r="J897" s="12">
        <v>464252</v>
      </c>
      <c r="K897" s="12">
        <v>630342</v>
      </c>
      <c r="L897" s="36">
        <f t="shared" si="13"/>
        <v>1.3577582864478774</v>
      </c>
    </row>
    <row r="898" spans="1:12">
      <c r="A898" s="12">
        <v>449966</v>
      </c>
      <c r="B898" s="12" t="s">
        <v>1888</v>
      </c>
      <c r="C898" s="35">
        <v>41137</v>
      </c>
      <c r="D898" s="12" t="s">
        <v>9</v>
      </c>
      <c r="E898" s="12" t="s">
        <v>1889</v>
      </c>
      <c r="F898" s="12">
        <v>152562</v>
      </c>
      <c r="G898" s="12" t="s">
        <v>447</v>
      </c>
      <c r="H898" s="12" t="s">
        <v>27</v>
      </c>
      <c r="I898" s="12" t="s">
        <v>13</v>
      </c>
      <c r="J898" s="12">
        <v>1228426</v>
      </c>
      <c r="K898" s="12">
        <v>2112001</v>
      </c>
      <c r="L898" s="36">
        <f t="shared" si="13"/>
        <v>1.7192740954685102</v>
      </c>
    </row>
    <row r="899" spans="1:12">
      <c r="A899" s="12">
        <v>450032</v>
      </c>
      <c r="B899" s="12" t="s">
        <v>1890</v>
      </c>
      <c r="C899" s="35">
        <v>41106</v>
      </c>
      <c r="D899" s="12" t="s">
        <v>9</v>
      </c>
      <c r="E899" s="12" t="s">
        <v>1891</v>
      </c>
      <c r="F899" s="12">
        <v>403187</v>
      </c>
      <c r="G899" s="12" t="s">
        <v>252</v>
      </c>
      <c r="H899" s="12" t="s">
        <v>27</v>
      </c>
      <c r="I899" s="12" t="s">
        <v>28</v>
      </c>
      <c r="J899" s="12">
        <v>2293982</v>
      </c>
      <c r="K899" s="12">
        <v>2272044</v>
      </c>
      <c r="L899" s="36">
        <f t="shared" ref="L899:L962" si="14">K899/J899</f>
        <v>0.99043671659149901</v>
      </c>
    </row>
    <row r="900" spans="1:12">
      <c r="A900" s="12">
        <v>450122</v>
      </c>
      <c r="B900" s="12" t="s">
        <v>1892</v>
      </c>
      <c r="C900" s="35">
        <v>40868</v>
      </c>
      <c r="D900" s="12" t="s">
        <v>9</v>
      </c>
      <c r="E900" s="12" t="s">
        <v>1893</v>
      </c>
      <c r="F900" s="12">
        <v>378503</v>
      </c>
      <c r="G900" s="12" t="s">
        <v>268</v>
      </c>
      <c r="H900" s="12" t="s">
        <v>12</v>
      </c>
      <c r="I900" s="12" t="s">
        <v>13</v>
      </c>
      <c r="J900" s="12">
        <v>1403479</v>
      </c>
      <c r="K900" s="12">
        <v>1886587</v>
      </c>
      <c r="L900" s="36">
        <f t="shared" si="14"/>
        <v>1.3442217518039101</v>
      </c>
    </row>
    <row r="901" spans="1:12">
      <c r="A901" s="12">
        <v>450123</v>
      </c>
      <c r="B901" s="12" t="s">
        <v>1894</v>
      </c>
      <c r="C901" s="35">
        <v>41134</v>
      </c>
      <c r="D901" s="12" t="s">
        <v>9</v>
      </c>
      <c r="E901" s="12" t="s">
        <v>1895</v>
      </c>
      <c r="F901" s="12">
        <v>379915</v>
      </c>
      <c r="G901" s="12" t="s">
        <v>315</v>
      </c>
      <c r="H901" s="12" t="s">
        <v>27</v>
      </c>
      <c r="I901" s="12" t="s">
        <v>17</v>
      </c>
      <c r="J901" s="12">
        <v>759100</v>
      </c>
      <c r="K901" s="12">
        <v>1355858</v>
      </c>
      <c r="L901" s="36">
        <f t="shared" si="14"/>
        <v>1.7861388486365433</v>
      </c>
    </row>
    <row r="902" spans="1:12">
      <c r="A902" s="12">
        <v>450196</v>
      </c>
      <c r="B902" s="12" t="s">
        <v>1896</v>
      </c>
      <c r="C902" s="35">
        <v>41134</v>
      </c>
      <c r="D902" s="12" t="s">
        <v>9</v>
      </c>
      <c r="E902" s="12" t="s">
        <v>1897</v>
      </c>
      <c r="F902" s="12">
        <v>471701</v>
      </c>
      <c r="G902" s="12" t="s">
        <v>456</v>
      </c>
      <c r="H902" s="12" t="s">
        <v>27</v>
      </c>
      <c r="I902" s="12" t="s">
        <v>66</v>
      </c>
      <c r="J902" s="12">
        <v>258553</v>
      </c>
      <c r="K902" s="12">
        <v>117042</v>
      </c>
      <c r="L902" s="36">
        <f t="shared" si="14"/>
        <v>0.45268088167609738</v>
      </c>
    </row>
    <row r="903" spans="1:12">
      <c r="A903" s="12">
        <v>450198</v>
      </c>
      <c r="B903" s="12" t="s">
        <v>1898</v>
      </c>
      <c r="C903" s="35">
        <v>41144</v>
      </c>
      <c r="D903" s="12" t="s">
        <v>9</v>
      </c>
      <c r="E903" s="12" t="s">
        <v>1899</v>
      </c>
      <c r="F903" s="12">
        <v>424950</v>
      </c>
      <c r="G903" s="12" t="s">
        <v>45</v>
      </c>
      <c r="H903" s="12" t="s">
        <v>27</v>
      </c>
      <c r="I903" s="12" t="s">
        <v>21</v>
      </c>
      <c r="J903" s="12">
        <v>627272</v>
      </c>
      <c r="K903" s="12">
        <v>642482</v>
      </c>
      <c r="L903" s="36">
        <f t="shared" si="14"/>
        <v>1.0242478542004108</v>
      </c>
    </row>
    <row r="904" spans="1:12">
      <c r="A904" s="12">
        <v>450236</v>
      </c>
      <c r="B904" s="12" t="s">
        <v>1900</v>
      </c>
      <c r="C904" s="35">
        <v>41134</v>
      </c>
      <c r="D904" s="12" t="s">
        <v>9</v>
      </c>
      <c r="E904" s="12" t="s">
        <v>1901</v>
      </c>
      <c r="F904" s="12">
        <v>382514</v>
      </c>
      <c r="G904" s="12" t="s">
        <v>840</v>
      </c>
      <c r="H904" s="12" t="s">
        <v>27</v>
      </c>
      <c r="I904" s="12" t="s">
        <v>66</v>
      </c>
      <c r="J904" s="12">
        <v>384958</v>
      </c>
      <c r="K904" s="12">
        <v>638244</v>
      </c>
      <c r="L904" s="36">
        <f t="shared" si="14"/>
        <v>1.6579574914666015</v>
      </c>
    </row>
    <row r="905" spans="1:12">
      <c r="A905" s="12">
        <v>450262</v>
      </c>
      <c r="B905" s="12" t="s">
        <v>1902</v>
      </c>
      <c r="C905" s="35">
        <v>41146</v>
      </c>
      <c r="D905" s="12" t="s">
        <v>9</v>
      </c>
      <c r="E905" s="12" t="s">
        <v>1903</v>
      </c>
      <c r="F905" s="12">
        <v>452815</v>
      </c>
      <c r="G905" s="12" t="s">
        <v>444</v>
      </c>
      <c r="H905" s="12" t="s">
        <v>27</v>
      </c>
      <c r="I905" s="12" t="s">
        <v>21</v>
      </c>
      <c r="J905" s="12">
        <v>594331</v>
      </c>
      <c r="K905" s="12">
        <v>1996649</v>
      </c>
      <c r="L905" s="36">
        <f t="shared" si="14"/>
        <v>3.359489913869544</v>
      </c>
    </row>
    <row r="906" spans="1:12">
      <c r="A906" s="12">
        <v>450343</v>
      </c>
      <c r="B906" s="12" t="s">
        <v>1904</v>
      </c>
      <c r="C906" s="35">
        <v>41151</v>
      </c>
      <c r="D906" s="12" t="s">
        <v>9</v>
      </c>
      <c r="E906" s="12" t="s">
        <v>1905</v>
      </c>
      <c r="F906" s="12">
        <v>391321</v>
      </c>
      <c r="G906" s="12" t="s">
        <v>37</v>
      </c>
      <c r="H906" s="12" t="s">
        <v>27</v>
      </c>
      <c r="I906" s="12" t="s">
        <v>17</v>
      </c>
      <c r="J906" s="12">
        <v>968306</v>
      </c>
      <c r="K906" s="12">
        <v>599705</v>
      </c>
      <c r="L906" s="36">
        <f t="shared" si="14"/>
        <v>0.61933417741912167</v>
      </c>
    </row>
    <row r="907" spans="1:12">
      <c r="A907" s="12">
        <v>450349</v>
      </c>
      <c r="B907" s="12" t="s">
        <v>1906</v>
      </c>
      <c r="C907" s="35">
        <v>41149</v>
      </c>
      <c r="D907" s="12" t="s">
        <v>9</v>
      </c>
      <c r="E907" s="12" t="s">
        <v>1907</v>
      </c>
      <c r="F907" s="12">
        <v>377076</v>
      </c>
      <c r="G907" s="12" t="s">
        <v>24</v>
      </c>
      <c r="H907" s="12" t="s">
        <v>27</v>
      </c>
      <c r="I907" s="12" t="s">
        <v>66</v>
      </c>
      <c r="J907" s="12">
        <v>329825</v>
      </c>
      <c r="K907" s="12">
        <v>881554</v>
      </c>
      <c r="L907" s="36">
        <f t="shared" si="14"/>
        <v>2.6727931478814524</v>
      </c>
    </row>
    <row r="908" spans="1:12">
      <c r="A908" s="12">
        <v>450362</v>
      </c>
      <c r="B908" s="12" t="s">
        <v>1908</v>
      </c>
      <c r="C908" s="35">
        <v>41155</v>
      </c>
      <c r="D908" s="12" t="s">
        <v>9</v>
      </c>
      <c r="E908" s="12" t="s">
        <v>1909</v>
      </c>
      <c r="F908" s="12">
        <v>406698</v>
      </c>
      <c r="G908" s="12" t="s">
        <v>216</v>
      </c>
      <c r="H908" s="12" t="s">
        <v>27</v>
      </c>
      <c r="I908" s="12" t="s">
        <v>66</v>
      </c>
      <c r="J908" s="12">
        <v>270769</v>
      </c>
      <c r="K908" s="12">
        <v>595719</v>
      </c>
      <c r="L908" s="36">
        <f t="shared" si="14"/>
        <v>2.2001004546310692</v>
      </c>
    </row>
    <row r="909" spans="1:12">
      <c r="A909" s="12">
        <v>450363</v>
      </c>
      <c r="B909" s="12" t="s">
        <v>1910</v>
      </c>
      <c r="C909" s="35">
        <v>41155</v>
      </c>
      <c r="D909" s="12" t="s">
        <v>9</v>
      </c>
      <c r="E909" s="12" t="s">
        <v>1911</v>
      </c>
      <c r="F909" s="12">
        <v>473191</v>
      </c>
      <c r="G909" s="12" t="s">
        <v>210</v>
      </c>
      <c r="H909" s="12" t="s">
        <v>27</v>
      </c>
      <c r="I909" s="12" t="s">
        <v>21</v>
      </c>
      <c r="J909" s="12">
        <v>545863</v>
      </c>
      <c r="K909" s="12">
        <v>579451</v>
      </c>
      <c r="L909" s="36">
        <f t="shared" si="14"/>
        <v>1.0615319228451094</v>
      </c>
    </row>
    <row r="910" spans="1:12">
      <c r="A910" s="12">
        <v>450440</v>
      </c>
      <c r="B910" s="12" t="s">
        <v>1912</v>
      </c>
      <c r="C910" s="35">
        <v>41153</v>
      </c>
      <c r="D910" s="12" t="s">
        <v>9</v>
      </c>
      <c r="E910" s="12" t="s">
        <v>1913</v>
      </c>
      <c r="F910" s="12">
        <v>406698</v>
      </c>
      <c r="G910" s="12" t="s">
        <v>216</v>
      </c>
      <c r="H910" s="12" t="s">
        <v>27</v>
      </c>
      <c r="I910" s="12" t="s">
        <v>21</v>
      </c>
      <c r="J910" s="12">
        <v>584528</v>
      </c>
      <c r="K910" s="12">
        <v>931309</v>
      </c>
      <c r="L910" s="36">
        <f t="shared" si="14"/>
        <v>1.5932667040757671</v>
      </c>
    </row>
    <row r="911" spans="1:12">
      <c r="A911" s="12">
        <v>450441</v>
      </c>
      <c r="B911" s="12" t="s">
        <v>1914</v>
      </c>
      <c r="C911" s="35">
        <v>41153</v>
      </c>
      <c r="D911" s="12" t="s">
        <v>9</v>
      </c>
      <c r="E911" s="12" t="s">
        <v>1915</v>
      </c>
      <c r="F911" s="12">
        <v>410450</v>
      </c>
      <c r="G911" s="12" t="s">
        <v>213</v>
      </c>
      <c r="H911" s="12" t="s">
        <v>27</v>
      </c>
      <c r="I911" s="12" t="s">
        <v>21</v>
      </c>
      <c r="J911" s="12">
        <v>578951</v>
      </c>
      <c r="K911" s="12">
        <v>907840</v>
      </c>
      <c r="L911" s="36">
        <f t="shared" si="14"/>
        <v>1.5680774366051704</v>
      </c>
    </row>
    <row r="912" spans="1:12">
      <c r="A912" s="12">
        <v>450443</v>
      </c>
      <c r="B912" s="12" t="s">
        <v>1916</v>
      </c>
      <c r="C912" s="35">
        <v>41150</v>
      </c>
      <c r="D912" s="12" t="s">
        <v>9</v>
      </c>
      <c r="E912" s="12" t="s">
        <v>1917</v>
      </c>
      <c r="F912" s="12">
        <v>380148</v>
      </c>
      <c r="G912" s="12" t="s">
        <v>93</v>
      </c>
      <c r="H912" s="12" t="s">
        <v>27</v>
      </c>
      <c r="I912" s="12" t="s">
        <v>21</v>
      </c>
      <c r="J912" s="12">
        <v>404899</v>
      </c>
      <c r="K912" s="12">
        <v>744921</v>
      </c>
      <c r="L912" s="36">
        <f t="shared" si="14"/>
        <v>1.8397699179301505</v>
      </c>
    </row>
    <row r="913" spans="1:12">
      <c r="A913" s="12">
        <v>450444</v>
      </c>
      <c r="B913" s="12" t="s">
        <v>1918</v>
      </c>
      <c r="C913" s="35">
        <v>41151</v>
      </c>
      <c r="D913" s="12" t="s">
        <v>9</v>
      </c>
      <c r="E913" s="12" t="s">
        <v>1919</v>
      </c>
      <c r="F913" s="12">
        <v>377076</v>
      </c>
      <c r="G913" s="12" t="s">
        <v>24</v>
      </c>
      <c r="H913" s="12" t="s">
        <v>27</v>
      </c>
      <c r="I913" s="12" t="s">
        <v>66</v>
      </c>
      <c r="J913" s="12">
        <v>277320</v>
      </c>
      <c r="K913" s="12">
        <v>921437</v>
      </c>
      <c r="L913" s="36">
        <f t="shared" si="14"/>
        <v>3.3226489254291072</v>
      </c>
    </row>
    <row r="914" spans="1:12">
      <c r="A914" s="12">
        <v>450512</v>
      </c>
      <c r="B914" s="12" t="s">
        <v>1920</v>
      </c>
      <c r="C914" s="35">
        <v>41139</v>
      </c>
      <c r="D914" s="12" t="s">
        <v>9</v>
      </c>
      <c r="E914" s="12" t="s">
        <v>1921</v>
      </c>
      <c r="F914" s="12">
        <v>376098</v>
      </c>
      <c r="G914" s="12" t="s">
        <v>1080</v>
      </c>
      <c r="H914" s="12" t="s">
        <v>27</v>
      </c>
      <c r="I914" s="12" t="s">
        <v>17</v>
      </c>
      <c r="J914" s="12">
        <v>872252</v>
      </c>
      <c r="K914" s="12">
        <v>828450</v>
      </c>
      <c r="L914" s="36">
        <f t="shared" si="14"/>
        <v>0.94978286091634068</v>
      </c>
    </row>
    <row r="915" spans="1:12">
      <c r="A915" s="12">
        <v>450592</v>
      </c>
      <c r="B915" s="12" t="s">
        <v>1922</v>
      </c>
      <c r="C915" s="35">
        <v>41124</v>
      </c>
      <c r="D915" s="12" t="s">
        <v>9</v>
      </c>
      <c r="E915" s="12" t="s">
        <v>1923</v>
      </c>
      <c r="F915" s="12">
        <v>471969</v>
      </c>
      <c r="G915" s="12" t="s">
        <v>597</v>
      </c>
      <c r="H915" s="12" t="s">
        <v>27</v>
      </c>
      <c r="I915" s="12" t="s">
        <v>66</v>
      </c>
      <c r="J915" s="12">
        <v>249845</v>
      </c>
      <c r="K915" s="12">
        <v>34467</v>
      </c>
      <c r="L915" s="36">
        <f t="shared" si="14"/>
        <v>0.1379535311893374</v>
      </c>
    </row>
    <row r="916" spans="1:12">
      <c r="A916" s="12">
        <v>450680</v>
      </c>
      <c r="B916" s="12" t="s">
        <v>1924</v>
      </c>
      <c r="C916" s="35">
        <v>41146</v>
      </c>
      <c r="D916" s="12" t="s">
        <v>9</v>
      </c>
      <c r="E916" s="12" t="s">
        <v>1925</v>
      </c>
      <c r="F916" s="12">
        <v>411975</v>
      </c>
      <c r="G916" s="12" t="s">
        <v>175</v>
      </c>
      <c r="H916" s="12" t="s">
        <v>27</v>
      </c>
      <c r="I916" s="12" t="s">
        <v>21</v>
      </c>
      <c r="J916" s="12">
        <v>656511</v>
      </c>
      <c r="K916" s="12">
        <v>1164310</v>
      </c>
      <c r="L916" s="36">
        <f t="shared" si="14"/>
        <v>1.7734813278071502</v>
      </c>
    </row>
    <row r="917" spans="1:12">
      <c r="A917" s="12">
        <v>450689</v>
      </c>
      <c r="B917" s="12" t="s">
        <v>1926</v>
      </c>
      <c r="C917" s="35">
        <v>41157</v>
      </c>
      <c r="D917" s="12" t="s">
        <v>9</v>
      </c>
      <c r="E917" s="12" t="s">
        <v>1927</v>
      </c>
      <c r="F917" s="12">
        <v>408443</v>
      </c>
      <c r="G917" s="12" t="s">
        <v>402</v>
      </c>
      <c r="H917" s="12" t="s">
        <v>27</v>
      </c>
      <c r="I917" s="12" t="s">
        <v>21</v>
      </c>
      <c r="J917" s="12">
        <v>592975</v>
      </c>
      <c r="K917" s="12">
        <v>417510</v>
      </c>
      <c r="L917" s="36">
        <f t="shared" si="14"/>
        <v>0.70409376449260086</v>
      </c>
    </row>
    <row r="918" spans="1:12">
      <c r="A918" s="12">
        <v>450791</v>
      </c>
      <c r="B918" s="12" t="s">
        <v>1928</v>
      </c>
      <c r="C918" s="35">
        <v>41130</v>
      </c>
      <c r="D918" s="12" t="s">
        <v>9</v>
      </c>
      <c r="E918" s="12" t="s">
        <v>1929</v>
      </c>
      <c r="F918" s="12">
        <v>450554</v>
      </c>
      <c r="G918" s="12" t="s">
        <v>180</v>
      </c>
      <c r="H918" s="12" t="s">
        <v>27</v>
      </c>
      <c r="I918" s="12" t="s">
        <v>17</v>
      </c>
      <c r="J918" s="12">
        <v>776792</v>
      </c>
      <c r="K918" s="12">
        <v>464551</v>
      </c>
      <c r="L918" s="36">
        <f t="shared" si="14"/>
        <v>0.59803782737206357</v>
      </c>
    </row>
    <row r="919" spans="1:12">
      <c r="A919" s="12">
        <v>450796</v>
      </c>
      <c r="B919" s="12" t="s">
        <v>1930</v>
      </c>
      <c r="C919" s="35">
        <v>41134</v>
      </c>
      <c r="D919" s="12" t="s">
        <v>9</v>
      </c>
      <c r="E919" s="12" t="s">
        <v>1931</v>
      </c>
      <c r="F919" s="12">
        <v>454565</v>
      </c>
      <c r="G919" s="12" t="s">
        <v>230</v>
      </c>
      <c r="H919" s="12" t="s">
        <v>27</v>
      </c>
      <c r="I919" s="12" t="s">
        <v>13</v>
      </c>
      <c r="J919" s="12">
        <v>1205243</v>
      </c>
      <c r="K919" s="12">
        <v>759483</v>
      </c>
      <c r="L919" s="36">
        <f t="shared" si="14"/>
        <v>0.63014927280224819</v>
      </c>
    </row>
    <row r="920" spans="1:12">
      <c r="A920" s="12">
        <v>450799</v>
      </c>
      <c r="B920" s="12" t="s">
        <v>1932</v>
      </c>
      <c r="C920" s="35">
        <v>41155</v>
      </c>
      <c r="D920" s="12" t="s">
        <v>9</v>
      </c>
      <c r="E920" s="12" t="s">
        <v>1933</v>
      </c>
      <c r="F920" s="12">
        <v>377364</v>
      </c>
      <c r="G920" s="12" t="s">
        <v>722</v>
      </c>
      <c r="H920" s="12" t="s">
        <v>27</v>
      </c>
      <c r="I920" s="12" t="s">
        <v>66</v>
      </c>
      <c r="J920" s="12">
        <v>384397</v>
      </c>
      <c r="K920" s="12">
        <v>500570</v>
      </c>
      <c r="L920" s="36">
        <f t="shared" si="14"/>
        <v>1.3022214013116649</v>
      </c>
    </row>
    <row r="921" spans="1:12">
      <c r="A921" s="12">
        <v>450853</v>
      </c>
      <c r="B921" s="12" t="s">
        <v>1934</v>
      </c>
      <c r="C921" s="35">
        <v>41142</v>
      </c>
      <c r="D921" s="12" t="s">
        <v>9</v>
      </c>
      <c r="E921" s="12" t="s">
        <v>1935</v>
      </c>
      <c r="F921" s="12">
        <v>377963</v>
      </c>
      <c r="G921" s="12" t="s">
        <v>48</v>
      </c>
      <c r="H921" s="12" t="s">
        <v>27</v>
      </c>
      <c r="I921" s="12" t="s">
        <v>17</v>
      </c>
      <c r="J921" s="12">
        <v>919187</v>
      </c>
      <c r="K921" s="12">
        <v>1247258</v>
      </c>
      <c r="L921" s="36">
        <f t="shared" si="14"/>
        <v>1.3569143166733211</v>
      </c>
    </row>
    <row r="922" spans="1:12">
      <c r="A922" s="12">
        <v>450864</v>
      </c>
      <c r="B922" s="12" t="s">
        <v>1936</v>
      </c>
      <c r="C922" s="35">
        <v>41157</v>
      </c>
      <c r="D922" s="12" t="s">
        <v>9</v>
      </c>
      <c r="E922" s="12" t="s">
        <v>1937</v>
      </c>
      <c r="F922" s="12">
        <v>377364</v>
      </c>
      <c r="G922" s="12" t="s">
        <v>722</v>
      </c>
      <c r="H922" s="12" t="s">
        <v>27</v>
      </c>
      <c r="I922" s="12" t="s">
        <v>17</v>
      </c>
      <c r="J922" s="12">
        <v>1012280</v>
      </c>
      <c r="K922" s="12">
        <v>640092</v>
      </c>
      <c r="L922" s="36">
        <f t="shared" si="14"/>
        <v>0.6323270241435176</v>
      </c>
    </row>
    <row r="923" spans="1:12">
      <c r="A923" s="12">
        <v>451050</v>
      </c>
      <c r="B923" s="12" t="s">
        <v>1938</v>
      </c>
      <c r="C923" s="35">
        <v>41162</v>
      </c>
      <c r="D923" s="12" t="s">
        <v>9</v>
      </c>
      <c r="E923" s="12" t="s">
        <v>1939</v>
      </c>
      <c r="F923" s="12">
        <v>473035</v>
      </c>
      <c r="G923" s="12" t="s">
        <v>141</v>
      </c>
      <c r="H923" s="12" t="s">
        <v>27</v>
      </c>
      <c r="I923" s="12" t="s">
        <v>21</v>
      </c>
      <c r="J923" s="12">
        <v>550367</v>
      </c>
      <c r="K923" s="12">
        <v>605079</v>
      </c>
      <c r="L923" s="36">
        <f t="shared" si="14"/>
        <v>1.0994100300345042</v>
      </c>
    </row>
    <row r="924" spans="1:12">
      <c r="A924" s="12">
        <v>451059</v>
      </c>
      <c r="B924" s="12" t="s">
        <v>1940</v>
      </c>
      <c r="C924" s="35">
        <v>41160</v>
      </c>
      <c r="D924" s="12" t="s">
        <v>9</v>
      </c>
      <c r="E924" s="12" t="s">
        <v>1941</v>
      </c>
      <c r="F924" s="12">
        <v>388373</v>
      </c>
      <c r="G924" s="12" t="s">
        <v>633</v>
      </c>
      <c r="H924" s="12" t="s">
        <v>27</v>
      </c>
      <c r="I924" s="12" t="s">
        <v>21</v>
      </c>
      <c r="J924" s="12">
        <v>518914</v>
      </c>
      <c r="K924" s="12">
        <v>781425</v>
      </c>
      <c r="L924" s="36">
        <f t="shared" si="14"/>
        <v>1.5058853682883868</v>
      </c>
    </row>
    <row r="925" spans="1:12">
      <c r="A925" s="12">
        <v>451060</v>
      </c>
      <c r="B925" s="12" t="s">
        <v>1942</v>
      </c>
      <c r="C925" s="35">
        <v>41155</v>
      </c>
      <c r="D925" s="12" t="s">
        <v>9</v>
      </c>
      <c r="E925" s="12" t="s">
        <v>1943</v>
      </c>
      <c r="F925" s="12">
        <v>448733</v>
      </c>
      <c r="G925" s="12" t="s">
        <v>516</v>
      </c>
      <c r="H925" s="12" t="s">
        <v>27</v>
      </c>
      <c r="I925" s="12" t="s">
        <v>66</v>
      </c>
      <c r="J925" s="12">
        <v>240248</v>
      </c>
      <c r="K925" s="12">
        <v>1019748</v>
      </c>
      <c r="L925" s="36">
        <f t="shared" si="14"/>
        <v>4.2445639505843964</v>
      </c>
    </row>
    <row r="926" spans="1:12">
      <c r="A926" s="12">
        <v>451241</v>
      </c>
      <c r="B926" s="12" t="s">
        <v>1944</v>
      </c>
      <c r="C926" s="35">
        <v>41162</v>
      </c>
      <c r="D926" s="12" t="s">
        <v>9</v>
      </c>
      <c r="E926" s="12" t="s">
        <v>1945</v>
      </c>
      <c r="F926" s="12">
        <v>388373</v>
      </c>
      <c r="G926" s="12" t="s">
        <v>633</v>
      </c>
      <c r="H926" s="12" t="s">
        <v>27</v>
      </c>
      <c r="I926" s="12" t="s">
        <v>17</v>
      </c>
      <c r="J926" s="12">
        <v>821945</v>
      </c>
      <c r="K926" s="12">
        <v>720967</v>
      </c>
      <c r="L926" s="36">
        <f t="shared" si="14"/>
        <v>0.87714749770361766</v>
      </c>
    </row>
    <row r="927" spans="1:12">
      <c r="A927" s="12">
        <v>451243</v>
      </c>
      <c r="B927" s="12" t="s">
        <v>1946</v>
      </c>
      <c r="C927" s="35">
        <v>41155</v>
      </c>
      <c r="D927" s="12" t="s">
        <v>9</v>
      </c>
      <c r="E927" s="12" t="s">
        <v>1947</v>
      </c>
      <c r="F927" s="12">
        <v>398778</v>
      </c>
      <c r="G927" s="12" t="s">
        <v>363</v>
      </c>
      <c r="H927" s="12" t="s">
        <v>27</v>
      </c>
      <c r="I927" s="12" t="s">
        <v>21</v>
      </c>
      <c r="J927" s="12">
        <v>634298</v>
      </c>
      <c r="K927" s="12">
        <v>1174609</v>
      </c>
      <c r="L927" s="36">
        <f t="shared" si="14"/>
        <v>1.8518251673503621</v>
      </c>
    </row>
    <row r="928" spans="1:12">
      <c r="A928" s="12">
        <v>451245</v>
      </c>
      <c r="B928" s="12" t="s">
        <v>1948</v>
      </c>
      <c r="C928" s="35">
        <v>41155</v>
      </c>
      <c r="D928" s="12" t="s">
        <v>9</v>
      </c>
      <c r="E928" s="12" t="s">
        <v>1949</v>
      </c>
      <c r="F928" s="12">
        <v>398778</v>
      </c>
      <c r="G928" s="12" t="s">
        <v>363</v>
      </c>
      <c r="H928" s="12" t="s">
        <v>27</v>
      </c>
      <c r="I928" s="12" t="s">
        <v>21</v>
      </c>
      <c r="J928" s="12">
        <v>505354</v>
      </c>
      <c r="K928" s="12">
        <v>817339</v>
      </c>
      <c r="L928" s="36">
        <f t="shared" si="14"/>
        <v>1.6173593164395652</v>
      </c>
    </row>
    <row r="929" spans="1:12">
      <c r="A929" s="12">
        <v>451246</v>
      </c>
      <c r="B929" s="12" t="s">
        <v>1950</v>
      </c>
      <c r="C929" s="35">
        <v>41153</v>
      </c>
      <c r="D929" s="12" t="s">
        <v>9</v>
      </c>
      <c r="E929" s="12" t="s">
        <v>1951</v>
      </c>
      <c r="F929" s="12">
        <v>460392</v>
      </c>
      <c r="G929" s="12" t="s">
        <v>527</v>
      </c>
      <c r="H929" s="12" t="s">
        <v>27</v>
      </c>
      <c r="I929" s="12" t="s">
        <v>66</v>
      </c>
      <c r="J929" s="12">
        <v>239208</v>
      </c>
      <c r="K929" s="12">
        <v>320029</v>
      </c>
      <c r="L929" s="36">
        <f t="shared" si="14"/>
        <v>1.3378691348115448</v>
      </c>
    </row>
    <row r="930" spans="1:12">
      <c r="A930" s="12">
        <v>451265</v>
      </c>
      <c r="B930" s="12" t="s">
        <v>1952</v>
      </c>
      <c r="C930" s="35">
        <v>41158</v>
      </c>
      <c r="D930" s="12" t="s">
        <v>9</v>
      </c>
      <c r="E930" s="12" t="s">
        <v>1953</v>
      </c>
      <c r="F930" s="12">
        <v>424426</v>
      </c>
      <c r="G930" s="12" t="s">
        <v>935</v>
      </c>
      <c r="H930" s="12" t="s">
        <v>27</v>
      </c>
      <c r="I930" s="12" t="s">
        <v>21</v>
      </c>
      <c r="J930" s="12">
        <v>408213</v>
      </c>
      <c r="K930" s="12">
        <v>540586</v>
      </c>
      <c r="L930" s="36">
        <f t="shared" si="14"/>
        <v>1.3242743371720156</v>
      </c>
    </row>
    <row r="931" spans="1:12">
      <c r="A931" s="12">
        <v>451267</v>
      </c>
      <c r="B931" s="12" t="s">
        <v>1954</v>
      </c>
      <c r="C931" s="35">
        <v>41148</v>
      </c>
      <c r="D931" s="12" t="s">
        <v>9</v>
      </c>
      <c r="E931" s="12" t="s">
        <v>1955</v>
      </c>
      <c r="F931" s="12">
        <v>373036</v>
      </c>
      <c r="G931" s="12" t="s">
        <v>189</v>
      </c>
      <c r="H931" s="12" t="s">
        <v>27</v>
      </c>
      <c r="I931" s="12" t="s">
        <v>13</v>
      </c>
      <c r="J931" s="12">
        <v>1394593</v>
      </c>
      <c r="K931" s="12">
        <v>1199218</v>
      </c>
      <c r="L931" s="36">
        <f t="shared" si="14"/>
        <v>0.85990536307008569</v>
      </c>
    </row>
    <row r="932" spans="1:12">
      <c r="A932" s="12">
        <v>451275</v>
      </c>
      <c r="B932" s="12" t="s">
        <v>1956</v>
      </c>
      <c r="C932" s="35">
        <v>41164</v>
      </c>
      <c r="D932" s="12" t="s">
        <v>9</v>
      </c>
      <c r="E932" s="12" t="s">
        <v>1957</v>
      </c>
      <c r="F932" s="12">
        <v>388373</v>
      </c>
      <c r="G932" s="12" t="s">
        <v>633</v>
      </c>
      <c r="H932" s="12" t="s">
        <v>27</v>
      </c>
      <c r="I932" s="12" t="s">
        <v>66</v>
      </c>
      <c r="J932" s="12">
        <v>246801</v>
      </c>
      <c r="K932" s="12">
        <v>489729</v>
      </c>
      <c r="L932" s="36">
        <f t="shared" si="14"/>
        <v>1.9843071948654989</v>
      </c>
    </row>
    <row r="933" spans="1:12">
      <c r="A933" s="12">
        <v>451292</v>
      </c>
      <c r="B933" s="12" t="s">
        <v>1958</v>
      </c>
      <c r="C933" s="35">
        <v>41158</v>
      </c>
      <c r="D933" s="12" t="s">
        <v>9</v>
      </c>
      <c r="E933" s="12" t="s">
        <v>1959</v>
      </c>
      <c r="F933" s="12">
        <v>388373</v>
      </c>
      <c r="G933" s="12" t="s">
        <v>633</v>
      </c>
      <c r="H933" s="12" t="s">
        <v>27</v>
      </c>
      <c r="I933" s="12" t="s">
        <v>17</v>
      </c>
      <c r="J933" s="12">
        <v>871667</v>
      </c>
      <c r="K933" s="12">
        <v>686463</v>
      </c>
      <c r="L933" s="36">
        <f t="shared" si="14"/>
        <v>0.78752895314380378</v>
      </c>
    </row>
    <row r="934" spans="1:12">
      <c r="A934" s="12">
        <v>451293</v>
      </c>
      <c r="B934" s="12" t="s">
        <v>1960</v>
      </c>
      <c r="C934" s="35">
        <v>41162</v>
      </c>
      <c r="D934" s="12" t="s">
        <v>9</v>
      </c>
      <c r="E934" s="12" t="s">
        <v>1961</v>
      </c>
      <c r="F934" s="12">
        <v>416871</v>
      </c>
      <c r="G934" s="12" t="s">
        <v>186</v>
      </c>
      <c r="H934" s="12" t="s">
        <v>27</v>
      </c>
      <c r="I934" s="12" t="s">
        <v>66</v>
      </c>
      <c r="J934" s="12">
        <v>245187</v>
      </c>
      <c r="K934" s="12">
        <v>276785</v>
      </c>
      <c r="L934" s="36">
        <f t="shared" si="14"/>
        <v>1.1288730642326061</v>
      </c>
    </row>
    <row r="935" spans="1:12">
      <c r="A935" s="12">
        <v>451295</v>
      </c>
      <c r="B935" s="12" t="s">
        <v>1962</v>
      </c>
      <c r="C935" s="35">
        <v>41160</v>
      </c>
      <c r="D935" s="12" t="s">
        <v>9</v>
      </c>
      <c r="E935" s="12" t="s">
        <v>1963</v>
      </c>
      <c r="F935" s="12">
        <v>416871</v>
      </c>
      <c r="G935" s="12" t="s">
        <v>186</v>
      </c>
      <c r="H935" s="12" t="s">
        <v>27</v>
      </c>
      <c r="I935" s="12" t="s">
        <v>66</v>
      </c>
      <c r="J935" s="12">
        <v>218408</v>
      </c>
      <c r="K935" s="12">
        <v>641666</v>
      </c>
      <c r="L935" s="36">
        <f t="shared" si="14"/>
        <v>2.9379235192850079</v>
      </c>
    </row>
    <row r="936" spans="1:12">
      <c r="A936" s="12">
        <v>451298</v>
      </c>
      <c r="B936" s="12" t="s">
        <v>1964</v>
      </c>
      <c r="C936" s="35">
        <v>41153</v>
      </c>
      <c r="D936" s="12" t="s">
        <v>9</v>
      </c>
      <c r="E936" s="12" t="s">
        <v>1965</v>
      </c>
      <c r="F936" s="12">
        <v>473191</v>
      </c>
      <c r="G936" s="12" t="s">
        <v>210</v>
      </c>
      <c r="H936" s="12" t="s">
        <v>27</v>
      </c>
      <c r="I936" s="12" t="s">
        <v>66</v>
      </c>
      <c r="J936" s="12">
        <v>172593</v>
      </c>
      <c r="K936" s="12">
        <v>705835</v>
      </c>
      <c r="L936" s="36">
        <f t="shared" si="14"/>
        <v>4.0895922777864691</v>
      </c>
    </row>
    <row r="937" spans="1:12">
      <c r="A937" s="12">
        <v>451300</v>
      </c>
      <c r="B937" s="12" t="s">
        <v>1966</v>
      </c>
      <c r="C937" s="35">
        <v>41162</v>
      </c>
      <c r="D937" s="12" t="s">
        <v>9</v>
      </c>
      <c r="E937" s="12" t="s">
        <v>1967</v>
      </c>
      <c r="F937" s="12">
        <v>416871</v>
      </c>
      <c r="G937" s="12" t="s">
        <v>186</v>
      </c>
      <c r="H937" s="12" t="s">
        <v>27</v>
      </c>
      <c r="I937" s="12" t="s">
        <v>17</v>
      </c>
      <c r="J937" s="12">
        <v>784957</v>
      </c>
      <c r="K937" s="12">
        <v>2011042</v>
      </c>
      <c r="L937" s="36">
        <f t="shared" si="14"/>
        <v>2.5619772802841427</v>
      </c>
    </row>
    <row r="938" spans="1:12">
      <c r="A938" s="12">
        <v>451379</v>
      </c>
      <c r="B938" s="12" t="s">
        <v>1968</v>
      </c>
      <c r="C938" s="35">
        <v>41160</v>
      </c>
      <c r="D938" s="12" t="s">
        <v>9</v>
      </c>
      <c r="E938" s="12" t="s">
        <v>1969</v>
      </c>
      <c r="F938" s="12">
        <v>376098</v>
      </c>
      <c r="G938" s="12" t="s">
        <v>1080</v>
      </c>
      <c r="H938" s="12" t="s">
        <v>27</v>
      </c>
      <c r="I938" s="12" t="s">
        <v>21</v>
      </c>
      <c r="J938" s="12">
        <v>531237</v>
      </c>
      <c r="K938" s="12">
        <v>727116</v>
      </c>
      <c r="L938" s="36">
        <f t="shared" si="14"/>
        <v>1.3687224346195765</v>
      </c>
    </row>
    <row r="939" spans="1:12">
      <c r="A939" s="12">
        <v>451383</v>
      </c>
      <c r="B939" s="12" t="s">
        <v>1970</v>
      </c>
      <c r="C939" s="35">
        <v>41153</v>
      </c>
      <c r="D939" s="12" t="s">
        <v>9</v>
      </c>
      <c r="E939" s="12" t="s">
        <v>1971</v>
      </c>
      <c r="F939" s="12">
        <v>381154</v>
      </c>
      <c r="G939" s="12" t="s">
        <v>320</v>
      </c>
      <c r="H939" s="12" t="s">
        <v>27</v>
      </c>
      <c r="I939" s="12" t="s">
        <v>66</v>
      </c>
      <c r="J939" s="12">
        <v>164715</v>
      </c>
      <c r="K939" s="12">
        <v>460757</v>
      </c>
      <c r="L939" s="36">
        <f t="shared" si="14"/>
        <v>2.7972983638405733</v>
      </c>
    </row>
    <row r="940" spans="1:12">
      <c r="A940" s="12">
        <v>451388</v>
      </c>
      <c r="B940" s="12" t="s">
        <v>1972</v>
      </c>
      <c r="C940" s="35">
        <v>41155</v>
      </c>
      <c r="D940" s="12" t="s">
        <v>9</v>
      </c>
      <c r="E940" s="12" t="s">
        <v>1973</v>
      </c>
      <c r="F940" s="12">
        <v>471701</v>
      </c>
      <c r="G940" s="12" t="s">
        <v>456</v>
      </c>
      <c r="H940" s="12" t="s">
        <v>27</v>
      </c>
      <c r="I940" s="12" t="s">
        <v>21</v>
      </c>
      <c r="J940" s="12">
        <v>613264</v>
      </c>
      <c r="K940" s="12">
        <v>275316</v>
      </c>
      <c r="L940" s="36">
        <f t="shared" si="14"/>
        <v>0.44893553184273005</v>
      </c>
    </row>
    <row r="941" spans="1:12">
      <c r="A941" s="12">
        <v>451400</v>
      </c>
      <c r="B941" s="12" t="s">
        <v>1974</v>
      </c>
      <c r="C941" s="35">
        <v>41160</v>
      </c>
      <c r="D941" s="12" t="s">
        <v>9</v>
      </c>
      <c r="E941" s="12" t="s">
        <v>1975</v>
      </c>
      <c r="F941" s="12">
        <v>425654</v>
      </c>
      <c r="G941" s="12" t="s">
        <v>538</v>
      </c>
      <c r="H941" s="12" t="s">
        <v>27</v>
      </c>
      <c r="I941" s="12" t="s">
        <v>21</v>
      </c>
      <c r="J941" s="12">
        <v>502199</v>
      </c>
      <c r="K941" s="12">
        <v>717153</v>
      </c>
      <c r="L941" s="36">
        <f t="shared" si="14"/>
        <v>1.4280255436589877</v>
      </c>
    </row>
    <row r="942" spans="1:12">
      <c r="A942" s="12">
        <v>451406</v>
      </c>
      <c r="B942" s="12" t="s">
        <v>1976</v>
      </c>
      <c r="C942" s="35">
        <v>41165</v>
      </c>
      <c r="D942" s="12" t="s">
        <v>9</v>
      </c>
      <c r="E942" s="12" t="s">
        <v>1977</v>
      </c>
      <c r="F942" s="12">
        <v>425654</v>
      </c>
      <c r="G942" s="12" t="s">
        <v>538</v>
      </c>
      <c r="H942" s="12" t="s">
        <v>27</v>
      </c>
      <c r="I942" s="12" t="s">
        <v>66</v>
      </c>
      <c r="J942" s="12">
        <v>218408</v>
      </c>
      <c r="K942" s="12">
        <v>159740</v>
      </c>
      <c r="L942" s="36">
        <f t="shared" si="14"/>
        <v>0.73138346580711333</v>
      </c>
    </row>
    <row r="943" spans="1:12">
      <c r="A943" s="12">
        <v>451413</v>
      </c>
      <c r="B943" s="12" t="s">
        <v>1978</v>
      </c>
      <c r="C943" s="35">
        <v>41153</v>
      </c>
      <c r="D943" s="12" t="s">
        <v>9</v>
      </c>
      <c r="E943" s="12" t="s">
        <v>1979</v>
      </c>
      <c r="F943" s="12">
        <v>381248</v>
      </c>
      <c r="G943" s="12" t="s">
        <v>513</v>
      </c>
      <c r="H943" s="12" t="s">
        <v>27</v>
      </c>
      <c r="I943" s="12" t="s">
        <v>66</v>
      </c>
      <c r="J943" s="12">
        <v>239825</v>
      </c>
      <c r="K943" s="12">
        <v>833736</v>
      </c>
      <c r="L943" s="36">
        <f t="shared" si="14"/>
        <v>3.4764349004482433</v>
      </c>
    </row>
    <row r="944" spans="1:12">
      <c r="A944" s="12">
        <v>451414</v>
      </c>
      <c r="B944" s="12" t="s">
        <v>1980</v>
      </c>
      <c r="C944" s="35">
        <v>41153</v>
      </c>
      <c r="D944" s="12" t="s">
        <v>9</v>
      </c>
      <c r="E944" s="12" t="s">
        <v>1981</v>
      </c>
      <c r="F944" s="12">
        <v>176466</v>
      </c>
      <c r="G944" s="12" t="s">
        <v>666</v>
      </c>
      <c r="H944" s="12" t="s">
        <v>27</v>
      </c>
      <c r="I944" s="12" t="s">
        <v>66</v>
      </c>
      <c r="J944" s="12">
        <v>228808</v>
      </c>
      <c r="K944" s="12">
        <v>578747</v>
      </c>
      <c r="L944" s="36">
        <f t="shared" si="14"/>
        <v>2.5294001957973498</v>
      </c>
    </row>
    <row r="945" spans="1:12">
      <c r="A945" s="12">
        <v>451417</v>
      </c>
      <c r="B945" s="12" t="s">
        <v>1982</v>
      </c>
      <c r="C945" s="35">
        <v>41155</v>
      </c>
      <c r="D945" s="12" t="s">
        <v>9</v>
      </c>
      <c r="E945" s="12" t="s">
        <v>1983</v>
      </c>
      <c r="F945" s="12">
        <v>381248</v>
      </c>
      <c r="G945" s="12" t="s">
        <v>513</v>
      </c>
      <c r="H945" s="12" t="s">
        <v>27</v>
      </c>
      <c r="I945" s="12" t="s">
        <v>66</v>
      </c>
      <c r="J945" s="12">
        <v>345979</v>
      </c>
      <c r="K945" s="12">
        <v>712020</v>
      </c>
      <c r="L945" s="36">
        <f t="shared" si="14"/>
        <v>2.0579861783518654</v>
      </c>
    </row>
    <row r="946" spans="1:12">
      <c r="A946" s="12">
        <v>451421</v>
      </c>
      <c r="B946" s="12" t="s">
        <v>1984</v>
      </c>
      <c r="C946" s="35">
        <v>41157</v>
      </c>
      <c r="D946" s="12" t="s">
        <v>9</v>
      </c>
      <c r="E946" s="12" t="s">
        <v>1985</v>
      </c>
      <c r="F946" s="12">
        <v>417062</v>
      </c>
      <c r="G946" s="12" t="s">
        <v>651</v>
      </c>
      <c r="H946" s="12" t="s">
        <v>27</v>
      </c>
      <c r="I946" s="12" t="s">
        <v>21</v>
      </c>
      <c r="J946" s="12">
        <v>551219</v>
      </c>
      <c r="K946" s="12">
        <v>542668</v>
      </c>
      <c r="L946" s="36">
        <f t="shared" si="14"/>
        <v>0.98448710947917251</v>
      </c>
    </row>
    <row r="947" spans="1:12">
      <c r="A947" s="12">
        <v>451750</v>
      </c>
      <c r="B947" s="12" t="s">
        <v>980</v>
      </c>
      <c r="C947" s="35">
        <v>41173</v>
      </c>
      <c r="D947" s="12" t="s">
        <v>9</v>
      </c>
      <c r="E947" s="12" t="s">
        <v>1986</v>
      </c>
      <c r="F947" s="12">
        <v>412412</v>
      </c>
      <c r="G947" s="12" t="s">
        <v>197</v>
      </c>
      <c r="H947" s="12" t="s">
        <v>27</v>
      </c>
      <c r="I947" s="12" t="s">
        <v>21</v>
      </c>
      <c r="J947" s="12">
        <v>538877</v>
      </c>
      <c r="K947" s="12">
        <v>274516</v>
      </c>
      <c r="L947" s="36">
        <f t="shared" si="14"/>
        <v>0.50942237282348291</v>
      </c>
    </row>
    <row r="948" spans="1:12">
      <c r="A948" s="12">
        <v>451755</v>
      </c>
      <c r="B948" s="12" t="s">
        <v>1987</v>
      </c>
      <c r="C948" s="35">
        <v>41164</v>
      </c>
      <c r="D948" s="12" t="s">
        <v>9</v>
      </c>
      <c r="E948" s="12" t="s">
        <v>1988</v>
      </c>
      <c r="F948" s="12">
        <v>399532</v>
      </c>
      <c r="G948" s="12" t="s">
        <v>11</v>
      </c>
      <c r="H948" s="12" t="s">
        <v>27</v>
      </c>
      <c r="I948" s="12" t="s">
        <v>66</v>
      </c>
      <c r="J948" s="12">
        <v>199063</v>
      </c>
      <c r="K948" s="12">
        <v>224413</v>
      </c>
      <c r="L948" s="36">
        <f t="shared" si="14"/>
        <v>1.1273466189095915</v>
      </c>
    </row>
    <row r="949" spans="1:12">
      <c r="A949" s="12">
        <v>451762</v>
      </c>
      <c r="B949" s="12" t="s">
        <v>1989</v>
      </c>
      <c r="C949" s="35">
        <v>41164</v>
      </c>
      <c r="D949" s="12" t="s">
        <v>9</v>
      </c>
      <c r="E949" s="12" t="s">
        <v>1990</v>
      </c>
      <c r="F949" s="12">
        <v>458160</v>
      </c>
      <c r="G949" s="12" t="s">
        <v>152</v>
      </c>
      <c r="H949" s="12" t="s">
        <v>27</v>
      </c>
      <c r="I949" s="12" t="s">
        <v>66</v>
      </c>
      <c r="J949" s="12">
        <v>398126</v>
      </c>
      <c r="K949" s="12">
        <v>1070832</v>
      </c>
      <c r="L949" s="36">
        <f t="shared" si="14"/>
        <v>2.6896811562168761</v>
      </c>
    </row>
    <row r="950" spans="1:12">
      <c r="A950" s="12">
        <v>451776</v>
      </c>
      <c r="B950" s="12" t="s">
        <v>1991</v>
      </c>
      <c r="C950" s="35">
        <v>41173</v>
      </c>
      <c r="D950" s="12" t="s">
        <v>9</v>
      </c>
      <c r="E950" s="12" t="s">
        <v>1992</v>
      </c>
      <c r="F950" s="12">
        <v>407302</v>
      </c>
      <c r="G950" s="12" t="s">
        <v>199</v>
      </c>
      <c r="H950" s="12" t="s">
        <v>27</v>
      </c>
      <c r="I950" s="12" t="s">
        <v>66</v>
      </c>
      <c r="J950" s="12">
        <v>246801</v>
      </c>
      <c r="K950" s="12">
        <v>546303</v>
      </c>
      <c r="L950" s="36">
        <f t="shared" si="14"/>
        <v>2.2135364119270182</v>
      </c>
    </row>
    <row r="951" spans="1:12">
      <c r="A951" s="12">
        <v>451781</v>
      </c>
      <c r="B951" s="12" t="s">
        <v>1993</v>
      </c>
      <c r="C951" s="35">
        <v>41148</v>
      </c>
      <c r="D951" s="12" t="s">
        <v>9</v>
      </c>
      <c r="E951" s="12" t="s">
        <v>1994</v>
      </c>
      <c r="F951" s="12">
        <v>176466</v>
      </c>
      <c r="G951" s="12" t="s">
        <v>666</v>
      </c>
      <c r="H951" s="12" t="s">
        <v>27</v>
      </c>
      <c r="I951" s="12" t="s">
        <v>13</v>
      </c>
      <c r="J951" s="12">
        <v>1258986</v>
      </c>
      <c r="K951" s="12">
        <v>1829504</v>
      </c>
      <c r="L951" s="36">
        <f t="shared" si="14"/>
        <v>1.4531567467787569</v>
      </c>
    </row>
    <row r="952" spans="1:12">
      <c r="A952" s="12">
        <v>451800</v>
      </c>
      <c r="B952" s="12" t="s">
        <v>1995</v>
      </c>
      <c r="C952" s="35">
        <v>41162</v>
      </c>
      <c r="D952" s="12" t="s">
        <v>9</v>
      </c>
      <c r="E952" s="12" t="s">
        <v>1996</v>
      </c>
      <c r="F952" s="12">
        <v>376098</v>
      </c>
      <c r="G952" s="12" t="s">
        <v>1080</v>
      </c>
      <c r="H952" s="12" t="s">
        <v>27</v>
      </c>
      <c r="I952" s="12" t="s">
        <v>21</v>
      </c>
      <c r="J952" s="12">
        <v>537421</v>
      </c>
      <c r="K952" s="12">
        <v>163843</v>
      </c>
      <c r="L952" s="36">
        <f t="shared" si="14"/>
        <v>0.30486899469875572</v>
      </c>
    </row>
    <row r="953" spans="1:12">
      <c r="A953" s="12">
        <v>451829</v>
      </c>
      <c r="B953" s="12" t="s">
        <v>1997</v>
      </c>
      <c r="C953" s="35">
        <v>41155</v>
      </c>
      <c r="D953" s="12" t="s">
        <v>9</v>
      </c>
      <c r="E953" s="12" t="s">
        <v>1998</v>
      </c>
      <c r="F953" s="12">
        <v>410449</v>
      </c>
      <c r="G953" s="12" t="s">
        <v>279</v>
      </c>
      <c r="H953" s="12" t="s">
        <v>27</v>
      </c>
      <c r="I953" s="12" t="s">
        <v>66</v>
      </c>
      <c r="J953" s="12">
        <v>220839</v>
      </c>
      <c r="K953" s="12">
        <v>1840557</v>
      </c>
      <c r="L953" s="36">
        <f t="shared" si="14"/>
        <v>8.3343838724138397</v>
      </c>
    </row>
    <row r="954" spans="1:12">
      <c r="A954" s="12">
        <v>452058</v>
      </c>
      <c r="B954" s="12" t="s">
        <v>1999</v>
      </c>
      <c r="C954" s="35">
        <v>41153</v>
      </c>
      <c r="D954" s="12" t="s">
        <v>9</v>
      </c>
      <c r="E954" s="12" t="s">
        <v>2000</v>
      </c>
      <c r="F954" s="12">
        <v>378503</v>
      </c>
      <c r="G954" s="12" t="s">
        <v>268</v>
      </c>
      <c r="H954" s="12" t="s">
        <v>27</v>
      </c>
      <c r="I954" s="12" t="s">
        <v>21</v>
      </c>
      <c r="J954" s="12">
        <v>469886</v>
      </c>
      <c r="K954" s="12">
        <v>744983</v>
      </c>
      <c r="L954" s="36">
        <f t="shared" si="14"/>
        <v>1.5854547698803541</v>
      </c>
    </row>
    <row r="955" spans="1:12">
      <c r="A955" s="12">
        <v>452066</v>
      </c>
      <c r="B955" s="12" t="s">
        <v>2001</v>
      </c>
      <c r="C955" s="35">
        <v>41162</v>
      </c>
      <c r="D955" s="12" t="s">
        <v>9</v>
      </c>
      <c r="E955" s="12" t="s">
        <v>2002</v>
      </c>
      <c r="F955" s="12">
        <v>473035</v>
      </c>
      <c r="G955" s="12" t="s">
        <v>141</v>
      </c>
      <c r="H955" s="12" t="s">
        <v>27</v>
      </c>
      <c r="I955" s="12" t="s">
        <v>66</v>
      </c>
      <c r="J955" s="12">
        <v>218408</v>
      </c>
      <c r="K955" s="12">
        <v>261031</v>
      </c>
      <c r="L955" s="36">
        <f t="shared" si="14"/>
        <v>1.1951531079447639</v>
      </c>
    </row>
    <row r="956" spans="1:12">
      <c r="A956" s="12">
        <v>452073</v>
      </c>
      <c r="B956" s="12" t="s">
        <v>2003</v>
      </c>
      <c r="C956" s="35">
        <v>41162</v>
      </c>
      <c r="D956" s="12" t="s">
        <v>9</v>
      </c>
      <c r="E956" s="12" t="s">
        <v>2004</v>
      </c>
      <c r="F956" s="12">
        <v>414224</v>
      </c>
      <c r="G956" s="12" t="s">
        <v>205</v>
      </c>
      <c r="H956" s="12" t="s">
        <v>27</v>
      </c>
      <c r="I956" s="12" t="s">
        <v>21</v>
      </c>
      <c r="J956" s="12">
        <v>437368</v>
      </c>
      <c r="K956" s="12">
        <v>791037</v>
      </c>
      <c r="L956" s="36">
        <f t="shared" si="14"/>
        <v>1.8086302610158951</v>
      </c>
    </row>
    <row r="957" spans="1:12">
      <c r="A957" s="12">
        <v>452081</v>
      </c>
      <c r="B957" s="12" t="s">
        <v>2005</v>
      </c>
      <c r="C957" s="35">
        <v>41162</v>
      </c>
      <c r="D957" s="12" t="s">
        <v>9</v>
      </c>
      <c r="E957" s="12" t="s">
        <v>2006</v>
      </c>
      <c r="F957" s="12">
        <v>377076</v>
      </c>
      <c r="G957" s="12" t="s">
        <v>24</v>
      </c>
      <c r="H957" s="12" t="s">
        <v>27</v>
      </c>
      <c r="I957" s="12" t="s">
        <v>66</v>
      </c>
      <c r="J957" s="12">
        <v>284193</v>
      </c>
      <c r="K957" s="12">
        <v>404660</v>
      </c>
      <c r="L957" s="36">
        <f t="shared" si="14"/>
        <v>1.4238915103468417</v>
      </c>
    </row>
    <row r="958" spans="1:12">
      <c r="A958" s="12">
        <v>452086</v>
      </c>
      <c r="B958" s="12" t="s">
        <v>2007</v>
      </c>
      <c r="C958" s="35">
        <v>41155</v>
      </c>
      <c r="D958" s="12" t="s">
        <v>9</v>
      </c>
      <c r="E958" s="12" t="s">
        <v>2008</v>
      </c>
      <c r="F958" s="12">
        <v>412833</v>
      </c>
      <c r="G958" s="12" t="s">
        <v>627</v>
      </c>
      <c r="H958" s="12" t="s">
        <v>27</v>
      </c>
      <c r="I958" s="12" t="s">
        <v>21</v>
      </c>
      <c r="J958" s="12">
        <v>481843</v>
      </c>
      <c r="K958" s="12">
        <v>239078</v>
      </c>
      <c r="L958" s="36">
        <f t="shared" si="14"/>
        <v>0.4961740649962747</v>
      </c>
    </row>
    <row r="959" spans="1:12">
      <c r="A959" s="12">
        <v>452090</v>
      </c>
      <c r="B959" s="12" t="s">
        <v>2009</v>
      </c>
      <c r="C959" s="35">
        <v>41148</v>
      </c>
      <c r="D959" s="12" t="s">
        <v>9</v>
      </c>
      <c r="E959" s="12" t="s">
        <v>2010</v>
      </c>
      <c r="F959" s="12">
        <v>450554</v>
      </c>
      <c r="G959" s="12" t="s">
        <v>180</v>
      </c>
      <c r="H959" s="12" t="s">
        <v>27</v>
      </c>
      <c r="I959" s="12" t="s">
        <v>13</v>
      </c>
      <c r="J959" s="12">
        <v>1127835</v>
      </c>
      <c r="K959" s="12">
        <v>1603453</v>
      </c>
      <c r="L959" s="36">
        <f t="shared" si="14"/>
        <v>1.421708849255432</v>
      </c>
    </row>
    <row r="960" spans="1:12">
      <c r="A960" s="12">
        <v>452306</v>
      </c>
      <c r="B960" s="12" t="s">
        <v>2011</v>
      </c>
      <c r="C960" s="35">
        <v>41155</v>
      </c>
      <c r="D960" s="12" t="s">
        <v>9</v>
      </c>
      <c r="E960" s="12" t="s">
        <v>2012</v>
      </c>
      <c r="F960" s="12">
        <v>379915</v>
      </c>
      <c r="G960" s="12" t="s">
        <v>315</v>
      </c>
      <c r="H960" s="12" t="s">
        <v>27</v>
      </c>
      <c r="I960" s="12" t="s">
        <v>66</v>
      </c>
      <c r="J960" s="12">
        <v>218408</v>
      </c>
      <c r="K960" s="12">
        <v>839326</v>
      </c>
      <c r="L960" s="36">
        <f t="shared" si="14"/>
        <v>3.8429269990110253</v>
      </c>
    </row>
    <row r="961" spans="1:12">
      <c r="A961" s="12">
        <v>452389</v>
      </c>
      <c r="B961" s="12" t="s">
        <v>2013</v>
      </c>
      <c r="C961" s="35">
        <v>41148</v>
      </c>
      <c r="D961" s="12" t="s">
        <v>9</v>
      </c>
      <c r="E961" s="12" t="s">
        <v>2014</v>
      </c>
      <c r="F961" s="12">
        <v>381248</v>
      </c>
      <c r="G961" s="12" t="s">
        <v>513</v>
      </c>
      <c r="H961" s="12" t="s">
        <v>27</v>
      </c>
      <c r="I961" s="12" t="s">
        <v>66</v>
      </c>
      <c r="J961" s="12">
        <v>283226</v>
      </c>
      <c r="K961" s="12">
        <v>319925</v>
      </c>
      <c r="L961" s="36">
        <f t="shared" si="14"/>
        <v>1.1295749683997938</v>
      </c>
    </row>
    <row r="962" spans="1:12">
      <c r="A962" s="12">
        <v>452391</v>
      </c>
      <c r="B962" s="12" t="s">
        <v>2015</v>
      </c>
      <c r="C962" s="35">
        <v>41153</v>
      </c>
      <c r="D962" s="12" t="s">
        <v>9</v>
      </c>
      <c r="E962" s="12" t="s">
        <v>2016</v>
      </c>
      <c r="F962" s="12">
        <v>460392</v>
      </c>
      <c r="G962" s="12" t="s">
        <v>527</v>
      </c>
      <c r="H962" s="12" t="s">
        <v>27</v>
      </c>
      <c r="I962" s="12" t="s">
        <v>13</v>
      </c>
      <c r="J962" s="12">
        <v>1137184</v>
      </c>
      <c r="K962" s="12">
        <v>973418</v>
      </c>
      <c r="L962" s="36">
        <f t="shared" si="14"/>
        <v>0.85598988378309926</v>
      </c>
    </row>
    <row r="963" spans="1:12">
      <c r="A963" s="12">
        <v>452395</v>
      </c>
      <c r="B963" s="12" t="s">
        <v>2017</v>
      </c>
      <c r="C963" s="35">
        <v>41155</v>
      </c>
      <c r="D963" s="12" t="s">
        <v>9</v>
      </c>
      <c r="E963" s="12" t="s">
        <v>2018</v>
      </c>
      <c r="F963" s="12">
        <v>381248</v>
      </c>
      <c r="G963" s="12" t="s">
        <v>513</v>
      </c>
      <c r="H963" s="12" t="s">
        <v>27</v>
      </c>
      <c r="I963" s="12" t="s">
        <v>66</v>
      </c>
      <c r="J963" s="12">
        <v>228808</v>
      </c>
      <c r="K963" s="12">
        <v>408682</v>
      </c>
      <c r="L963" s="36">
        <f t="shared" ref="L963:L1026" si="15">K963/J963</f>
        <v>1.7861351001713226</v>
      </c>
    </row>
    <row r="964" spans="1:12">
      <c r="A964" s="12">
        <v>452763</v>
      </c>
      <c r="B964" s="12" t="s">
        <v>2019</v>
      </c>
      <c r="C964" s="35">
        <v>41157</v>
      </c>
      <c r="D964" s="12" t="s">
        <v>9</v>
      </c>
      <c r="E964" s="12" t="s">
        <v>2020</v>
      </c>
      <c r="F964" s="12">
        <v>448791</v>
      </c>
      <c r="G964" s="12" t="s">
        <v>382</v>
      </c>
      <c r="H964" s="12" t="s">
        <v>27</v>
      </c>
      <c r="I964" s="12" t="s">
        <v>17</v>
      </c>
      <c r="J964" s="12">
        <v>758098</v>
      </c>
      <c r="K964" s="12">
        <v>1119363</v>
      </c>
      <c r="L964" s="36">
        <f t="shared" si="15"/>
        <v>1.4765412914952949</v>
      </c>
    </row>
    <row r="965" spans="1:12">
      <c r="A965" s="12">
        <v>452769</v>
      </c>
      <c r="B965" s="12" t="s">
        <v>2021</v>
      </c>
      <c r="C965" s="35">
        <v>41159</v>
      </c>
      <c r="D965" s="12" t="s">
        <v>9</v>
      </c>
      <c r="E965" s="12" t="s">
        <v>2022</v>
      </c>
      <c r="F965" s="12">
        <v>448791</v>
      </c>
      <c r="G965" s="12" t="s">
        <v>382</v>
      </c>
      <c r="H965" s="12" t="s">
        <v>27</v>
      </c>
      <c r="I965" s="12" t="s">
        <v>28</v>
      </c>
      <c r="J965" s="12">
        <v>1959822</v>
      </c>
      <c r="K965" s="12">
        <v>2060566</v>
      </c>
      <c r="L965" s="36">
        <f t="shared" si="15"/>
        <v>1.0514046683831491</v>
      </c>
    </row>
    <row r="966" spans="1:12">
      <c r="A966" s="12">
        <v>452786</v>
      </c>
      <c r="B966" s="12" t="s">
        <v>2023</v>
      </c>
      <c r="C966" s="35">
        <v>41157</v>
      </c>
      <c r="D966" s="12" t="s">
        <v>9</v>
      </c>
      <c r="E966" s="12" t="s">
        <v>2024</v>
      </c>
      <c r="F966" s="12">
        <v>406515</v>
      </c>
      <c r="G966" s="12" t="s">
        <v>282</v>
      </c>
      <c r="H966" s="12" t="s">
        <v>27</v>
      </c>
      <c r="I966" s="12" t="s">
        <v>21</v>
      </c>
      <c r="J966" s="12">
        <v>568044</v>
      </c>
      <c r="K966" s="12">
        <v>683427</v>
      </c>
      <c r="L966" s="36">
        <f t="shared" si="15"/>
        <v>1.2031233495996789</v>
      </c>
    </row>
    <row r="967" spans="1:12">
      <c r="A967" s="12">
        <v>452788</v>
      </c>
      <c r="B967" s="12" t="s">
        <v>2025</v>
      </c>
      <c r="C967" s="35">
        <v>41153</v>
      </c>
      <c r="D967" s="12" t="s">
        <v>9</v>
      </c>
      <c r="E967" s="12" t="s">
        <v>2026</v>
      </c>
      <c r="F967" s="12">
        <v>406515</v>
      </c>
      <c r="G967" s="12" t="s">
        <v>282</v>
      </c>
      <c r="H967" s="12" t="s">
        <v>27</v>
      </c>
      <c r="I967" s="12" t="s">
        <v>21</v>
      </c>
      <c r="J967" s="12">
        <v>569066</v>
      </c>
      <c r="K967" s="12">
        <v>505000</v>
      </c>
      <c r="L967" s="36">
        <f t="shared" si="15"/>
        <v>0.88741903399605671</v>
      </c>
    </row>
    <row r="968" spans="1:12">
      <c r="A968" s="12">
        <v>452790</v>
      </c>
      <c r="B968" s="12" t="s">
        <v>2027</v>
      </c>
      <c r="C968" s="35">
        <v>41155</v>
      </c>
      <c r="D968" s="12" t="s">
        <v>9</v>
      </c>
      <c r="E968" s="12" t="s">
        <v>2024</v>
      </c>
      <c r="F968" s="12">
        <v>378504</v>
      </c>
      <c r="G968" s="12" t="s">
        <v>271</v>
      </c>
      <c r="H968" s="12" t="s">
        <v>27</v>
      </c>
      <c r="I968" s="12" t="s">
        <v>21</v>
      </c>
      <c r="J968" s="12">
        <v>453829</v>
      </c>
      <c r="K968" s="12">
        <v>178715</v>
      </c>
      <c r="L968" s="36">
        <f t="shared" si="15"/>
        <v>0.39379369762619842</v>
      </c>
    </row>
    <row r="969" spans="1:12">
      <c r="A969" s="12">
        <v>452811</v>
      </c>
      <c r="B969" s="12" t="s">
        <v>1154</v>
      </c>
      <c r="C969" s="35">
        <v>41155</v>
      </c>
      <c r="D969" s="12" t="s">
        <v>9</v>
      </c>
      <c r="E969" s="12" t="s">
        <v>2028</v>
      </c>
      <c r="F969" s="12">
        <v>379658</v>
      </c>
      <c r="G969" s="12" t="s">
        <v>202</v>
      </c>
      <c r="H969" s="12" t="s">
        <v>27</v>
      </c>
      <c r="I969" s="12" t="s">
        <v>21</v>
      </c>
      <c r="J969" s="12">
        <v>445283</v>
      </c>
      <c r="K969" s="12">
        <v>655640</v>
      </c>
      <c r="L969" s="36">
        <f t="shared" si="15"/>
        <v>1.4724119267971156</v>
      </c>
    </row>
    <row r="970" spans="1:12">
      <c r="A970" s="12">
        <v>452813</v>
      </c>
      <c r="B970" s="12" t="s">
        <v>2029</v>
      </c>
      <c r="C970" s="35">
        <v>41155</v>
      </c>
      <c r="D970" s="12" t="s">
        <v>9</v>
      </c>
      <c r="E970" s="12" t="s">
        <v>2030</v>
      </c>
      <c r="F970" s="12">
        <v>379658</v>
      </c>
      <c r="G970" s="12" t="s">
        <v>202</v>
      </c>
      <c r="H970" s="12" t="s">
        <v>27</v>
      </c>
      <c r="I970" s="12" t="s">
        <v>21</v>
      </c>
      <c r="J970" s="12">
        <v>486933</v>
      </c>
      <c r="K970" s="12">
        <v>1204073</v>
      </c>
      <c r="L970" s="36">
        <f t="shared" si="15"/>
        <v>2.4727693543054179</v>
      </c>
    </row>
    <row r="971" spans="1:12">
      <c r="A971" s="12">
        <v>452908</v>
      </c>
      <c r="B971" s="12" t="s">
        <v>2031</v>
      </c>
      <c r="C971" s="35">
        <v>41155</v>
      </c>
      <c r="D971" s="12" t="s">
        <v>9</v>
      </c>
      <c r="E971" s="12" t="s">
        <v>2032</v>
      </c>
      <c r="F971" s="12">
        <v>378504</v>
      </c>
      <c r="G971" s="12" t="s">
        <v>271</v>
      </c>
      <c r="H971" s="12" t="s">
        <v>27</v>
      </c>
      <c r="I971" s="12" t="s">
        <v>66</v>
      </c>
      <c r="J971" s="12">
        <v>307045</v>
      </c>
      <c r="K971" s="12">
        <v>259530</v>
      </c>
      <c r="L971" s="36">
        <f t="shared" si="15"/>
        <v>0.84525069615202986</v>
      </c>
    </row>
    <row r="972" spans="1:12">
      <c r="A972" s="12">
        <v>452916</v>
      </c>
      <c r="B972" s="12" t="s">
        <v>2033</v>
      </c>
      <c r="C972" s="35">
        <v>41155</v>
      </c>
      <c r="D972" s="12" t="s">
        <v>9</v>
      </c>
      <c r="E972" s="12" t="s">
        <v>2034</v>
      </c>
      <c r="F972" s="12">
        <v>378504</v>
      </c>
      <c r="G972" s="12" t="s">
        <v>271</v>
      </c>
      <c r="H972" s="12" t="s">
        <v>27</v>
      </c>
      <c r="I972" s="12" t="s">
        <v>66</v>
      </c>
      <c r="J972" s="12">
        <v>244538</v>
      </c>
      <c r="K972" s="12">
        <v>1044951</v>
      </c>
      <c r="L972" s="36">
        <f t="shared" si="15"/>
        <v>4.2731640890168396</v>
      </c>
    </row>
    <row r="973" spans="1:12">
      <c r="A973" s="12">
        <v>452921</v>
      </c>
      <c r="B973" s="12" t="s">
        <v>2035</v>
      </c>
      <c r="C973" s="35">
        <v>41158</v>
      </c>
      <c r="D973" s="12" t="s">
        <v>9</v>
      </c>
      <c r="E973" s="12" t="s">
        <v>2036</v>
      </c>
      <c r="F973" s="12">
        <v>377332</v>
      </c>
      <c r="G973" s="12" t="s">
        <v>78</v>
      </c>
      <c r="H973" s="12" t="s">
        <v>27</v>
      </c>
      <c r="I973" s="12" t="s">
        <v>66</v>
      </c>
      <c r="J973" s="12">
        <v>296380</v>
      </c>
      <c r="K973" s="12">
        <v>250594</v>
      </c>
      <c r="L973" s="36">
        <f t="shared" si="15"/>
        <v>0.84551589176057762</v>
      </c>
    </row>
    <row r="974" spans="1:12">
      <c r="A974" s="12">
        <v>452922</v>
      </c>
      <c r="B974" s="12" t="s">
        <v>2037</v>
      </c>
      <c r="C974" s="35">
        <v>41094</v>
      </c>
      <c r="D974" s="12" t="s">
        <v>9</v>
      </c>
      <c r="E974" s="12" t="s">
        <v>2038</v>
      </c>
      <c r="F974" s="12">
        <v>462388</v>
      </c>
      <c r="G974" s="12" t="s">
        <v>764</v>
      </c>
      <c r="H974" s="12" t="s">
        <v>27</v>
      </c>
      <c r="I974" s="12" t="s">
        <v>17</v>
      </c>
      <c r="J974" s="12">
        <v>1032722</v>
      </c>
      <c r="K974" s="12">
        <v>1219387</v>
      </c>
      <c r="L974" s="36">
        <f t="shared" si="15"/>
        <v>1.1807504827049293</v>
      </c>
    </row>
    <row r="975" spans="1:12">
      <c r="A975" s="12">
        <v>452923</v>
      </c>
      <c r="B975" s="12" t="s">
        <v>2039</v>
      </c>
      <c r="C975" s="35">
        <v>41167</v>
      </c>
      <c r="D975" s="12" t="s">
        <v>9</v>
      </c>
      <c r="E975" s="12" t="s">
        <v>621</v>
      </c>
      <c r="F975" s="12">
        <v>451002</v>
      </c>
      <c r="G975" s="12" t="s">
        <v>81</v>
      </c>
      <c r="H975" s="12" t="s">
        <v>27</v>
      </c>
      <c r="I975" s="12" t="s">
        <v>28</v>
      </c>
      <c r="J975" s="12">
        <v>1899026</v>
      </c>
      <c r="K975" s="12">
        <v>514948</v>
      </c>
      <c r="L975" s="36">
        <f t="shared" si="15"/>
        <v>0.27116427052604863</v>
      </c>
    </row>
    <row r="976" spans="1:12">
      <c r="A976" s="12">
        <v>452925</v>
      </c>
      <c r="B976" s="12" t="s">
        <v>2040</v>
      </c>
      <c r="C976" s="35">
        <v>41155</v>
      </c>
      <c r="D976" s="12" t="s">
        <v>9</v>
      </c>
      <c r="E976" s="12" t="s">
        <v>2041</v>
      </c>
      <c r="F976" s="12">
        <v>398449</v>
      </c>
      <c r="G976" s="12" t="s">
        <v>112</v>
      </c>
      <c r="H976" s="12" t="s">
        <v>27</v>
      </c>
      <c r="I976" s="12" t="s">
        <v>66</v>
      </c>
      <c r="J976" s="12">
        <v>228808</v>
      </c>
      <c r="K976" s="12">
        <v>604712</v>
      </c>
      <c r="L976" s="36">
        <f t="shared" si="15"/>
        <v>2.6428796195937205</v>
      </c>
    </row>
    <row r="977" spans="1:12">
      <c r="A977" s="12">
        <v>452930</v>
      </c>
      <c r="B977" s="12" t="s">
        <v>2042</v>
      </c>
      <c r="C977" s="35">
        <v>41155</v>
      </c>
      <c r="D977" s="12" t="s">
        <v>9</v>
      </c>
      <c r="E977" s="12" t="s">
        <v>2043</v>
      </c>
      <c r="F977" s="12">
        <v>447935</v>
      </c>
      <c r="G977" s="12" t="s">
        <v>238</v>
      </c>
      <c r="H977" s="12" t="s">
        <v>27</v>
      </c>
      <c r="I977" s="12" t="s">
        <v>21</v>
      </c>
      <c r="J977" s="12">
        <v>562399</v>
      </c>
      <c r="K977" s="12">
        <v>540474</v>
      </c>
      <c r="L977" s="36">
        <f t="shared" si="15"/>
        <v>0.9610152222888021</v>
      </c>
    </row>
    <row r="978" spans="1:12">
      <c r="A978" s="12">
        <v>452940</v>
      </c>
      <c r="B978" s="12" t="s">
        <v>958</v>
      </c>
      <c r="C978" s="35">
        <v>41162</v>
      </c>
      <c r="D978" s="12" t="s">
        <v>9</v>
      </c>
      <c r="E978" s="12" t="s">
        <v>2044</v>
      </c>
      <c r="F978" s="12">
        <v>152562</v>
      </c>
      <c r="G978" s="12" t="s">
        <v>447</v>
      </c>
      <c r="H978" s="12" t="s">
        <v>27</v>
      </c>
      <c r="I978" s="12" t="s">
        <v>17</v>
      </c>
      <c r="J978" s="12">
        <v>762986</v>
      </c>
      <c r="K978" s="12">
        <v>1187867</v>
      </c>
      <c r="L978" s="36">
        <f t="shared" si="15"/>
        <v>1.5568660499668407</v>
      </c>
    </row>
    <row r="979" spans="1:12">
      <c r="A979" s="12">
        <v>452946</v>
      </c>
      <c r="B979" s="12" t="s">
        <v>2045</v>
      </c>
      <c r="C979" s="35">
        <v>41157</v>
      </c>
      <c r="D979" s="12" t="s">
        <v>9</v>
      </c>
      <c r="E979" s="12" t="s">
        <v>2046</v>
      </c>
      <c r="F979" s="12">
        <v>458160</v>
      </c>
      <c r="G979" s="12" t="s">
        <v>152</v>
      </c>
      <c r="H979" s="12" t="s">
        <v>27</v>
      </c>
      <c r="I979" s="12" t="s">
        <v>21</v>
      </c>
      <c r="J979" s="12">
        <v>522611</v>
      </c>
      <c r="K979" s="12">
        <v>662671</v>
      </c>
      <c r="L979" s="36">
        <f t="shared" si="15"/>
        <v>1.2680004821942132</v>
      </c>
    </row>
    <row r="980" spans="1:12">
      <c r="A980" s="12">
        <v>452948</v>
      </c>
      <c r="B980" s="12" t="s">
        <v>2047</v>
      </c>
      <c r="C980" s="35">
        <v>41166</v>
      </c>
      <c r="D980" s="12" t="s">
        <v>9</v>
      </c>
      <c r="E980" s="12" t="s">
        <v>2048</v>
      </c>
      <c r="F980" s="12">
        <v>408443</v>
      </c>
      <c r="G980" s="12" t="s">
        <v>402</v>
      </c>
      <c r="H980" s="12" t="s">
        <v>27</v>
      </c>
      <c r="I980" s="12" t="s">
        <v>66</v>
      </c>
      <c r="J980" s="12">
        <v>382845</v>
      </c>
      <c r="K980" s="12">
        <v>585401</v>
      </c>
      <c r="L980" s="36">
        <f t="shared" si="15"/>
        <v>1.5290809596573025</v>
      </c>
    </row>
    <row r="981" spans="1:12">
      <c r="A981" s="12">
        <v>452955</v>
      </c>
      <c r="B981" s="12" t="s">
        <v>2049</v>
      </c>
      <c r="C981" s="35">
        <v>41170</v>
      </c>
      <c r="D981" s="12" t="s">
        <v>9</v>
      </c>
      <c r="E981" s="12" t="s">
        <v>2050</v>
      </c>
      <c r="F981" s="12">
        <v>434171</v>
      </c>
      <c r="G981" s="12" t="s">
        <v>372</v>
      </c>
      <c r="H981" s="12" t="s">
        <v>27</v>
      </c>
      <c r="I981" s="12" t="s">
        <v>21</v>
      </c>
      <c r="J981" s="12">
        <v>608395</v>
      </c>
      <c r="K981" s="12">
        <v>1301571</v>
      </c>
      <c r="L981" s="36">
        <f t="shared" si="15"/>
        <v>2.1393519013141136</v>
      </c>
    </row>
    <row r="982" spans="1:12">
      <c r="A982" s="12">
        <v>452973</v>
      </c>
      <c r="B982" s="12" t="s">
        <v>2051</v>
      </c>
      <c r="C982" s="35">
        <v>41156</v>
      </c>
      <c r="D982" s="12" t="s">
        <v>9</v>
      </c>
      <c r="E982" s="12" t="s">
        <v>2052</v>
      </c>
      <c r="F982" s="12">
        <v>416871</v>
      </c>
      <c r="G982" s="12" t="s">
        <v>186</v>
      </c>
      <c r="H982" s="12" t="s">
        <v>27</v>
      </c>
      <c r="I982" s="12" t="s">
        <v>17</v>
      </c>
      <c r="J982" s="12">
        <v>725166</v>
      </c>
      <c r="K982" s="12">
        <v>539279</v>
      </c>
      <c r="L982" s="36">
        <f t="shared" si="15"/>
        <v>0.74366283030368219</v>
      </c>
    </row>
    <row r="983" spans="1:12">
      <c r="A983" s="12">
        <v>452975</v>
      </c>
      <c r="B983" s="12" t="s">
        <v>2053</v>
      </c>
      <c r="C983" s="35">
        <v>41164</v>
      </c>
      <c r="D983" s="12" t="s">
        <v>9</v>
      </c>
      <c r="E983" s="12" t="s">
        <v>2054</v>
      </c>
      <c r="F983" s="12">
        <v>419863</v>
      </c>
      <c r="G983" s="12" t="s">
        <v>16</v>
      </c>
      <c r="H983" s="12" t="s">
        <v>27</v>
      </c>
      <c r="I983" s="12" t="s">
        <v>21</v>
      </c>
      <c r="J983" s="12">
        <v>629598</v>
      </c>
      <c r="K983" s="12">
        <v>1118143</v>
      </c>
      <c r="L983" s="36">
        <f t="shared" si="15"/>
        <v>1.7759633925139533</v>
      </c>
    </row>
    <row r="984" spans="1:12">
      <c r="A984" s="12">
        <v>452977</v>
      </c>
      <c r="B984" s="12" t="s">
        <v>2055</v>
      </c>
      <c r="C984" s="35">
        <v>41164</v>
      </c>
      <c r="D984" s="12" t="s">
        <v>9</v>
      </c>
      <c r="E984" s="12" t="s">
        <v>2056</v>
      </c>
      <c r="F984" s="12">
        <v>419863</v>
      </c>
      <c r="G984" s="12" t="s">
        <v>16</v>
      </c>
      <c r="H984" s="12" t="s">
        <v>27</v>
      </c>
      <c r="I984" s="12" t="s">
        <v>17</v>
      </c>
      <c r="J984" s="12">
        <v>1026912</v>
      </c>
      <c r="K984" s="12">
        <v>488326</v>
      </c>
      <c r="L984" s="36">
        <f t="shared" si="15"/>
        <v>0.47552857498987255</v>
      </c>
    </row>
    <row r="985" spans="1:12">
      <c r="A985" s="12">
        <v>452979</v>
      </c>
      <c r="B985" s="12" t="s">
        <v>2057</v>
      </c>
      <c r="C985" s="35">
        <v>41158</v>
      </c>
      <c r="D985" s="12" t="s">
        <v>9</v>
      </c>
      <c r="E985" s="12" t="s">
        <v>2058</v>
      </c>
      <c r="F985" s="12">
        <v>381123</v>
      </c>
      <c r="G985" s="12" t="s">
        <v>499</v>
      </c>
      <c r="H985" s="12" t="s">
        <v>27</v>
      </c>
      <c r="I985" s="12" t="s">
        <v>247</v>
      </c>
      <c r="J985" s="12">
        <v>2651186</v>
      </c>
      <c r="K985" s="12">
        <v>3903640</v>
      </c>
      <c r="L985" s="36">
        <f t="shared" si="15"/>
        <v>1.4724127239658025</v>
      </c>
    </row>
    <row r="986" spans="1:12">
      <c r="A986" s="12">
        <v>452981</v>
      </c>
      <c r="B986" s="12" t="s">
        <v>2059</v>
      </c>
      <c r="C986" s="35">
        <v>41158</v>
      </c>
      <c r="D986" s="12" t="s">
        <v>9</v>
      </c>
      <c r="E986" s="12" t="s">
        <v>2060</v>
      </c>
      <c r="F986" s="12">
        <v>381123</v>
      </c>
      <c r="G986" s="12" t="s">
        <v>499</v>
      </c>
      <c r="H986" s="12" t="s">
        <v>27</v>
      </c>
      <c r="I986" s="12" t="s">
        <v>66</v>
      </c>
      <c r="J986" s="12">
        <v>318056</v>
      </c>
      <c r="K986" s="12">
        <v>346941</v>
      </c>
      <c r="L986" s="36">
        <f t="shared" si="15"/>
        <v>1.0908173403425812</v>
      </c>
    </row>
    <row r="987" spans="1:12">
      <c r="A987" s="12">
        <v>452983</v>
      </c>
      <c r="B987" s="12" t="s">
        <v>2061</v>
      </c>
      <c r="C987" s="35">
        <v>41166</v>
      </c>
      <c r="D987" s="12" t="s">
        <v>9</v>
      </c>
      <c r="E987" s="12" t="s">
        <v>2062</v>
      </c>
      <c r="F987" s="12">
        <v>411975</v>
      </c>
      <c r="G987" s="12" t="s">
        <v>175</v>
      </c>
      <c r="H987" s="12" t="s">
        <v>27</v>
      </c>
      <c r="I987" s="12" t="s">
        <v>21</v>
      </c>
      <c r="J987" s="12">
        <v>425618</v>
      </c>
      <c r="K987" s="12">
        <v>172782</v>
      </c>
      <c r="L987" s="36">
        <f t="shared" si="15"/>
        <v>0.40595557518713965</v>
      </c>
    </row>
    <row r="988" spans="1:12">
      <c r="A988" s="12">
        <v>453011</v>
      </c>
      <c r="B988" s="12" t="s">
        <v>2063</v>
      </c>
      <c r="C988" s="35">
        <v>41155</v>
      </c>
      <c r="D988" s="12" t="s">
        <v>9</v>
      </c>
      <c r="E988" s="12" t="s">
        <v>2064</v>
      </c>
      <c r="F988" s="12">
        <v>410452</v>
      </c>
      <c r="G988" s="12" t="s">
        <v>394</v>
      </c>
      <c r="H988" s="12" t="s">
        <v>27</v>
      </c>
      <c r="I988" s="12" t="s">
        <v>21</v>
      </c>
      <c r="J988" s="12">
        <v>685144</v>
      </c>
      <c r="K988" s="12">
        <v>991680</v>
      </c>
      <c r="L988" s="36">
        <f t="shared" si="15"/>
        <v>1.4474037574582861</v>
      </c>
    </row>
    <row r="989" spans="1:12">
      <c r="A989" s="12">
        <v>453015</v>
      </c>
      <c r="B989" s="12" t="s">
        <v>2065</v>
      </c>
      <c r="C989" s="35">
        <v>41155</v>
      </c>
      <c r="D989" s="12" t="s">
        <v>9</v>
      </c>
      <c r="E989" s="12" t="s">
        <v>2066</v>
      </c>
      <c r="F989" s="12">
        <v>410452</v>
      </c>
      <c r="G989" s="12" t="s">
        <v>394</v>
      </c>
      <c r="H989" s="12" t="s">
        <v>27</v>
      </c>
      <c r="I989" s="12" t="s">
        <v>66</v>
      </c>
      <c r="J989" s="12">
        <v>258553</v>
      </c>
      <c r="K989" s="12">
        <v>1124054</v>
      </c>
      <c r="L989" s="36">
        <f t="shared" si="15"/>
        <v>4.3474800137689371</v>
      </c>
    </row>
    <row r="990" spans="1:12">
      <c r="A990" s="12">
        <v>453019</v>
      </c>
      <c r="B990" s="12" t="s">
        <v>2067</v>
      </c>
      <c r="C990" s="35">
        <v>41155</v>
      </c>
      <c r="D990" s="12" t="s">
        <v>9</v>
      </c>
      <c r="E990" s="12" t="s">
        <v>2068</v>
      </c>
      <c r="F990" s="12">
        <v>410452</v>
      </c>
      <c r="G990" s="12" t="s">
        <v>394</v>
      </c>
      <c r="H990" s="12" t="s">
        <v>27</v>
      </c>
      <c r="I990" s="12" t="s">
        <v>66</v>
      </c>
      <c r="J990" s="12">
        <v>337872</v>
      </c>
      <c r="K990" s="12">
        <v>1157963</v>
      </c>
      <c r="L990" s="36">
        <f t="shared" si="15"/>
        <v>3.4272239191172988</v>
      </c>
    </row>
    <row r="991" spans="1:12">
      <c r="A991" s="12">
        <v>453022</v>
      </c>
      <c r="B991" s="12" t="s">
        <v>2069</v>
      </c>
      <c r="C991" s="35">
        <v>41153</v>
      </c>
      <c r="D991" s="12" t="s">
        <v>9</v>
      </c>
      <c r="E991" s="12" t="s">
        <v>1108</v>
      </c>
      <c r="F991" s="12">
        <v>379146</v>
      </c>
      <c r="G991" s="12" t="s">
        <v>293</v>
      </c>
      <c r="H991" s="12" t="s">
        <v>27</v>
      </c>
      <c r="I991" s="12" t="s">
        <v>21</v>
      </c>
      <c r="J991" s="12">
        <v>508961</v>
      </c>
      <c r="K991" s="12">
        <v>1103172</v>
      </c>
      <c r="L991" s="36">
        <f t="shared" si="15"/>
        <v>2.1674980990684944</v>
      </c>
    </row>
    <row r="992" spans="1:12">
      <c r="A992" s="12">
        <v>453038</v>
      </c>
      <c r="B992" s="12" t="s">
        <v>2070</v>
      </c>
      <c r="C992" s="35">
        <v>41163</v>
      </c>
      <c r="D992" s="12" t="s">
        <v>9</v>
      </c>
      <c r="E992" s="12" t="s">
        <v>2071</v>
      </c>
      <c r="F992" s="12">
        <v>434171</v>
      </c>
      <c r="G992" s="12" t="s">
        <v>372</v>
      </c>
      <c r="H992" s="12" t="s">
        <v>27</v>
      </c>
      <c r="I992" s="12" t="s">
        <v>66</v>
      </c>
      <c r="J992" s="12">
        <v>272260</v>
      </c>
      <c r="K992" s="12">
        <v>547309</v>
      </c>
      <c r="L992" s="36">
        <f t="shared" si="15"/>
        <v>2.010243884522148</v>
      </c>
    </row>
    <row r="993" spans="1:12">
      <c r="A993" s="12">
        <v>453056</v>
      </c>
      <c r="B993" s="12" t="s">
        <v>2072</v>
      </c>
      <c r="C993" s="35">
        <v>41162</v>
      </c>
      <c r="D993" s="12" t="s">
        <v>9</v>
      </c>
      <c r="E993" s="12" t="s">
        <v>2073</v>
      </c>
      <c r="F993" s="12">
        <v>416871</v>
      </c>
      <c r="G993" s="12" t="s">
        <v>186</v>
      </c>
      <c r="H993" s="12" t="s">
        <v>27</v>
      </c>
      <c r="I993" s="12" t="s">
        <v>17</v>
      </c>
      <c r="J993" s="12">
        <v>710380</v>
      </c>
      <c r="K993" s="12">
        <v>857383</v>
      </c>
      <c r="L993" s="36">
        <f t="shared" si="15"/>
        <v>1.2069357245417944</v>
      </c>
    </row>
    <row r="994" spans="1:12">
      <c r="A994" s="12">
        <v>453057</v>
      </c>
      <c r="B994" s="12" t="s">
        <v>2074</v>
      </c>
      <c r="C994" s="35">
        <v>41164</v>
      </c>
      <c r="D994" s="12" t="s">
        <v>9</v>
      </c>
      <c r="E994" s="12" t="s">
        <v>2075</v>
      </c>
      <c r="F994" s="12">
        <v>399534</v>
      </c>
      <c r="G994" s="12" t="s">
        <v>20</v>
      </c>
      <c r="H994" s="12" t="s">
        <v>27</v>
      </c>
      <c r="I994" s="12" t="s">
        <v>66</v>
      </c>
      <c r="J994" s="12">
        <v>190015</v>
      </c>
      <c r="K994" s="12">
        <v>391030</v>
      </c>
      <c r="L994" s="36">
        <f t="shared" si="15"/>
        <v>2.0578901665657976</v>
      </c>
    </row>
    <row r="995" spans="1:12">
      <c r="A995" s="12">
        <v>453060</v>
      </c>
      <c r="B995" s="12" t="s">
        <v>2076</v>
      </c>
      <c r="C995" s="35">
        <v>41099</v>
      </c>
      <c r="D995" s="12" t="s">
        <v>9</v>
      </c>
      <c r="E995" s="12" t="s">
        <v>2077</v>
      </c>
      <c r="F995" s="12">
        <v>417062</v>
      </c>
      <c r="G995" s="12" t="s">
        <v>651</v>
      </c>
      <c r="H995" s="12" t="s">
        <v>27</v>
      </c>
      <c r="I995" s="12" t="s">
        <v>21</v>
      </c>
      <c r="J995" s="12">
        <v>623191</v>
      </c>
      <c r="K995" s="12">
        <v>925428</v>
      </c>
      <c r="L995" s="36">
        <f t="shared" si="15"/>
        <v>1.4849829346059233</v>
      </c>
    </row>
    <row r="996" spans="1:12">
      <c r="A996" s="12">
        <v>453095</v>
      </c>
      <c r="B996" s="12" t="s">
        <v>2078</v>
      </c>
      <c r="C996" s="35">
        <v>41155</v>
      </c>
      <c r="D996" s="12" t="s">
        <v>9</v>
      </c>
      <c r="E996" s="12" t="s">
        <v>2079</v>
      </c>
      <c r="F996" s="12">
        <v>460392</v>
      </c>
      <c r="G996" s="12" t="s">
        <v>527</v>
      </c>
      <c r="H996" s="12" t="s">
        <v>27</v>
      </c>
      <c r="I996" s="12" t="s">
        <v>21</v>
      </c>
      <c r="J996" s="12">
        <v>566643</v>
      </c>
      <c r="K996" s="12">
        <v>35000</v>
      </c>
      <c r="L996" s="36">
        <f t="shared" si="15"/>
        <v>6.1767285574868123E-2</v>
      </c>
    </row>
    <row r="997" spans="1:12">
      <c r="A997" s="12">
        <v>453103</v>
      </c>
      <c r="B997" s="12" t="s">
        <v>2080</v>
      </c>
      <c r="C997" s="35">
        <v>41178</v>
      </c>
      <c r="D997" s="12" t="s">
        <v>9</v>
      </c>
      <c r="E997" s="12" t="s">
        <v>2081</v>
      </c>
      <c r="F997" s="12">
        <v>417062</v>
      </c>
      <c r="G997" s="12" t="s">
        <v>651</v>
      </c>
      <c r="H997" s="12" t="s">
        <v>27</v>
      </c>
      <c r="I997" s="12" t="s">
        <v>17</v>
      </c>
      <c r="J997" s="12">
        <v>720190</v>
      </c>
      <c r="K997" s="12">
        <v>243182</v>
      </c>
      <c r="L997" s="36">
        <f t="shared" si="15"/>
        <v>0.3376636720865327</v>
      </c>
    </row>
    <row r="998" spans="1:12">
      <c r="A998" s="12">
        <v>453104</v>
      </c>
      <c r="B998" s="12" t="s">
        <v>2082</v>
      </c>
      <c r="C998" s="35">
        <v>41155</v>
      </c>
      <c r="D998" s="12" t="s">
        <v>9</v>
      </c>
      <c r="E998" s="12" t="s">
        <v>2083</v>
      </c>
      <c r="F998" s="12">
        <v>452815</v>
      </c>
      <c r="G998" s="12" t="s">
        <v>444</v>
      </c>
      <c r="H998" s="12" t="s">
        <v>27</v>
      </c>
      <c r="I998" s="12" t="s">
        <v>66</v>
      </c>
      <c r="J998" s="12">
        <v>261328</v>
      </c>
      <c r="K998" s="12">
        <v>638065</v>
      </c>
      <c r="L998" s="36">
        <f t="shared" si="15"/>
        <v>2.4416250841853917</v>
      </c>
    </row>
    <row r="999" spans="1:12">
      <c r="A999" s="12">
        <v>453107</v>
      </c>
      <c r="B999" s="12" t="s">
        <v>2084</v>
      </c>
      <c r="C999" s="35">
        <v>41162</v>
      </c>
      <c r="D999" s="12" t="s">
        <v>9</v>
      </c>
      <c r="E999" s="12" t="s">
        <v>2085</v>
      </c>
      <c r="F999" s="12">
        <v>452815</v>
      </c>
      <c r="G999" s="12" t="s">
        <v>444</v>
      </c>
      <c r="H999" s="12" t="s">
        <v>27</v>
      </c>
      <c r="I999" s="12" t="s">
        <v>17</v>
      </c>
      <c r="J999" s="12">
        <v>769980</v>
      </c>
      <c r="K999" s="12">
        <v>562112</v>
      </c>
      <c r="L999" s="36">
        <f t="shared" si="15"/>
        <v>0.73003454635185328</v>
      </c>
    </row>
    <row r="1000" spans="1:12">
      <c r="A1000" s="12">
        <v>453111</v>
      </c>
      <c r="B1000" s="12" t="s">
        <v>2086</v>
      </c>
      <c r="C1000" s="35">
        <v>41156</v>
      </c>
      <c r="D1000" s="12" t="s">
        <v>9</v>
      </c>
      <c r="E1000" s="12" t="s">
        <v>2087</v>
      </c>
      <c r="F1000" s="12">
        <v>377329</v>
      </c>
      <c r="G1000" s="12" t="s">
        <v>51</v>
      </c>
      <c r="H1000" s="12" t="s">
        <v>27</v>
      </c>
      <c r="I1000" s="12" t="s">
        <v>17</v>
      </c>
      <c r="J1000" s="12">
        <v>785592</v>
      </c>
      <c r="K1000" s="12">
        <v>1715801</v>
      </c>
      <c r="L1000" s="36">
        <f t="shared" si="15"/>
        <v>2.1840866505768899</v>
      </c>
    </row>
    <row r="1001" spans="1:12">
      <c r="A1001" s="12">
        <v>453128</v>
      </c>
      <c r="B1001" s="12" t="s">
        <v>2088</v>
      </c>
      <c r="C1001" s="35">
        <v>41159</v>
      </c>
      <c r="D1001" s="12" t="s">
        <v>9</v>
      </c>
      <c r="E1001" s="12" t="s">
        <v>2089</v>
      </c>
      <c r="F1001" s="12">
        <v>434171</v>
      </c>
      <c r="G1001" s="12" t="s">
        <v>372</v>
      </c>
      <c r="H1001" s="12" t="s">
        <v>27</v>
      </c>
      <c r="I1001" s="12" t="s">
        <v>66</v>
      </c>
      <c r="J1001" s="12">
        <v>246801</v>
      </c>
      <c r="K1001" s="12">
        <v>677544</v>
      </c>
      <c r="L1001" s="36">
        <f t="shared" si="15"/>
        <v>2.745304921779085</v>
      </c>
    </row>
    <row r="1002" spans="1:12">
      <c r="A1002" s="12">
        <v>453131</v>
      </c>
      <c r="B1002" s="12" t="s">
        <v>2090</v>
      </c>
      <c r="C1002" s="35">
        <v>41162</v>
      </c>
      <c r="D1002" s="12" t="s">
        <v>9</v>
      </c>
      <c r="E1002" s="12" t="s">
        <v>2091</v>
      </c>
      <c r="F1002" s="12">
        <v>434171</v>
      </c>
      <c r="G1002" s="12" t="s">
        <v>372</v>
      </c>
      <c r="H1002" s="12" t="s">
        <v>27</v>
      </c>
      <c r="I1002" s="12" t="s">
        <v>21</v>
      </c>
      <c r="J1002" s="12">
        <v>480302</v>
      </c>
      <c r="K1002" s="12">
        <v>849058</v>
      </c>
      <c r="L1002" s="36">
        <f t="shared" si="15"/>
        <v>1.7677586185358378</v>
      </c>
    </row>
    <row r="1003" spans="1:12">
      <c r="A1003" s="12">
        <v>453135</v>
      </c>
      <c r="B1003" s="12" t="s">
        <v>2092</v>
      </c>
      <c r="C1003" s="35">
        <v>41170</v>
      </c>
      <c r="D1003" s="12" t="s">
        <v>9</v>
      </c>
      <c r="E1003" s="12" t="s">
        <v>2093</v>
      </c>
      <c r="F1003" s="12">
        <v>434171</v>
      </c>
      <c r="G1003" s="12" t="s">
        <v>372</v>
      </c>
      <c r="H1003" s="12" t="s">
        <v>27</v>
      </c>
      <c r="I1003" s="12" t="s">
        <v>17</v>
      </c>
      <c r="J1003" s="12">
        <v>1007081</v>
      </c>
      <c r="K1003" s="12">
        <v>763208</v>
      </c>
      <c r="L1003" s="36">
        <f t="shared" si="15"/>
        <v>0.75784172276112849</v>
      </c>
    </row>
    <row r="1004" spans="1:12">
      <c r="A1004" s="12">
        <v>453142</v>
      </c>
      <c r="B1004" s="12" t="s">
        <v>2094</v>
      </c>
      <c r="C1004" s="35">
        <v>41162</v>
      </c>
      <c r="D1004" s="12" t="s">
        <v>9</v>
      </c>
      <c r="E1004" s="12" t="s">
        <v>2095</v>
      </c>
      <c r="F1004" s="12">
        <v>378015</v>
      </c>
      <c r="G1004" s="12" t="s">
        <v>473</v>
      </c>
      <c r="H1004" s="12" t="s">
        <v>27</v>
      </c>
      <c r="I1004" s="12" t="s">
        <v>17</v>
      </c>
      <c r="J1004" s="12">
        <v>738426</v>
      </c>
      <c r="K1004" s="12">
        <v>608623</v>
      </c>
      <c r="L1004" s="36">
        <f t="shared" si="15"/>
        <v>0.82421664459268773</v>
      </c>
    </row>
    <row r="1005" spans="1:12">
      <c r="A1005" s="12">
        <v>453144</v>
      </c>
      <c r="B1005" s="12" t="s">
        <v>2096</v>
      </c>
      <c r="C1005" s="35">
        <v>41162</v>
      </c>
      <c r="D1005" s="12" t="s">
        <v>9</v>
      </c>
      <c r="E1005" s="12" t="s">
        <v>2097</v>
      </c>
      <c r="F1005" s="12">
        <v>378015</v>
      </c>
      <c r="G1005" s="12" t="s">
        <v>473</v>
      </c>
      <c r="H1005" s="12" t="s">
        <v>27</v>
      </c>
      <c r="I1005" s="12" t="s">
        <v>21</v>
      </c>
      <c r="J1005" s="12">
        <v>665623</v>
      </c>
      <c r="K1005" s="12">
        <v>596103</v>
      </c>
      <c r="L1005" s="36">
        <f t="shared" si="15"/>
        <v>0.89555649369087309</v>
      </c>
    </row>
    <row r="1006" spans="1:12">
      <c r="A1006" s="12">
        <v>453145</v>
      </c>
      <c r="B1006" s="12" t="s">
        <v>2098</v>
      </c>
      <c r="C1006" s="35">
        <v>41156</v>
      </c>
      <c r="D1006" s="12" t="s">
        <v>9</v>
      </c>
      <c r="E1006" s="12" t="s">
        <v>2099</v>
      </c>
      <c r="F1006" s="12">
        <v>377076</v>
      </c>
      <c r="G1006" s="12" t="s">
        <v>24</v>
      </c>
      <c r="H1006" s="12" t="s">
        <v>27</v>
      </c>
      <c r="I1006" s="12" t="s">
        <v>66</v>
      </c>
      <c r="J1006" s="12">
        <v>312587</v>
      </c>
      <c r="K1006" s="12">
        <v>473719</v>
      </c>
      <c r="L1006" s="36">
        <f t="shared" si="15"/>
        <v>1.5154788906768355</v>
      </c>
    </row>
    <row r="1007" spans="1:12">
      <c r="A1007" s="12">
        <v>453164</v>
      </c>
      <c r="B1007" s="12" t="s">
        <v>2100</v>
      </c>
      <c r="C1007" s="35">
        <v>41190</v>
      </c>
      <c r="D1007" s="12" t="s">
        <v>9</v>
      </c>
      <c r="E1007" s="12" t="s">
        <v>2101</v>
      </c>
      <c r="F1007" s="12">
        <v>419863</v>
      </c>
      <c r="G1007" s="12" t="s">
        <v>16</v>
      </c>
      <c r="H1007" s="12" t="s">
        <v>27</v>
      </c>
      <c r="I1007" s="12" t="s">
        <v>66</v>
      </c>
      <c r="J1007" s="12">
        <v>349286</v>
      </c>
      <c r="K1007" s="12">
        <v>331320</v>
      </c>
      <c r="L1007" s="36">
        <f t="shared" si="15"/>
        <v>0.9485636412567352</v>
      </c>
    </row>
    <row r="1008" spans="1:12">
      <c r="A1008" s="12">
        <v>453166</v>
      </c>
      <c r="B1008" s="12" t="s">
        <v>2102</v>
      </c>
      <c r="C1008" s="35">
        <v>41165</v>
      </c>
      <c r="D1008" s="12" t="s">
        <v>9</v>
      </c>
      <c r="E1008" s="12" t="s">
        <v>2103</v>
      </c>
      <c r="F1008" s="12">
        <v>379975</v>
      </c>
      <c r="G1008" s="12" t="s">
        <v>90</v>
      </c>
      <c r="H1008" s="12" t="s">
        <v>27</v>
      </c>
      <c r="I1008" s="12" t="s">
        <v>17</v>
      </c>
      <c r="J1008" s="12">
        <v>956262</v>
      </c>
      <c r="K1008" s="12">
        <v>1069928</v>
      </c>
      <c r="L1008" s="36">
        <f t="shared" si="15"/>
        <v>1.1188649135906268</v>
      </c>
    </row>
    <row r="1009" spans="1:12">
      <c r="A1009" s="12">
        <v>453168</v>
      </c>
      <c r="B1009" s="12" t="s">
        <v>2104</v>
      </c>
      <c r="C1009" s="35">
        <v>41167</v>
      </c>
      <c r="D1009" s="12" t="s">
        <v>9</v>
      </c>
      <c r="E1009" s="12" t="s">
        <v>2105</v>
      </c>
      <c r="F1009" s="12">
        <v>399534</v>
      </c>
      <c r="G1009" s="12" t="s">
        <v>20</v>
      </c>
      <c r="H1009" s="12" t="s">
        <v>27</v>
      </c>
      <c r="I1009" s="12" t="s">
        <v>66</v>
      </c>
      <c r="J1009" s="12">
        <v>203063</v>
      </c>
      <c r="K1009" s="12">
        <v>800932</v>
      </c>
      <c r="L1009" s="36">
        <f t="shared" si="15"/>
        <v>3.944253753761148</v>
      </c>
    </row>
    <row r="1010" spans="1:12">
      <c r="A1010" s="12">
        <v>453170</v>
      </c>
      <c r="B1010" s="12" t="s">
        <v>2106</v>
      </c>
      <c r="C1010" s="35">
        <v>41166</v>
      </c>
      <c r="D1010" s="12" t="s">
        <v>9</v>
      </c>
      <c r="E1010" s="12" t="s">
        <v>2107</v>
      </c>
      <c r="F1010" s="12">
        <v>448841</v>
      </c>
      <c r="G1010" s="12" t="s">
        <v>463</v>
      </c>
      <c r="H1010" s="12" t="s">
        <v>27</v>
      </c>
      <c r="I1010" s="12" t="s">
        <v>17</v>
      </c>
      <c r="J1010" s="12">
        <v>712761</v>
      </c>
      <c r="K1010" s="12">
        <v>1115981</v>
      </c>
      <c r="L1010" s="36">
        <f t="shared" si="15"/>
        <v>1.5657155764695319</v>
      </c>
    </row>
    <row r="1011" spans="1:12">
      <c r="A1011" s="12">
        <v>453183</v>
      </c>
      <c r="B1011" s="12" t="s">
        <v>2108</v>
      </c>
      <c r="C1011" s="35">
        <v>41186</v>
      </c>
      <c r="D1011" s="12" t="s">
        <v>9</v>
      </c>
      <c r="E1011" s="12" t="s">
        <v>2109</v>
      </c>
      <c r="F1011" s="12">
        <v>399532</v>
      </c>
      <c r="G1011" s="12" t="s">
        <v>11</v>
      </c>
      <c r="H1011" s="12" t="s">
        <v>27</v>
      </c>
      <c r="I1011" s="12" t="s">
        <v>66</v>
      </c>
      <c r="J1011" s="12">
        <v>380029</v>
      </c>
      <c r="K1011" s="12">
        <v>559536</v>
      </c>
      <c r="L1011" s="36">
        <f t="shared" si="15"/>
        <v>1.4723507942814891</v>
      </c>
    </row>
    <row r="1012" spans="1:12">
      <c r="A1012" s="12">
        <v>453195</v>
      </c>
      <c r="B1012" s="12" t="s">
        <v>2110</v>
      </c>
      <c r="C1012" s="35">
        <v>41183</v>
      </c>
      <c r="D1012" s="12" t="s">
        <v>9</v>
      </c>
      <c r="E1012" s="12" t="s">
        <v>2111</v>
      </c>
      <c r="F1012" s="12">
        <v>436955</v>
      </c>
      <c r="G1012" s="12" t="s">
        <v>819</v>
      </c>
      <c r="H1012" s="12" t="s">
        <v>27</v>
      </c>
      <c r="I1012" s="12" t="s">
        <v>66</v>
      </c>
      <c r="J1012" s="12">
        <v>393057</v>
      </c>
      <c r="K1012" s="12">
        <v>733475</v>
      </c>
      <c r="L1012" s="36">
        <f t="shared" si="15"/>
        <v>1.8660779479820992</v>
      </c>
    </row>
    <row r="1013" spans="1:12">
      <c r="A1013" s="12">
        <v>453197</v>
      </c>
      <c r="B1013" s="12" t="s">
        <v>2112</v>
      </c>
      <c r="C1013" s="35">
        <v>41191</v>
      </c>
      <c r="D1013" s="12" t="s">
        <v>9</v>
      </c>
      <c r="E1013" s="12" t="s">
        <v>1789</v>
      </c>
      <c r="F1013" s="12">
        <v>381325</v>
      </c>
      <c r="G1013" s="12" t="s">
        <v>274</v>
      </c>
      <c r="H1013" s="12" t="s">
        <v>27</v>
      </c>
      <c r="I1013" s="12" t="s">
        <v>66</v>
      </c>
      <c r="J1013" s="12">
        <v>53169</v>
      </c>
      <c r="K1013" s="12">
        <v>138965</v>
      </c>
      <c r="L1013" s="36">
        <f t="shared" si="15"/>
        <v>2.6136470499727285</v>
      </c>
    </row>
    <row r="1014" spans="1:12">
      <c r="A1014" s="12">
        <v>453199</v>
      </c>
      <c r="B1014" s="12" t="s">
        <v>2113</v>
      </c>
      <c r="C1014" s="35">
        <v>41180</v>
      </c>
      <c r="D1014" s="12" t="s">
        <v>9</v>
      </c>
      <c r="E1014" s="12" t="s">
        <v>2114</v>
      </c>
      <c r="F1014" s="12">
        <v>408446</v>
      </c>
      <c r="G1014" s="12" t="s">
        <v>439</v>
      </c>
      <c r="H1014" s="12" t="s">
        <v>27</v>
      </c>
      <c r="I1014" s="12" t="s">
        <v>66</v>
      </c>
      <c r="J1014" s="12">
        <v>375669</v>
      </c>
      <c r="K1014" s="12">
        <v>304313</v>
      </c>
      <c r="L1014" s="36">
        <f t="shared" si="15"/>
        <v>0.81005619308486998</v>
      </c>
    </row>
    <row r="1015" spans="1:12">
      <c r="A1015" s="12">
        <v>453203</v>
      </c>
      <c r="B1015" s="12" t="s">
        <v>2115</v>
      </c>
      <c r="C1015" s="35">
        <v>41183</v>
      </c>
      <c r="D1015" s="12" t="s">
        <v>9</v>
      </c>
      <c r="E1015" s="12" t="s">
        <v>2116</v>
      </c>
      <c r="F1015" s="12">
        <v>419863</v>
      </c>
      <c r="G1015" s="12" t="s">
        <v>16</v>
      </c>
      <c r="H1015" s="12" t="s">
        <v>27</v>
      </c>
      <c r="I1015" s="12" t="s">
        <v>21</v>
      </c>
      <c r="J1015" s="12">
        <v>562755</v>
      </c>
      <c r="K1015" s="12">
        <v>793382</v>
      </c>
      <c r="L1015" s="36">
        <f t="shared" si="15"/>
        <v>1.4098177714991427</v>
      </c>
    </row>
    <row r="1016" spans="1:12">
      <c r="A1016" s="12">
        <v>453205</v>
      </c>
      <c r="B1016" s="12" t="s">
        <v>2117</v>
      </c>
      <c r="C1016" s="35">
        <v>41155</v>
      </c>
      <c r="D1016" s="12" t="s">
        <v>9</v>
      </c>
      <c r="E1016" s="12" t="s">
        <v>1822</v>
      </c>
      <c r="F1016" s="12">
        <v>448126</v>
      </c>
      <c r="G1016" s="12" t="s">
        <v>312</v>
      </c>
      <c r="H1016" s="12" t="s">
        <v>27</v>
      </c>
      <c r="I1016" s="12" t="s">
        <v>21</v>
      </c>
      <c r="J1016" s="12">
        <v>665368</v>
      </c>
      <c r="K1016" s="12">
        <v>890263</v>
      </c>
      <c r="L1016" s="36">
        <f t="shared" si="15"/>
        <v>1.3380009258034651</v>
      </c>
    </row>
    <row r="1017" spans="1:12">
      <c r="A1017" s="12">
        <v>453206</v>
      </c>
      <c r="B1017" s="12" t="s">
        <v>2118</v>
      </c>
      <c r="C1017" s="35">
        <v>41183</v>
      </c>
      <c r="D1017" s="12" t="s">
        <v>9</v>
      </c>
      <c r="E1017" s="12" t="s">
        <v>2119</v>
      </c>
      <c r="F1017" s="12">
        <v>425654</v>
      </c>
      <c r="G1017" s="12" t="s">
        <v>538</v>
      </c>
      <c r="H1017" s="12" t="s">
        <v>27</v>
      </c>
      <c r="I1017" s="12" t="s">
        <v>13</v>
      </c>
      <c r="J1017" s="12">
        <v>1334018</v>
      </c>
      <c r="K1017" s="12">
        <v>312919</v>
      </c>
      <c r="L1017" s="36">
        <f t="shared" si="15"/>
        <v>0.23456879892175367</v>
      </c>
    </row>
    <row r="1018" spans="1:12">
      <c r="A1018" s="12">
        <v>453208</v>
      </c>
      <c r="B1018" s="12" t="s">
        <v>2120</v>
      </c>
      <c r="C1018" s="35">
        <v>41162</v>
      </c>
      <c r="D1018" s="12" t="s">
        <v>9</v>
      </c>
      <c r="E1018" s="12" t="s">
        <v>2121</v>
      </c>
      <c r="F1018" s="12">
        <v>377963</v>
      </c>
      <c r="G1018" s="12" t="s">
        <v>48</v>
      </c>
      <c r="H1018" s="12" t="s">
        <v>27</v>
      </c>
      <c r="I1018" s="12" t="s">
        <v>66</v>
      </c>
      <c r="J1018" s="12">
        <v>284845</v>
      </c>
      <c r="K1018" s="12">
        <v>332257</v>
      </c>
      <c r="L1018" s="36">
        <f t="shared" si="15"/>
        <v>1.1664484193157683</v>
      </c>
    </row>
    <row r="1019" spans="1:12">
      <c r="A1019" s="12">
        <v>453209</v>
      </c>
      <c r="B1019" s="12" t="s">
        <v>2122</v>
      </c>
      <c r="C1019" s="35">
        <v>41159</v>
      </c>
      <c r="D1019" s="12" t="s">
        <v>9</v>
      </c>
      <c r="E1019" s="12" t="s">
        <v>2123</v>
      </c>
      <c r="F1019" s="12">
        <v>387266</v>
      </c>
      <c r="G1019" s="12" t="s">
        <v>31</v>
      </c>
      <c r="H1019" s="12" t="s">
        <v>27</v>
      </c>
      <c r="I1019" s="12" t="s">
        <v>66</v>
      </c>
      <c r="J1019" s="12">
        <v>326632</v>
      </c>
      <c r="K1019" s="12">
        <v>275188</v>
      </c>
      <c r="L1019" s="36">
        <f t="shared" si="15"/>
        <v>0.84250165323667003</v>
      </c>
    </row>
    <row r="1020" spans="1:12">
      <c r="A1020" s="12">
        <v>453213</v>
      </c>
      <c r="B1020" s="12" t="s">
        <v>2124</v>
      </c>
      <c r="C1020" s="35">
        <v>41164</v>
      </c>
      <c r="D1020" s="12" t="s">
        <v>9</v>
      </c>
      <c r="E1020" s="12" t="s">
        <v>2125</v>
      </c>
      <c r="F1020" s="12">
        <v>420801</v>
      </c>
      <c r="G1020" s="12" t="s">
        <v>624</v>
      </c>
      <c r="H1020" s="12" t="s">
        <v>27</v>
      </c>
      <c r="I1020" s="12" t="s">
        <v>66</v>
      </c>
      <c r="J1020" s="12">
        <v>314768</v>
      </c>
      <c r="K1020" s="12">
        <v>201752</v>
      </c>
      <c r="L1020" s="36">
        <f t="shared" si="15"/>
        <v>0.64095460783815383</v>
      </c>
    </row>
    <row r="1021" spans="1:12">
      <c r="A1021" s="12">
        <v>453214</v>
      </c>
      <c r="B1021" s="12" t="s">
        <v>2126</v>
      </c>
      <c r="C1021" s="35">
        <v>41178</v>
      </c>
      <c r="D1021" s="12" t="s">
        <v>9</v>
      </c>
      <c r="E1021" s="12" t="s">
        <v>2127</v>
      </c>
      <c r="F1021" s="12">
        <v>387266</v>
      </c>
      <c r="G1021" s="12" t="s">
        <v>31</v>
      </c>
      <c r="H1021" s="12" t="s">
        <v>27</v>
      </c>
      <c r="I1021" s="12" t="s">
        <v>21</v>
      </c>
      <c r="J1021" s="12">
        <v>512046</v>
      </c>
      <c r="K1021" s="12">
        <v>946422</v>
      </c>
      <c r="L1021" s="36">
        <f t="shared" si="15"/>
        <v>1.8483144092522938</v>
      </c>
    </row>
    <row r="1022" spans="1:12">
      <c r="A1022" s="12">
        <v>453215</v>
      </c>
      <c r="B1022" s="12" t="s">
        <v>2128</v>
      </c>
      <c r="C1022" s="35">
        <v>41178</v>
      </c>
      <c r="D1022" s="12" t="s">
        <v>9</v>
      </c>
      <c r="E1022" s="12" t="s">
        <v>2129</v>
      </c>
      <c r="F1022" s="12">
        <v>387266</v>
      </c>
      <c r="G1022" s="12" t="s">
        <v>31</v>
      </c>
      <c r="H1022" s="12" t="s">
        <v>27</v>
      </c>
      <c r="I1022" s="12" t="s">
        <v>21</v>
      </c>
      <c r="J1022" s="12">
        <v>412612</v>
      </c>
      <c r="K1022" s="12">
        <v>268226</v>
      </c>
      <c r="L1022" s="36">
        <f t="shared" si="15"/>
        <v>0.65006834507963895</v>
      </c>
    </row>
    <row r="1023" spans="1:12">
      <c r="A1023" s="12">
        <v>453216</v>
      </c>
      <c r="B1023" s="12" t="s">
        <v>2130</v>
      </c>
      <c r="C1023" s="35">
        <v>41162</v>
      </c>
      <c r="D1023" s="12" t="s">
        <v>9</v>
      </c>
      <c r="E1023" s="12" t="s">
        <v>2131</v>
      </c>
      <c r="F1023" s="12">
        <v>420801</v>
      </c>
      <c r="G1023" s="12" t="s">
        <v>624</v>
      </c>
      <c r="H1023" s="12" t="s">
        <v>27</v>
      </c>
      <c r="I1023" s="12" t="s">
        <v>21</v>
      </c>
      <c r="J1023" s="12">
        <v>663371</v>
      </c>
      <c r="K1023" s="12">
        <v>544553</v>
      </c>
      <c r="L1023" s="36">
        <f t="shared" si="15"/>
        <v>0.82088755764119925</v>
      </c>
    </row>
    <row r="1024" spans="1:12">
      <c r="A1024" s="12">
        <v>453224</v>
      </c>
      <c r="B1024" s="12" t="s">
        <v>2132</v>
      </c>
      <c r="C1024" s="35">
        <v>41158</v>
      </c>
      <c r="D1024" s="12" t="s">
        <v>9</v>
      </c>
      <c r="E1024" s="12" t="s">
        <v>2125</v>
      </c>
      <c r="F1024" s="12">
        <v>451002</v>
      </c>
      <c r="G1024" s="12" t="s">
        <v>81</v>
      </c>
      <c r="H1024" s="12" t="s">
        <v>27</v>
      </c>
      <c r="I1024" s="12" t="s">
        <v>66</v>
      </c>
      <c r="J1024" s="12">
        <v>199098</v>
      </c>
      <c r="K1024" s="12">
        <v>44231</v>
      </c>
      <c r="L1024" s="36">
        <f t="shared" si="15"/>
        <v>0.22215692774412601</v>
      </c>
    </row>
    <row r="1025" spans="1:12">
      <c r="A1025" s="12">
        <v>453228</v>
      </c>
      <c r="B1025" s="12" t="s">
        <v>2133</v>
      </c>
      <c r="C1025" s="35">
        <v>41165</v>
      </c>
      <c r="D1025" s="12" t="s">
        <v>9</v>
      </c>
      <c r="E1025" s="12" t="s">
        <v>2134</v>
      </c>
      <c r="F1025" s="12">
        <v>423329</v>
      </c>
      <c r="G1025" s="12" t="s">
        <v>183</v>
      </c>
      <c r="H1025" s="12" t="s">
        <v>27</v>
      </c>
      <c r="I1025" s="12" t="s">
        <v>21</v>
      </c>
      <c r="J1025" s="12">
        <v>461313</v>
      </c>
      <c r="K1025" s="12">
        <v>635248</v>
      </c>
      <c r="L1025" s="36">
        <f t="shared" si="15"/>
        <v>1.3770433523442869</v>
      </c>
    </row>
    <row r="1026" spans="1:12">
      <c r="A1026" s="12">
        <v>453230</v>
      </c>
      <c r="B1026" s="12" t="s">
        <v>2135</v>
      </c>
      <c r="C1026" s="35">
        <v>41166</v>
      </c>
      <c r="D1026" s="12" t="s">
        <v>9</v>
      </c>
      <c r="E1026" s="12" t="s">
        <v>1828</v>
      </c>
      <c r="F1026" s="12">
        <v>423329</v>
      </c>
      <c r="G1026" s="12" t="s">
        <v>183</v>
      </c>
      <c r="H1026" s="12" t="s">
        <v>27</v>
      </c>
      <c r="I1026" s="12" t="s">
        <v>21</v>
      </c>
      <c r="J1026" s="12">
        <v>676101</v>
      </c>
      <c r="K1026" s="12">
        <v>221970</v>
      </c>
      <c r="L1026" s="36">
        <f t="shared" si="15"/>
        <v>0.3283089360909095</v>
      </c>
    </row>
    <row r="1027" spans="1:12">
      <c r="A1027" s="12">
        <v>453232</v>
      </c>
      <c r="B1027" s="12" t="s">
        <v>2136</v>
      </c>
      <c r="C1027" s="35">
        <v>41165</v>
      </c>
      <c r="D1027" s="12" t="s">
        <v>9</v>
      </c>
      <c r="E1027" s="12" t="s">
        <v>2137</v>
      </c>
      <c r="F1027" s="12">
        <v>447935</v>
      </c>
      <c r="G1027" s="12" t="s">
        <v>238</v>
      </c>
      <c r="H1027" s="12" t="s">
        <v>27</v>
      </c>
      <c r="I1027" s="12" t="s">
        <v>66</v>
      </c>
      <c r="J1027" s="12">
        <v>324595</v>
      </c>
      <c r="K1027" s="12">
        <v>1575470</v>
      </c>
      <c r="L1027" s="36">
        <f t="shared" ref="L1027:L1090" si="16">K1027/J1027</f>
        <v>4.8536483926123326</v>
      </c>
    </row>
    <row r="1028" spans="1:12">
      <c r="A1028" s="12">
        <v>453233</v>
      </c>
      <c r="B1028" s="12" t="s">
        <v>1545</v>
      </c>
      <c r="C1028" s="35">
        <v>41155</v>
      </c>
      <c r="D1028" s="12" t="s">
        <v>9</v>
      </c>
      <c r="E1028" s="12" t="s">
        <v>2138</v>
      </c>
      <c r="F1028" s="12">
        <v>447935</v>
      </c>
      <c r="G1028" s="12" t="s">
        <v>238</v>
      </c>
      <c r="H1028" s="12" t="s">
        <v>27</v>
      </c>
      <c r="I1028" s="12" t="s">
        <v>17</v>
      </c>
      <c r="J1028" s="12">
        <v>725991</v>
      </c>
      <c r="K1028" s="12">
        <v>773405</v>
      </c>
      <c r="L1028" s="36">
        <f t="shared" si="16"/>
        <v>1.0653093495649395</v>
      </c>
    </row>
    <row r="1029" spans="1:12">
      <c r="A1029" s="12">
        <v>453235</v>
      </c>
      <c r="B1029" s="12" t="s">
        <v>2139</v>
      </c>
      <c r="C1029" s="35">
        <v>41185</v>
      </c>
      <c r="D1029" s="12" t="s">
        <v>9</v>
      </c>
      <c r="E1029" s="12" t="s">
        <v>2140</v>
      </c>
      <c r="F1029" s="12">
        <v>416178</v>
      </c>
      <c r="G1029" s="12" t="s">
        <v>155</v>
      </c>
      <c r="H1029" s="12" t="s">
        <v>27</v>
      </c>
      <c r="I1029" s="12" t="s">
        <v>21</v>
      </c>
      <c r="J1029" s="12">
        <v>656508</v>
      </c>
      <c r="K1029" s="12">
        <v>452184</v>
      </c>
      <c r="L1029" s="36">
        <f t="shared" si="16"/>
        <v>0.68877150011881039</v>
      </c>
    </row>
    <row r="1030" spans="1:12">
      <c r="A1030" s="12">
        <v>453236</v>
      </c>
      <c r="B1030" s="12" t="s">
        <v>2141</v>
      </c>
      <c r="C1030" s="35">
        <v>41139</v>
      </c>
      <c r="D1030" s="12" t="s">
        <v>9</v>
      </c>
      <c r="E1030" s="12" t="s">
        <v>2142</v>
      </c>
      <c r="F1030" s="12">
        <v>416178</v>
      </c>
      <c r="G1030" s="12" t="s">
        <v>155</v>
      </c>
      <c r="H1030" s="12" t="s">
        <v>27</v>
      </c>
      <c r="I1030" s="12" t="s">
        <v>66</v>
      </c>
      <c r="J1030" s="12">
        <v>324420</v>
      </c>
      <c r="K1030" s="12">
        <v>25000</v>
      </c>
      <c r="L1030" s="36">
        <f t="shared" si="16"/>
        <v>7.7060600456198752E-2</v>
      </c>
    </row>
    <row r="1031" spans="1:12">
      <c r="A1031" s="12">
        <v>453238</v>
      </c>
      <c r="B1031" s="12" t="s">
        <v>2143</v>
      </c>
      <c r="C1031" s="35">
        <v>41162</v>
      </c>
      <c r="D1031" s="12" t="s">
        <v>9</v>
      </c>
      <c r="E1031" s="12" t="s">
        <v>2144</v>
      </c>
      <c r="F1031" s="12">
        <v>416178</v>
      </c>
      <c r="G1031" s="12" t="s">
        <v>155</v>
      </c>
      <c r="H1031" s="12" t="s">
        <v>27</v>
      </c>
      <c r="I1031" s="12" t="s">
        <v>21</v>
      </c>
      <c r="J1031" s="12">
        <v>655934</v>
      </c>
      <c r="K1031" s="12">
        <v>579969</v>
      </c>
      <c r="L1031" s="36">
        <f t="shared" si="16"/>
        <v>0.88418804330923539</v>
      </c>
    </row>
    <row r="1032" spans="1:12">
      <c r="A1032" s="12">
        <v>453239</v>
      </c>
      <c r="B1032" s="12" t="s">
        <v>2145</v>
      </c>
      <c r="C1032" s="35">
        <v>41172</v>
      </c>
      <c r="D1032" s="12" t="s">
        <v>9</v>
      </c>
      <c r="E1032" s="12" t="s">
        <v>2146</v>
      </c>
      <c r="F1032" s="12">
        <v>471969</v>
      </c>
      <c r="G1032" s="12" t="s">
        <v>597</v>
      </c>
      <c r="H1032" s="12" t="s">
        <v>27</v>
      </c>
      <c r="I1032" s="12" t="s">
        <v>17</v>
      </c>
      <c r="J1032" s="12">
        <v>903584</v>
      </c>
      <c r="K1032" s="12">
        <v>1237000</v>
      </c>
      <c r="L1032" s="36">
        <f t="shared" si="16"/>
        <v>1.368992810851011</v>
      </c>
    </row>
    <row r="1033" spans="1:12">
      <c r="A1033" s="12">
        <v>453240</v>
      </c>
      <c r="B1033" s="12" t="s">
        <v>2147</v>
      </c>
      <c r="C1033" s="35">
        <v>41155</v>
      </c>
      <c r="D1033" s="12" t="s">
        <v>9</v>
      </c>
      <c r="E1033" s="12" t="s">
        <v>2148</v>
      </c>
      <c r="F1033" s="12">
        <v>385698</v>
      </c>
      <c r="G1033" s="12" t="s">
        <v>691</v>
      </c>
      <c r="H1033" s="12" t="s">
        <v>27</v>
      </c>
      <c r="I1033" s="12" t="s">
        <v>21</v>
      </c>
      <c r="J1033" s="12">
        <v>401521</v>
      </c>
      <c r="K1033" s="12">
        <v>491866</v>
      </c>
      <c r="L1033" s="36">
        <f t="shared" si="16"/>
        <v>1.2250069112200856</v>
      </c>
    </row>
    <row r="1034" spans="1:12">
      <c r="A1034" s="12">
        <v>453241</v>
      </c>
      <c r="B1034" s="12" t="s">
        <v>2149</v>
      </c>
      <c r="C1034" s="35">
        <v>41151</v>
      </c>
      <c r="D1034" s="12" t="s">
        <v>9</v>
      </c>
      <c r="E1034" s="12" t="s">
        <v>1249</v>
      </c>
      <c r="F1034" s="12">
        <v>420498</v>
      </c>
      <c r="G1034" s="12" t="s">
        <v>759</v>
      </c>
      <c r="H1034" s="12" t="s">
        <v>27</v>
      </c>
      <c r="I1034" s="12" t="s">
        <v>66</v>
      </c>
      <c r="J1034" s="12">
        <v>205227</v>
      </c>
      <c r="K1034" s="12">
        <v>60000</v>
      </c>
      <c r="L1034" s="36">
        <f t="shared" si="16"/>
        <v>0.29235919250391029</v>
      </c>
    </row>
    <row r="1035" spans="1:12">
      <c r="A1035" s="12">
        <v>453242</v>
      </c>
      <c r="B1035" s="12" t="s">
        <v>2150</v>
      </c>
      <c r="C1035" s="35">
        <v>41165</v>
      </c>
      <c r="D1035" s="12" t="s">
        <v>9</v>
      </c>
      <c r="E1035" s="12" t="s">
        <v>2151</v>
      </c>
      <c r="F1035" s="12">
        <v>414224</v>
      </c>
      <c r="G1035" s="12" t="s">
        <v>205</v>
      </c>
      <c r="H1035" s="12" t="s">
        <v>27</v>
      </c>
      <c r="I1035" s="12" t="s">
        <v>13</v>
      </c>
      <c r="J1035" s="12">
        <v>1122818</v>
      </c>
      <c r="K1035" s="12">
        <v>628690</v>
      </c>
      <c r="L1035" s="36">
        <f t="shared" si="16"/>
        <v>0.55992155451729486</v>
      </c>
    </row>
    <row r="1036" spans="1:12">
      <c r="A1036" s="12">
        <v>453243</v>
      </c>
      <c r="B1036" s="12" t="s">
        <v>2152</v>
      </c>
      <c r="C1036" s="35">
        <v>41185</v>
      </c>
      <c r="D1036" s="12" t="s">
        <v>9</v>
      </c>
      <c r="E1036" s="12" t="s">
        <v>2153</v>
      </c>
      <c r="F1036" s="12">
        <v>377143</v>
      </c>
      <c r="G1036" s="12" t="s">
        <v>172</v>
      </c>
      <c r="H1036" s="12" t="s">
        <v>27</v>
      </c>
      <c r="I1036" s="12" t="s">
        <v>17</v>
      </c>
      <c r="J1036" s="12">
        <v>806346</v>
      </c>
      <c r="K1036" s="12">
        <v>840007</v>
      </c>
      <c r="L1036" s="36">
        <f t="shared" si="16"/>
        <v>1.0417451069392047</v>
      </c>
    </row>
    <row r="1037" spans="1:12">
      <c r="A1037" s="12">
        <v>453244</v>
      </c>
      <c r="B1037" s="12" t="s">
        <v>2154</v>
      </c>
      <c r="C1037" s="35">
        <v>41155</v>
      </c>
      <c r="D1037" s="12" t="s">
        <v>9</v>
      </c>
      <c r="E1037" s="12" t="s">
        <v>1548</v>
      </c>
      <c r="F1037" s="12">
        <v>424950</v>
      </c>
      <c r="G1037" s="12" t="s">
        <v>45</v>
      </c>
      <c r="H1037" s="12" t="s">
        <v>27</v>
      </c>
      <c r="I1037" s="12" t="s">
        <v>66</v>
      </c>
      <c r="J1037" s="12">
        <v>309650</v>
      </c>
      <c r="K1037" s="12">
        <v>751391</v>
      </c>
      <c r="L1037" s="36">
        <f t="shared" si="16"/>
        <v>2.4265816244146619</v>
      </c>
    </row>
    <row r="1038" spans="1:12">
      <c r="A1038" s="12">
        <v>453245</v>
      </c>
      <c r="B1038" s="12" t="s">
        <v>2155</v>
      </c>
      <c r="C1038" s="35">
        <v>41162</v>
      </c>
      <c r="D1038" s="12" t="s">
        <v>9</v>
      </c>
      <c r="E1038" s="12" t="s">
        <v>2156</v>
      </c>
      <c r="F1038" s="12">
        <v>424950</v>
      </c>
      <c r="G1038" s="12" t="s">
        <v>45</v>
      </c>
      <c r="H1038" s="12" t="s">
        <v>27</v>
      </c>
      <c r="I1038" s="12" t="s">
        <v>21</v>
      </c>
      <c r="J1038" s="12">
        <v>573425</v>
      </c>
      <c r="K1038" s="12">
        <v>933384</v>
      </c>
      <c r="L1038" s="36">
        <f t="shared" si="16"/>
        <v>1.6277351004926537</v>
      </c>
    </row>
    <row r="1039" spans="1:12">
      <c r="A1039" s="12">
        <v>453246</v>
      </c>
      <c r="B1039" s="12" t="s">
        <v>2157</v>
      </c>
      <c r="C1039" s="35">
        <v>41163</v>
      </c>
      <c r="D1039" s="12" t="s">
        <v>9</v>
      </c>
      <c r="E1039" s="12" t="s">
        <v>2158</v>
      </c>
      <c r="F1039" s="12">
        <v>471701</v>
      </c>
      <c r="G1039" s="12" t="s">
        <v>456</v>
      </c>
      <c r="H1039" s="12" t="s">
        <v>27</v>
      </c>
      <c r="I1039" s="12" t="s">
        <v>66</v>
      </c>
      <c r="J1039" s="12">
        <v>349922</v>
      </c>
      <c r="K1039" s="12">
        <v>484530</v>
      </c>
      <c r="L1039" s="36">
        <f t="shared" si="16"/>
        <v>1.3846800144032099</v>
      </c>
    </row>
    <row r="1040" spans="1:12">
      <c r="A1040" s="12">
        <v>453247</v>
      </c>
      <c r="B1040" s="12" t="s">
        <v>2159</v>
      </c>
      <c r="C1040" s="35">
        <v>41165</v>
      </c>
      <c r="D1040" s="12" t="s">
        <v>9</v>
      </c>
      <c r="E1040" s="12" t="s">
        <v>2160</v>
      </c>
      <c r="F1040" s="12">
        <v>414224</v>
      </c>
      <c r="G1040" s="12" t="s">
        <v>205</v>
      </c>
      <c r="H1040" s="12" t="s">
        <v>27</v>
      </c>
      <c r="I1040" s="12" t="s">
        <v>13</v>
      </c>
      <c r="J1040" s="12">
        <v>1116004</v>
      </c>
      <c r="K1040" s="12">
        <v>1157704</v>
      </c>
      <c r="L1040" s="36">
        <f t="shared" si="16"/>
        <v>1.0373654574714786</v>
      </c>
    </row>
    <row r="1041" spans="1:12">
      <c r="A1041" s="12">
        <v>453348</v>
      </c>
      <c r="B1041" s="12" t="s">
        <v>34</v>
      </c>
      <c r="C1041" s="35">
        <v>41162</v>
      </c>
      <c r="D1041" s="12" t="s">
        <v>9</v>
      </c>
      <c r="E1041" s="12" t="s">
        <v>2161</v>
      </c>
      <c r="F1041" s="12">
        <v>377143</v>
      </c>
      <c r="G1041" s="12" t="s">
        <v>172</v>
      </c>
      <c r="H1041" s="12" t="s">
        <v>27</v>
      </c>
      <c r="I1041" s="12" t="s">
        <v>21</v>
      </c>
      <c r="J1041" s="12">
        <v>672537</v>
      </c>
      <c r="K1041" s="12">
        <v>341294</v>
      </c>
      <c r="L1041" s="36">
        <f t="shared" si="16"/>
        <v>0.50747245132981533</v>
      </c>
    </row>
    <row r="1042" spans="1:12">
      <c r="A1042" s="12">
        <v>453361</v>
      </c>
      <c r="B1042" s="12" t="s">
        <v>2162</v>
      </c>
      <c r="C1042" s="35">
        <v>41180</v>
      </c>
      <c r="D1042" s="12" t="s">
        <v>9</v>
      </c>
      <c r="E1042" s="12" t="s">
        <v>2163</v>
      </c>
      <c r="F1042" s="12">
        <v>419863</v>
      </c>
      <c r="G1042" s="12" t="s">
        <v>16</v>
      </c>
      <c r="H1042" s="12" t="s">
        <v>27</v>
      </c>
      <c r="I1042" s="12" t="s">
        <v>21</v>
      </c>
      <c r="J1042" s="12">
        <v>480229</v>
      </c>
      <c r="K1042" s="12">
        <v>731602</v>
      </c>
      <c r="L1042" s="36">
        <f t="shared" si="16"/>
        <v>1.5234440235804168</v>
      </c>
    </row>
    <row r="1043" spans="1:12">
      <c r="A1043" s="12">
        <v>453422</v>
      </c>
      <c r="B1043" s="12" t="s">
        <v>2164</v>
      </c>
      <c r="C1043" s="35">
        <v>41150</v>
      </c>
      <c r="D1043" s="12" t="s">
        <v>9</v>
      </c>
      <c r="E1043" s="12" t="s">
        <v>2165</v>
      </c>
      <c r="F1043" s="12">
        <v>380836</v>
      </c>
      <c r="G1043" s="12" t="s">
        <v>506</v>
      </c>
      <c r="H1043" s="12" t="s">
        <v>27</v>
      </c>
      <c r="I1043" s="12" t="s">
        <v>21</v>
      </c>
      <c r="J1043" s="12">
        <v>469886</v>
      </c>
      <c r="K1043" s="12">
        <v>316203</v>
      </c>
      <c r="L1043" s="36">
        <f t="shared" si="16"/>
        <v>0.67293556309402702</v>
      </c>
    </row>
    <row r="1044" spans="1:12">
      <c r="A1044" s="12">
        <v>453423</v>
      </c>
      <c r="B1044" s="12" t="s">
        <v>2166</v>
      </c>
      <c r="C1044" s="35">
        <v>41179</v>
      </c>
      <c r="D1044" s="12" t="s">
        <v>9</v>
      </c>
      <c r="E1044" s="12" t="s">
        <v>2167</v>
      </c>
      <c r="F1044" s="12">
        <v>385698</v>
      </c>
      <c r="G1044" s="12" t="s">
        <v>691</v>
      </c>
      <c r="H1044" s="12" t="s">
        <v>27</v>
      </c>
      <c r="I1044" s="12" t="s">
        <v>21</v>
      </c>
      <c r="J1044" s="12">
        <v>405815</v>
      </c>
      <c r="K1044" s="12">
        <v>423780</v>
      </c>
      <c r="L1044" s="36">
        <f t="shared" si="16"/>
        <v>1.0442689402806697</v>
      </c>
    </row>
    <row r="1045" spans="1:12">
      <c r="A1045" s="12">
        <v>453425</v>
      </c>
      <c r="B1045" s="12" t="s">
        <v>2168</v>
      </c>
      <c r="C1045" s="35">
        <v>41155</v>
      </c>
      <c r="D1045" s="12" t="s">
        <v>9</v>
      </c>
      <c r="E1045" s="12" t="s">
        <v>2169</v>
      </c>
      <c r="F1045" s="12">
        <v>385791</v>
      </c>
      <c r="G1045" s="12" t="s">
        <v>777</v>
      </c>
      <c r="H1045" s="12" t="s">
        <v>27</v>
      </c>
      <c r="I1045" s="12" t="s">
        <v>66</v>
      </c>
      <c r="J1045" s="12">
        <v>362561</v>
      </c>
      <c r="K1045" s="12">
        <v>1581111</v>
      </c>
      <c r="L1045" s="36">
        <f t="shared" si="16"/>
        <v>4.3609516743389385</v>
      </c>
    </row>
    <row r="1046" spans="1:12">
      <c r="A1046" s="12">
        <v>453426</v>
      </c>
      <c r="B1046" s="12" t="s">
        <v>2170</v>
      </c>
      <c r="C1046" s="35">
        <v>41159</v>
      </c>
      <c r="D1046" s="12" t="s">
        <v>9</v>
      </c>
      <c r="E1046" s="12" t="s">
        <v>2171</v>
      </c>
      <c r="F1046" s="12">
        <v>387266</v>
      </c>
      <c r="G1046" s="12" t="s">
        <v>31</v>
      </c>
      <c r="H1046" s="12" t="s">
        <v>27</v>
      </c>
      <c r="I1046" s="12" t="s">
        <v>17</v>
      </c>
      <c r="J1046" s="12">
        <v>1057926</v>
      </c>
      <c r="K1046" s="12">
        <v>1800670</v>
      </c>
      <c r="L1046" s="36">
        <f t="shared" si="16"/>
        <v>1.7020755705030408</v>
      </c>
    </row>
    <row r="1047" spans="1:12">
      <c r="A1047" s="12">
        <v>453431</v>
      </c>
      <c r="B1047" s="12" t="s">
        <v>2172</v>
      </c>
      <c r="C1047" s="35">
        <v>41190</v>
      </c>
      <c r="D1047" s="12" t="s">
        <v>9</v>
      </c>
      <c r="E1047" s="12" t="s">
        <v>2173</v>
      </c>
      <c r="F1047" s="12">
        <v>380836</v>
      </c>
      <c r="G1047" s="12" t="s">
        <v>506</v>
      </c>
      <c r="H1047" s="12" t="s">
        <v>27</v>
      </c>
      <c r="I1047" s="12" t="s">
        <v>66</v>
      </c>
      <c r="J1047" s="12">
        <v>369117</v>
      </c>
      <c r="K1047" s="12">
        <v>508877</v>
      </c>
      <c r="L1047" s="36">
        <f t="shared" si="16"/>
        <v>1.3786333330624165</v>
      </c>
    </row>
    <row r="1048" spans="1:12">
      <c r="A1048" s="12">
        <v>453481</v>
      </c>
      <c r="B1048" s="12" t="s">
        <v>2174</v>
      </c>
      <c r="C1048" s="35">
        <v>41155</v>
      </c>
      <c r="D1048" s="12" t="s">
        <v>9</v>
      </c>
      <c r="E1048" s="12" t="s">
        <v>2175</v>
      </c>
      <c r="F1048" s="12">
        <v>398778</v>
      </c>
      <c r="G1048" s="12" t="s">
        <v>363</v>
      </c>
      <c r="H1048" s="12" t="s">
        <v>27</v>
      </c>
      <c r="I1048" s="12" t="s">
        <v>66</v>
      </c>
      <c r="J1048" s="12">
        <v>390249</v>
      </c>
      <c r="K1048" s="12">
        <v>542716</v>
      </c>
      <c r="L1048" s="36">
        <f t="shared" si="16"/>
        <v>1.3906915840911829</v>
      </c>
    </row>
    <row r="1049" spans="1:12">
      <c r="A1049" s="12">
        <v>453483</v>
      </c>
      <c r="B1049" s="12" t="s">
        <v>2176</v>
      </c>
      <c r="C1049" s="35">
        <v>41191</v>
      </c>
      <c r="D1049" s="12" t="s">
        <v>9</v>
      </c>
      <c r="E1049" s="12" t="s">
        <v>2177</v>
      </c>
      <c r="F1049" s="12">
        <v>377364</v>
      </c>
      <c r="G1049" s="12" t="s">
        <v>722</v>
      </c>
      <c r="H1049" s="12" t="s">
        <v>27</v>
      </c>
      <c r="I1049" s="12" t="s">
        <v>13</v>
      </c>
      <c r="J1049" s="12">
        <v>1203686</v>
      </c>
      <c r="K1049" s="12">
        <v>593312</v>
      </c>
      <c r="L1049" s="36">
        <f t="shared" si="16"/>
        <v>0.49291260345306004</v>
      </c>
    </row>
    <row r="1050" spans="1:12">
      <c r="A1050" s="12">
        <v>453488</v>
      </c>
      <c r="B1050" s="12" t="s">
        <v>2178</v>
      </c>
      <c r="C1050" s="35">
        <v>41164</v>
      </c>
      <c r="D1050" s="12" t="s">
        <v>9</v>
      </c>
      <c r="E1050" s="12" t="s">
        <v>2179</v>
      </c>
      <c r="F1050" s="12">
        <v>454526</v>
      </c>
      <c r="G1050" s="12" t="s">
        <v>466</v>
      </c>
      <c r="H1050" s="12" t="s">
        <v>27</v>
      </c>
      <c r="I1050" s="12" t="s">
        <v>66</v>
      </c>
      <c r="J1050" s="12">
        <v>326754</v>
      </c>
      <c r="K1050" s="12">
        <v>828061</v>
      </c>
      <c r="L1050" s="36">
        <f t="shared" si="16"/>
        <v>2.5342031008036625</v>
      </c>
    </row>
    <row r="1051" spans="1:12">
      <c r="A1051" s="12">
        <v>453489</v>
      </c>
      <c r="B1051" s="12" t="s">
        <v>2180</v>
      </c>
      <c r="C1051" s="35">
        <v>41192</v>
      </c>
      <c r="D1051" s="12" t="s">
        <v>9</v>
      </c>
      <c r="E1051" s="12" t="s">
        <v>2181</v>
      </c>
      <c r="F1051" s="12">
        <v>407302</v>
      </c>
      <c r="G1051" s="12" t="s">
        <v>199</v>
      </c>
      <c r="H1051" s="12" t="s">
        <v>27</v>
      </c>
      <c r="I1051" s="12" t="s">
        <v>17</v>
      </c>
      <c r="J1051" s="12">
        <v>1023709</v>
      </c>
      <c r="K1051" s="12">
        <v>1041240</v>
      </c>
      <c r="L1051" s="36">
        <f t="shared" si="16"/>
        <v>1.0171249837600334</v>
      </c>
    </row>
    <row r="1052" spans="1:12">
      <c r="A1052" s="12">
        <v>453529</v>
      </c>
      <c r="B1052" s="12" t="s">
        <v>2182</v>
      </c>
      <c r="C1052" s="35">
        <v>41164</v>
      </c>
      <c r="D1052" s="12" t="s">
        <v>9</v>
      </c>
      <c r="E1052" s="12" t="s">
        <v>2183</v>
      </c>
      <c r="F1052" s="12">
        <v>380150</v>
      </c>
      <c r="G1052" s="12" t="s">
        <v>73</v>
      </c>
      <c r="H1052" s="12" t="s">
        <v>27</v>
      </c>
      <c r="I1052" s="12" t="s">
        <v>21</v>
      </c>
      <c r="J1052" s="12">
        <v>570889</v>
      </c>
      <c r="K1052" s="12">
        <v>359944</v>
      </c>
      <c r="L1052" s="36">
        <f t="shared" si="16"/>
        <v>0.63049734712001804</v>
      </c>
    </row>
    <row r="1053" spans="1:12">
      <c r="A1053" s="12">
        <v>453540</v>
      </c>
      <c r="B1053" s="12" t="s">
        <v>2184</v>
      </c>
      <c r="C1053" s="35">
        <v>41179</v>
      </c>
      <c r="D1053" s="12" t="s">
        <v>9</v>
      </c>
      <c r="E1053" s="12" t="s">
        <v>2185</v>
      </c>
      <c r="F1053" s="12">
        <v>419555</v>
      </c>
      <c r="G1053" s="12" t="s">
        <v>740</v>
      </c>
      <c r="H1053" s="12" t="s">
        <v>27</v>
      </c>
      <c r="I1053" s="12" t="s">
        <v>66</v>
      </c>
      <c r="J1053" s="12">
        <v>339444</v>
      </c>
      <c r="K1053" s="12">
        <v>756631</v>
      </c>
      <c r="L1053" s="36">
        <f t="shared" si="16"/>
        <v>2.2290304144424411</v>
      </c>
    </row>
    <row r="1054" spans="1:12">
      <c r="A1054" s="12">
        <v>453542</v>
      </c>
      <c r="B1054" s="12" t="s">
        <v>2186</v>
      </c>
      <c r="C1054" s="35">
        <v>41166</v>
      </c>
      <c r="D1054" s="12" t="s">
        <v>9</v>
      </c>
      <c r="E1054" s="12" t="s">
        <v>2187</v>
      </c>
      <c r="F1054" s="12">
        <v>423329</v>
      </c>
      <c r="G1054" s="12" t="s">
        <v>183</v>
      </c>
      <c r="H1054" s="12" t="s">
        <v>27</v>
      </c>
      <c r="I1054" s="12" t="s">
        <v>66</v>
      </c>
      <c r="J1054" s="12">
        <v>135205</v>
      </c>
      <c r="K1054" s="12">
        <v>179372</v>
      </c>
      <c r="L1054" s="36">
        <f t="shared" si="16"/>
        <v>1.3266669132058726</v>
      </c>
    </row>
    <row r="1055" spans="1:12">
      <c r="A1055" s="12">
        <v>453567</v>
      </c>
      <c r="B1055" s="12" t="s">
        <v>2188</v>
      </c>
      <c r="C1055" s="35">
        <v>41197</v>
      </c>
      <c r="D1055" s="12" t="s">
        <v>9</v>
      </c>
      <c r="E1055" s="12" t="s">
        <v>2189</v>
      </c>
      <c r="F1055" s="12">
        <v>381248</v>
      </c>
      <c r="G1055" s="12" t="s">
        <v>513</v>
      </c>
      <c r="H1055" s="12" t="s">
        <v>27</v>
      </c>
      <c r="I1055" s="12" t="s">
        <v>66</v>
      </c>
      <c r="J1055" s="12">
        <v>252446</v>
      </c>
      <c r="K1055" s="12">
        <v>711437</v>
      </c>
      <c r="L1055" s="36">
        <f t="shared" si="16"/>
        <v>2.8181749760344785</v>
      </c>
    </row>
    <row r="1056" spans="1:12">
      <c r="A1056" s="12">
        <v>453594</v>
      </c>
      <c r="B1056" s="12" t="s">
        <v>2190</v>
      </c>
      <c r="C1056" s="35">
        <v>41176</v>
      </c>
      <c r="D1056" s="12" t="s">
        <v>9</v>
      </c>
      <c r="E1056" s="12" t="s">
        <v>2191</v>
      </c>
      <c r="F1056" s="12">
        <v>462852</v>
      </c>
      <c r="G1056" s="12" t="s">
        <v>1143</v>
      </c>
      <c r="H1056" s="12" t="s">
        <v>27</v>
      </c>
      <c r="I1056" s="12" t="s">
        <v>13</v>
      </c>
      <c r="J1056" s="12">
        <v>1174275</v>
      </c>
      <c r="K1056" s="12">
        <v>1722760</v>
      </c>
      <c r="L1056" s="36">
        <f t="shared" si="16"/>
        <v>1.4670839454131273</v>
      </c>
    </row>
    <row r="1057" spans="1:12">
      <c r="A1057" s="12">
        <v>453684</v>
      </c>
      <c r="B1057" s="12" t="s">
        <v>2192</v>
      </c>
      <c r="C1057" s="35">
        <v>41192</v>
      </c>
      <c r="D1057" s="12" t="s">
        <v>9</v>
      </c>
      <c r="E1057" s="12" t="s">
        <v>2193</v>
      </c>
      <c r="F1057" s="12">
        <v>472010</v>
      </c>
      <c r="G1057" s="12" t="s">
        <v>168</v>
      </c>
      <c r="H1057" s="12" t="s">
        <v>27</v>
      </c>
      <c r="I1057" s="12" t="s">
        <v>21</v>
      </c>
      <c r="J1057" s="12">
        <v>499217</v>
      </c>
      <c r="K1057" s="12">
        <v>470034</v>
      </c>
      <c r="L1057" s="36">
        <f t="shared" si="16"/>
        <v>0.94154245548528992</v>
      </c>
    </row>
    <row r="1058" spans="1:12">
      <c r="A1058" s="12">
        <v>453687</v>
      </c>
      <c r="B1058" s="12" t="s">
        <v>2194</v>
      </c>
      <c r="C1058" s="35">
        <v>41162</v>
      </c>
      <c r="D1058" s="12" t="s">
        <v>9</v>
      </c>
      <c r="E1058" s="12" t="s">
        <v>2195</v>
      </c>
      <c r="F1058" s="12">
        <v>377143</v>
      </c>
      <c r="G1058" s="12" t="s">
        <v>172</v>
      </c>
      <c r="H1058" s="12" t="s">
        <v>27</v>
      </c>
      <c r="I1058" s="12" t="s">
        <v>21</v>
      </c>
      <c r="J1058" s="12">
        <v>505622</v>
      </c>
      <c r="K1058" s="12">
        <v>404325</v>
      </c>
      <c r="L1058" s="36">
        <f t="shared" si="16"/>
        <v>0.7996586382712777</v>
      </c>
    </row>
    <row r="1059" spans="1:12">
      <c r="A1059" s="12">
        <v>453756</v>
      </c>
      <c r="B1059" s="12" t="s">
        <v>2196</v>
      </c>
      <c r="C1059" s="35">
        <v>41165</v>
      </c>
      <c r="D1059" s="12" t="s">
        <v>9</v>
      </c>
      <c r="E1059" s="12" t="s">
        <v>2197</v>
      </c>
      <c r="F1059" s="12">
        <v>414224</v>
      </c>
      <c r="G1059" s="12" t="s">
        <v>205</v>
      </c>
      <c r="H1059" s="12" t="s">
        <v>27</v>
      </c>
      <c r="I1059" s="12" t="s">
        <v>21</v>
      </c>
      <c r="J1059" s="12">
        <v>417648</v>
      </c>
      <c r="K1059" s="12">
        <v>653500</v>
      </c>
      <c r="L1059" s="36">
        <f t="shared" si="16"/>
        <v>1.5647147837413324</v>
      </c>
    </row>
    <row r="1060" spans="1:12">
      <c r="A1060" s="12">
        <v>453757</v>
      </c>
      <c r="B1060" s="12" t="s">
        <v>2198</v>
      </c>
      <c r="C1060" s="35">
        <v>41200</v>
      </c>
      <c r="D1060" s="12" t="s">
        <v>9</v>
      </c>
      <c r="E1060" s="12" t="s">
        <v>2199</v>
      </c>
      <c r="F1060" s="12">
        <v>376834</v>
      </c>
      <c r="G1060" s="12" t="s">
        <v>389</v>
      </c>
      <c r="H1060" s="12" t="s">
        <v>27</v>
      </c>
      <c r="I1060" s="12" t="s">
        <v>17</v>
      </c>
      <c r="J1060" s="12">
        <v>822393</v>
      </c>
      <c r="K1060" s="12">
        <v>1351469</v>
      </c>
      <c r="L1060" s="36">
        <f t="shared" si="16"/>
        <v>1.6433371879381269</v>
      </c>
    </row>
    <row r="1061" spans="1:12">
      <c r="A1061" s="12">
        <v>453758</v>
      </c>
      <c r="B1061" s="12" t="s">
        <v>2200</v>
      </c>
      <c r="C1061" s="35">
        <v>41173</v>
      </c>
      <c r="D1061" s="12" t="s">
        <v>9</v>
      </c>
      <c r="E1061" s="12" t="s">
        <v>2201</v>
      </c>
      <c r="F1061" s="12">
        <v>448841</v>
      </c>
      <c r="G1061" s="12" t="s">
        <v>463</v>
      </c>
      <c r="H1061" s="12" t="s">
        <v>27</v>
      </c>
      <c r="I1061" s="12" t="s">
        <v>66</v>
      </c>
      <c r="J1061" s="12">
        <v>232585</v>
      </c>
      <c r="K1061" s="12">
        <v>824453</v>
      </c>
      <c r="L1061" s="36">
        <f t="shared" si="16"/>
        <v>3.5447384827052475</v>
      </c>
    </row>
    <row r="1062" spans="1:12">
      <c r="A1062" s="12">
        <v>453759</v>
      </c>
      <c r="B1062" s="12" t="s">
        <v>2202</v>
      </c>
      <c r="C1062" s="35">
        <v>41165</v>
      </c>
      <c r="D1062" s="12" t="s">
        <v>9</v>
      </c>
      <c r="E1062" s="12" t="s">
        <v>2203</v>
      </c>
      <c r="F1062" s="12">
        <v>152562</v>
      </c>
      <c r="G1062" s="12" t="s">
        <v>447</v>
      </c>
      <c r="H1062" s="12" t="s">
        <v>27</v>
      </c>
      <c r="I1062" s="12" t="s">
        <v>21</v>
      </c>
      <c r="J1062" s="12">
        <v>546019</v>
      </c>
      <c r="K1062" s="12">
        <v>1225000</v>
      </c>
      <c r="L1062" s="36">
        <f t="shared" si="16"/>
        <v>2.2435116726707314</v>
      </c>
    </row>
    <row r="1063" spans="1:12">
      <c r="A1063" s="12">
        <v>453842</v>
      </c>
      <c r="B1063" s="12" t="s">
        <v>2204</v>
      </c>
      <c r="C1063" s="35">
        <v>41198</v>
      </c>
      <c r="D1063" s="12" t="s">
        <v>9</v>
      </c>
      <c r="E1063" s="12" t="s">
        <v>2205</v>
      </c>
      <c r="F1063" s="12">
        <v>382950</v>
      </c>
      <c r="G1063" s="12" t="s">
        <v>600</v>
      </c>
      <c r="H1063" s="12" t="s">
        <v>27</v>
      </c>
      <c r="I1063" s="12" t="s">
        <v>66</v>
      </c>
      <c r="J1063" s="12">
        <v>394769</v>
      </c>
      <c r="K1063" s="12">
        <v>845915</v>
      </c>
      <c r="L1063" s="36">
        <f t="shared" si="16"/>
        <v>2.1428100990705956</v>
      </c>
    </row>
    <row r="1064" spans="1:12">
      <c r="A1064" s="12">
        <v>453888</v>
      </c>
      <c r="B1064" s="12" t="s">
        <v>2206</v>
      </c>
      <c r="C1064" s="35">
        <v>41162</v>
      </c>
      <c r="D1064" s="12" t="s">
        <v>9</v>
      </c>
      <c r="E1064" s="12" t="s">
        <v>2207</v>
      </c>
      <c r="F1064" s="12">
        <v>474340</v>
      </c>
      <c r="G1064" s="12" t="s">
        <v>109</v>
      </c>
      <c r="H1064" s="12" t="s">
        <v>27</v>
      </c>
      <c r="I1064" s="12" t="s">
        <v>17</v>
      </c>
      <c r="J1064" s="12">
        <v>759113</v>
      </c>
      <c r="K1064" s="12">
        <v>723490</v>
      </c>
      <c r="L1064" s="36">
        <f t="shared" si="16"/>
        <v>0.95307286266998459</v>
      </c>
    </row>
    <row r="1065" spans="1:12">
      <c r="A1065" s="12">
        <v>453891</v>
      </c>
      <c r="B1065" s="12" t="s">
        <v>2208</v>
      </c>
      <c r="C1065" s="35">
        <v>41162</v>
      </c>
      <c r="D1065" s="12" t="s">
        <v>9</v>
      </c>
      <c r="E1065" s="12" t="s">
        <v>2209</v>
      </c>
      <c r="F1065" s="12">
        <v>474340</v>
      </c>
      <c r="G1065" s="12" t="s">
        <v>109</v>
      </c>
      <c r="H1065" s="12" t="s">
        <v>27</v>
      </c>
      <c r="I1065" s="12" t="s">
        <v>21</v>
      </c>
      <c r="J1065" s="12">
        <v>540819</v>
      </c>
      <c r="K1065" s="12">
        <v>306376</v>
      </c>
      <c r="L1065" s="36">
        <f t="shared" si="16"/>
        <v>0.5665037655851588</v>
      </c>
    </row>
    <row r="1066" spans="1:12">
      <c r="A1066" s="12">
        <v>453983</v>
      </c>
      <c r="B1066" s="12" t="s">
        <v>2210</v>
      </c>
      <c r="C1066" s="35">
        <v>41160</v>
      </c>
      <c r="D1066" s="12" t="s">
        <v>9</v>
      </c>
      <c r="E1066" s="12" t="s">
        <v>2211</v>
      </c>
      <c r="F1066" s="12">
        <v>459093</v>
      </c>
      <c r="G1066" s="12" t="s">
        <v>345</v>
      </c>
      <c r="H1066" s="12" t="s">
        <v>27</v>
      </c>
      <c r="I1066" s="12" t="s">
        <v>13</v>
      </c>
      <c r="J1066" s="12">
        <v>1231688</v>
      </c>
      <c r="K1066" s="12">
        <v>1424410</v>
      </c>
      <c r="L1066" s="36">
        <f t="shared" si="16"/>
        <v>1.1564698202791617</v>
      </c>
    </row>
    <row r="1067" spans="1:12">
      <c r="A1067" s="12">
        <v>454452</v>
      </c>
      <c r="B1067" s="12" t="s">
        <v>2212</v>
      </c>
      <c r="C1067" s="35">
        <v>41194</v>
      </c>
      <c r="D1067" s="12" t="s">
        <v>9</v>
      </c>
      <c r="E1067" s="12" t="s">
        <v>2213</v>
      </c>
      <c r="F1067" s="12">
        <v>160376</v>
      </c>
      <c r="G1067" s="12" t="s">
        <v>149</v>
      </c>
      <c r="H1067" s="12" t="s">
        <v>27</v>
      </c>
      <c r="I1067" s="12" t="s">
        <v>21</v>
      </c>
      <c r="J1067" s="12">
        <v>697901</v>
      </c>
      <c r="K1067" s="12">
        <v>1176747</v>
      </c>
      <c r="L1067" s="36">
        <f t="shared" si="16"/>
        <v>1.6861231034201125</v>
      </c>
    </row>
    <row r="1068" spans="1:12">
      <c r="A1068" s="12">
        <v>454464</v>
      </c>
      <c r="B1068" s="12" t="s">
        <v>2214</v>
      </c>
      <c r="C1068" s="35">
        <v>41198</v>
      </c>
      <c r="D1068" s="12" t="s">
        <v>9</v>
      </c>
      <c r="E1068" s="12" t="s">
        <v>2215</v>
      </c>
      <c r="F1068" s="12">
        <v>412289</v>
      </c>
      <c r="G1068" s="12" t="s">
        <v>138</v>
      </c>
      <c r="H1068" s="12" t="s">
        <v>27</v>
      </c>
      <c r="I1068" s="12" t="s">
        <v>17</v>
      </c>
      <c r="J1068" s="12">
        <v>886730</v>
      </c>
      <c r="K1068" s="12">
        <v>1072697</v>
      </c>
      <c r="L1068" s="36">
        <f t="shared" si="16"/>
        <v>1.2097222378852639</v>
      </c>
    </row>
    <row r="1069" spans="1:12">
      <c r="A1069" s="12">
        <v>454466</v>
      </c>
      <c r="B1069" s="12" t="s">
        <v>2216</v>
      </c>
      <c r="C1069" s="35">
        <v>41193</v>
      </c>
      <c r="D1069" s="12" t="s">
        <v>9</v>
      </c>
      <c r="E1069" s="12" t="s">
        <v>548</v>
      </c>
      <c r="F1069" s="12">
        <v>410827</v>
      </c>
      <c r="G1069" s="12" t="s">
        <v>255</v>
      </c>
      <c r="H1069" s="12" t="s">
        <v>27</v>
      </c>
      <c r="I1069" s="12" t="s">
        <v>21</v>
      </c>
      <c r="J1069" s="12">
        <v>427485</v>
      </c>
      <c r="K1069" s="12">
        <v>439890</v>
      </c>
      <c r="L1069" s="36">
        <f t="shared" si="16"/>
        <v>1.0290185620548089</v>
      </c>
    </row>
    <row r="1070" spans="1:12">
      <c r="A1070" s="12">
        <v>454470</v>
      </c>
      <c r="B1070" s="12" t="s">
        <v>2217</v>
      </c>
      <c r="C1070" s="35">
        <v>41201</v>
      </c>
      <c r="D1070" s="12" t="s">
        <v>9</v>
      </c>
      <c r="E1070" s="12" t="s">
        <v>2218</v>
      </c>
      <c r="F1070" s="12">
        <v>410827</v>
      </c>
      <c r="G1070" s="12" t="s">
        <v>255</v>
      </c>
      <c r="H1070" s="12" t="s">
        <v>27</v>
      </c>
      <c r="I1070" s="12" t="s">
        <v>21</v>
      </c>
      <c r="J1070" s="12">
        <v>567713</v>
      </c>
      <c r="K1070" s="12">
        <v>673029</v>
      </c>
      <c r="L1070" s="36">
        <f t="shared" si="16"/>
        <v>1.1855092273736907</v>
      </c>
    </row>
    <row r="1071" spans="1:12">
      <c r="A1071" s="12">
        <v>454854</v>
      </c>
      <c r="B1071" s="12" t="s">
        <v>2219</v>
      </c>
      <c r="C1071" s="35">
        <v>41201</v>
      </c>
      <c r="D1071" s="12" t="s">
        <v>9</v>
      </c>
      <c r="E1071" s="12" t="s">
        <v>737</v>
      </c>
      <c r="F1071" s="12">
        <v>381248</v>
      </c>
      <c r="G1071" s="12" t="s">
        <v>513</v>
      </c>
      <c r="H1071" s="12" t="s">
        <v>27</v>
      </c>
      <c r="I1071" s="12" t="s">
        <v>66</v>
      </c>
      <c r="J1071" s="12">
        <v>292707</v>
      </c>
      <c r="K1071" s="12">
        <v>834662</v>
      </c>
      <c r="L1071" s="36">
        <f t="shared" si="16"/>
        <v>2.8515272952133022</v>
      </c>
    </row>
    <row r="1072" spans="1:12">
      <c r="A1072" s="12">
        <v>454856</v>
      </c>
      <c r="B1072" s="12" t="s">
        <v>2220</v>
      </c>
      <c r="C1072" s="35">
        <v>41206</v>
      </c>
      <c r="D1072" s="12" t="s">
        <v>9</v>
      </c>
      <c r="E1072" s="12" t="s">
        <v>2221</v>
      </c>
      <c r="F1072" s="12">
        <v>436955</v>
      </c>
      <c r="G1072" s="12" t="s">
        <v>819</v>
      </c>
      <c r="H1072" s="12" t="s">
        <v>27</v>
      </c>
      <c r="I1072" s="12" t="s">
        <v>21</v>
      </c>
      <c r="J1072" s="12">
        <v>480497</v>
      </c>
      <c r="K1072" s="12">
        <v>1298504</v>
      </c>
      <c r="L1072" s="36">
        <f t="shared" si="16"/>
        <v>2.7024185374726586</v>
      </c>
    </row>
    <row r="1073" spans="1:12">
      <c r="A1073" s="12">
        <v>454858</v>
      </c>
      <c r="B1073" s="12" t="s">
        <v>2222</v>
      </c>
      <c r="C1073" s="35">
        <v>41198</v>
      </c>
      <c r="D1073" s="12" t="s">
        <v>9</v>
      </c>
      <c r="E1073" s="12" t="s">
        <v>2223</v>
      </c>
      <c r="F1073" s="12">
        <v>473035</v>
      </c>
      <c r="G1073" s="12" t="s">
        <v>141</v>
      </c>
      <c r="H1073" s="12" t="s">
        <v>27</v>
      </c>
      <c r="I1073" s="12" t="s">
        <v>17</v>
      </c>
      <c r="J1073" s="12">
        <v>734327</v>
      </c>
      <c r="K1073" s="12">
        <v>1461166</v>
      </c>
      <c r="L1073" s="36">
        <f t="shared" si="16"/>
        <v>1.9898029079687931</v>
      </c>
    </row>
    <row r="1074" spans="1:12">
      <c r="A1074" s="12">
        <v>454870</v>
      </c>
      <c r="B1074" s="12" t="s">
        <v>2224</v>
      </c>
      <c r="C1074" s="35">
        <v>41188</v>
      </c>
      <c r="D1074" s="12" t="s">
        <v>9</v>
      </c>
      <c r="E1074" s="12" t="s">
        <v>2225</v>
      </c>
      <c r="F1074" s="12">
        <v>460392</v>
      </c>
      <c r="G1074" s="12" t="s">
        <v>527</v>
      </c>
      <c r="H1074" s="12" t="s">
        <v>27</v>
      </c>
      <c r="I1074" s="12" t="s">
        <v>21</v>
      </c>
      <c r="J1074" s="12">
        <v>482901</v>
      </c>
      <c r="K1074" s="12">
        <v>407046</v>
      </c>
      <c r="L1074" s="36">
        <f t="shared" si="16"/>
        <v>0.84291811365062408</v>
      </c>
    </row>
    <row r="1075" spans="1:12">
      <c r="A1075" s="12">
        <v>454941</v>
      </c>
      <c r="B1075" s="12" t="s">
        <v>2226</v>
      </c>
      <c r="C1075" s="35">
        <v>41208</v>
      </c>
      <c r="D1075" s="12" t="s">
        <v>9</v>
      </c>
      <c r="E1075" s="12" t="s">
        <v>2227</v>
      </c>
      <c r="F1075" s="12">
        <v>376834</v>
      </c>
      <c r="G1075" s="12" t="s">
        <v>389</v>
      </c>
      <c r="H1075" s="12" t="s">
        <v>27</v>
      </c>
      <c r="I1075" s="12" t="s">
        <v>66</v>
      </c>
      <c r="J1075" s="12">
        <v>294882</v>
      </c>
      <c r="K1075" s="12">
        <v>464405</v>
      </c>
      <c r="L1075" s="36">
        <f t="shared" si="16"/>
        <v>1.5748841909645215</v>
      </c>
    </row>
    <row r="1076" spans="1:12">
      <c r="A1076" s="12">
        <v>454946</v>
      </c>
      <c r="B1076" s="12" t="s">
        <v>2228</v>
      </c>
      <c r="C1076" s="35">
        <v>41204</v>
      </c>
      <c r="D1076" s="12" t="s">
        <v>9</v>
      </c>
      <c r="E1076" s="12" t="s">
        <v>2229</v>
      </c>
      <c r="F1076" s="12">
        <v>376834</v>
      </c>
      <c r="G1076" s="12" t="s">
        <v>389</v>
      </c>
      <c r="H1076" s="12" t="s">
        <v>27</v>
      </c>
      <c r="I1076" s="12" t="s">
        <v>17</v>
      </c>
      <c r="J1076" s="12">
        <v>876741</v>
      </c>
      <c r="K1076" s="12">
        <v>1172204</v>
      </c>
      <c r="L1076" s="36">
        <f t="shared" si="16"/>
        <v>1.3370014633740182</v>
      </c>
    </row>
    <row r="1077" spans="1:12">
      <c r="A1077" s="12">
        <v>454947</v>
      </c>
      <c r="B1077" s="12" t="s">
        <v>2230</v>
      </c>
      <c r="C1077" s="35">
        <v>41194</v>
      </c>
      <c r="D1077" s="12" t="s">
        <v>9</v>
      </c>
      <c r="E1077" s="12" t="s">
        <v>2231</v>
      </c>
      <c r="F1077" s="12">
        <v>414224</v>
      </c>
      <c r="G1077" s="12" t="s">
        <v>205</v>
      </c>
      <c r="H1077" s="12" t="s">
        <v>27</v>
      </c>
      <c r="I1077" s="12" t="s">
        <v>17</v>
      </c>
      <c r="J1077" s="12">
        <v>869179</v>
      </c>
      <c r="K1077" s="12">
        <v>726246</v>
      </c>
      <c r="L1077" s="36">
        <f t="shared" si="16"/>
        <v>0.83555401131412521</v>
      </c>
    </row>
    <row r="1078" spans="1:12">
      <c r="A1078" s="12">
        <v>454950</v>
      </c>
      <c r="B1078" s="12" t="s">
        <v>2232</v>
      </c>
      <c r="C1078" s="35">
        <v>41194</v>
      </c>
      <c r="D1078" s="12" t="s">
        <v>9</v>
      </c>
      <c r="E1078" s="12" t="s">
        <v>2233</v>
      </c>
      <c r="F1078" s="12">
        <v>414224</v>
      </c>
      <c r="G1078" s="12" t="s">
        <v>205</v>
      </c>
      <c r="H1078" s="12" t="s">
        <v>27</v>
      </c>
      <c r="I1078" s="12" t="s">
        <v>21</v>
      </c>
      <c r="J1078" s="12">
        <v>447421</v>
      </c>
      <c r="K1078" s="12">
        <v>265116</v>
      </c>
      <c r="L1078" s="36">
        <f t="shared" si="16"/>
        <v>0.59254259411158616</v>
      </c>
    </row>
    <row r="1079" spans="1:12">
      <c r="A1079" s="12">
        <v>454951</v>
      </c>
      <c r="B1079" s="12" t="s">
        <v>2234</v>
      </c>
      <c r="C1079" s="35">
        <v>41183</v>
      </c>
      <c r="D1079" s="12" t="s">
        <v>9</v>
      </c>
      <c r="E1079" s="12" t="s">
        <v>2235</v>
      </c>
      <c r="F1079" s="12">
        <v>380836</v>
      </c>
      <c r="G1079" s="12" t="s">
        <v>506</v>
      </c>
      <c r="H1079" s="12" t="s">
        <v>27</v>
      </c>
      <c r="I1079" s="12" t="s">
        <v>66</v>
      </c>
      <c r="J1079" s="12">
        <v>235256</v>
      </c>
      <c r="K1079" s="12">
        <v>56259</v>
      </c>
      <c r="L1079" s="36">
        <f t="shared" si="16"/>
        <v>0.2391394905974768</v>
      </c>
    </row>
    <row r="1080" spans="1:12">
      <c r="A1080" s="12">
        <v>454952</v>
      </c>
      <c r="B1080" s="12" t="s">
        <v>2236</v>
      </c>
      <c r="C1080" s="35">
        <v>41193</v>
      </c>
      <c r="D1080" s="12" t="s">
        <v>9</v>
      </c>
      <c r="E1080" s="12" t="s">
        <v>95</v>
      </c>
      <c r="F1080" s="12">
        <v>376339</v>
      </c>
      <c r="G1080" s="12" t="s">
        <v>87</v>
      </c>
      <c r="H1080" s="12" t="s">
        <v>27</v>
      </c>
      <c r="I1080" s="12" t="s">
        <v>28</v>
      </c>
      <c r="J1080" s="12">
        <v>1618512</v>
      </c>
      <c r="K1080" s="12">
        <v>2995741</v>
      </c>
      <c r="L1080" s="36">
        <f t="shared" si="16"/>
        <v>1.8509229465088921</v>
      </c>
    </row>
    <row r="1081" spans="1:12">
      <c r="A1081" s="12">
        <v>454953</v>
      </c>
      <c r="B1081" s="12" t="s">
        <v>2237</v>
      </c>
      <c r="C1081" s="35">
        <v>41204</v>
      </c>
      <c r="D1081" s="12" t="s">
        <v>9</v>
      </c>
      <c r="E1081" s="12" t="s">
        <v>2238</v>
      </c>
      <c r="F1081" s="12">
        <v>399532</v>
      </c>
      <c r="G1081" s="12" t="s">
        <v>11</v>
      </c>
      <c r="H1081" s="12" t="s">
        <v>27</v>
      </c>
      <c r="I1081" s="12" t="s">
        <v>66</v>
      </c>
      <c r="J1081" s="12">
        <v>368382</v>
      </c>
      <c r="K1081" s="12">
        <v>463443</v>
      </c>
      <c r="L1081" s="36">
        <f t="shared" si="16"/>
        <v>1.2580500675928792</v>
      </c>
    </row>
    <row r="1082" spans="1:12">
      <c r="A1082" s="12">
        <v>454995</v>
      </c>
      <c r="B1082" s="12" t="s">
        <v>2239</v>
      </c>
      <c r="C1082" s="35">
        <v>41160</v>
      </c>
      <c r="D1082" s="12" t="s">
        <v>9</v>
      </c>
      <c r="E1082" s="12" t="s">
        <v>2240</v>
      </c>
      <c r="F1082" s="12">
        <v>386578</v>
      </c>
      <c r="G1082" s="12" t="s">
        <v>350</v>
      </c>
      <c r="H1082" s="12" t="s">
        <v>27</v>
      </c>
      <c r="I1082" s="12" t="s">
        <v>17</v>
      </c>
      <c r="J1082" s="12">
        <v>826527</v>
      </c>
      <c r="K1082" s="12">
        <v>679378</v>
      </c>
      <c r="L1082" s="36">
        <f t="shared" si="16"/>
        <v>0.82196709847349214</v>
      </c>
    </row>
    <row r="1083" spans="1:12">
      <c r="A1083" s="12">
        <v>455048</v>
      </c>
      <c r="B1083" s="12" t="s">
        <v>2241</v>
      </c>
      <c r="C1083" s="35">
        <v>41204</v>
      </c>
      <c r="D1083" s="12" t="s">
        <v>9</v>
      </c>
      <c r="E1083" s="12" t="s">
        <v>2242</v>
      </c>
      <c r="F1083" s="12">
        <v>473035</v>
      </c>
      <c r="G1083" s="12" t="s">
        <v>141</v>
      </c>
      <c r="H1083" s="12" t="s">
        <v>27</v>
      </c>
      <c r="I1083" s="12" t="s">
        <v>21</v>
      </c>
      <c r="J1083" s="12">
        <v>663572</v>
      </c>
      <c r="K1083" s="12">
        <v>768299</v>
      </c>
      <c r="L1083" s="36">
        <f t="shared" si="16"/>
        <v>1.1578231148993627</v>
      </c>
    </row>
    <row r="1084" spans="1:12">
      <c r="A1084" s="12">
        <v>455110</v>
      </c>
      <c r="B1084" s="12" t="s">
        <v>2243</v>
      </c>
      <c r="C1084" s="35">
        <v>41214</v>
      </c>
      <c r="D1084" s="12" t="s">
        <v>9</v>
      </c>
      <c r="E1084" s="12" t="s">
        <v>2244</v>
      </c>
      <c r="F1084" s="12">
        <v>424426</v>
      </c>
      <c r="G1084" s="12" t="s">
        <v>935</v>
      </c>
      <c r="H1084" s="12" t="s">
        <v>27</v>
      </c>
      <c r="I1084" s="12" t="s">
        <v>21</v>
      </c>
      <c r="J1084" s="12">
        <v>632243</v>
      </c>
      <c r="K1084" s="12">
        <v>640036</v>
      </c>
      <c r="L1084" s="36">
        <f t="shared" si="16"/>
        <v>1.0123259569500966</v>
      </c>
    </row>
    <row r="1085" spans="1:12">
      <c r="A1085" s="12">
        <v>455112</v>
      </c>
      <c r="B1085" s="12" t="s">
        <v>980</v>
      </c>
      <c r="C1085" s="35">
        <v>41199</v>
      </c>
      <c r="D1085" s="12" t="s">
        <v>9</v>
      </c>
      <c r="E1085" s="12" t="s">
        <v>2245</v>
      </c>
      <c r="F1085" s="12">
        <v>472696</v>
      </c>
      <c r="G1085" s="12" t="s">
        <v>192</v>
      </c>
      <c r="H1085" s="12" t="s">
        <v>27</v>
      </c>
      <c r="I1085" s="12" t="s">
        <v>21</v>
      </c>
      <c r="J1085" s="12">
        <v>522573</v>
      </c>
      <c r="K1085" s="12">
        <v>500449</v>
      </c>
      <c r="L1085" s="36">
        <f t="shared" si="16"/>
        <v>0.95766333124750036</v>
      </c>
    </row>
    <row r="1086" spans="1:12">
      <c r="A1086" s="12">
        <v>455290</v>
      </c>
      <c r="B1086" s="12" t="s">
        <v>2246</v>
      </c>
      <c r="C1086" s="35">
        <v>41218</v>
      </c>
      <c r="D1086" s="12" t="s">
        <v>9</v>
      </c>
      <c r="E1086" s="12" t="s">
        <v>2247</v>
      </c>
      <c r="F1086" s="12">
        <v>474340</v>
      </c>
      <c r="G1086" s="12" t="s">
        <v>109</v>
      </c>
      <c r="H1086" s="12" t="s">
        <v>27</v>
      </c>
      <c r="I1086" s="12" t="s">
        <v>17</v>
      </c>
      <c r="J1086" s="12">
        <v>803347</v>
      </c>
      <c r="K1086" s="12">
        <v>1196003</v>
      </c>
      <c r="L1086" s="36">
        <f t="shared" si="16"/>
        <v>1.4887750872288066</v>
      </c>
    </row>
    <row r="1087" spans="1:12">
      <c r="A1087" s="12">
        <v>455292</v>
      </c>
      <c r="B1087" s="12" t="s">
        <v>2248</v>
      </c>
      <c r="C1087" s="35">
        <v>41211</v>
      </c>
      <c r="D1087" s="12" t="s">
        <v>9</v>
      </c>
      <c r="E1087" s="12" t="s">
        <v>2249</v>
      </c>
      <c r="F1087" s="12">
        <v>449173</v>
      </c>
      <c r="G1087" s="12" t="s">
        <v>123</v>
      </c>
      <c r="H1087" s="12" t="s">
        <v>27</v>
      </c>
      <c r="I1087" s="12" t="s">
        <v>17</v>
      </c>
      <c r="J1087" s="12">
        <v>1087530</v>
      </c>
      <c r="K1087" s="12">
        <v>1125058</v>
      </c>
      <c r="L1087" s="36">
        <f t="shared" si="16"/>
        <v>1.0345075538146074</v>
      </c>
    </row>
    <row r="1088" spans="1:12">
      <c r="A1088" s="12">
        <v>455295</v>
      </c>
      <c r="B1088" s="12" t="s">
        <v>2250</v>
      </c>
      <c r="C1088" s="35">
        <v>41214</v>
      </c>
      <c r="D1088" s="12" t="s">
        <v>9</v>
      </c>
      <c r="E1088" s="12" t="s">
        <v>2251</v>
      </c>
      <c r="F1088" s="12">
        <v>380836</v>
      </c>
      <c r="G1088" s="12" t="s">
        <v>506</v>
      </c>
      <c r="H1088" s="12" t="s">
        <v>27</v>
      </c>
      <c r="I1088" s="12" t="s">
        <v>17</v>
      </c>
      <c r="J1088" s="12">
        <v>784925</v>
      </c>
      <c r="K1088" s="12">
        <v>834346</v>
      </c>
      <c r="L1088" s="36">
        <f t="shared" si="16"/>
        <v>1.062962703443004</v>
      </c>
    </row>
    <row r="1089" spans="1:12">
      <c r="A1089" s="12">
        <v>455341</v>
      </c>
      <c r="B1089" s="12" t="s">
        <v>2252</v>
      </c>
      <c r="C1089" s="35">
        <v>41205</v>
      </c>
      <c r="D1089" s="12" t="s">
        <v>9</v>
      </c>
      <c r="E1089" s="12" t="s">
        <v>2253</v>
      </c>
      <c r="F1089" s="12">
        <v>378015</v>
      </c>
      <c r="G1089" s="12" t="s">
        <v>473</v>
      </c>
      <c r="H1089" s="12" t="s">
        <v>27</v>
      </c>
      <c r="I1089" s="12" t="s">
        <v>17</v>
      </c>
      <c r="J1089" s="12">
        <v>810160</v>
      </c>
      <c r="K1089" s="12">
        <v>1293915</v>
      </c>
      <c r="L1089" s="36">
        <f t="shared" si="16"/>
        <v>1.5971104473190481</v>
      </c>
    </row>
    <row r="1090" spans="1:12">
      <c r="A1090" s="12">
        <v>455455</v>
      </c>
      <c r="B1090" s="12" t="s">
        <v>2254</v>
      </c>
      <c r="C1090" s="35">
        <v>41212</v>
      </c>
      <c r="D1090" s="12" t="s">
        <v>9</v>
      </c>
      <c r="E1090" s="12" t="s">
        <v>2255</v>
      </c>
      <c r="F1090" s="12">
        <v>411975</v>
      </c>
      <c r="G1090" s="12" t="s">
        <v>175</v>
      </c>
      <c r="H1090" s="12" t="s">
        <v>27</v>
      </c>
      <c r="I1090" s="12" t="s">
        <v>21</v>
      </c>
      <c r="J1090" s="12">
        <v>540981</v>
      </c>
      <c r="K1090" s="12">
        <v>1685916</v>
      </c>
      <c r="L1090" s="36">
        <f t="shared" si="16"/>
        <v>3.1164051972250411</v>
      </c>
    </row>
    <row r="1091" spans="1:12">
      <c r="A1091" s="12">
        <v>455552</v>
      </c>
      <c r="B1091" s="12" t="s">
        <v>2256</v>
      </c>
      <c r="C1091" s="35">
        <v>41225</v>
      </c>
      <c r="D1091" s="12" t="s">
        <v>9</v>
      </c>
      <c r="E1091" s="12" t="s">
        <v>2257</v>
      </c>
      <c r="F1091" s="12">
        <v>448126</v>
      </c>
      <c r="G1091" s="12" t="s">
        <v>312</v>
      </c>
      <c r="H1091" s="12" t="s">
        <v>27</v>
      </c>
      <c r="I1091" s="12" t="s">
        <v>28</v>
      </c>
      <c r="J1091" s="12">
        <v>1693027</v>
      </c>
      <c r="K1091" s="12">
        <v>2303057</v>
      </c>
      <c r="L1091" s="36">
        <f t="shared" ref="L1091:L1154" si="17">K1091/J1091</f>
        <v>1.3603191207228236</v>
      </c>
    </row>
    <row r="1092" spans="1:12">
      <c r="A1092" s="12">
        <v>455556</v>
      </c>
      <c r="B1092" s="12" t="s">
        <v>2258</v>
      </c>
      <c r="C1092" s="35">
        <v>41220</v>
      </c>
      <c r="D1092" s="12" t="s">
        <v>9</v>
      </c>
      <c r="E1092" s="12" t="s">
        <v>2259</v>
      </c>
      <c r="F1092" s="12">
        <v>460862</v>
      </c>
      <c r="G1092" s="12" t="s">
        <v>227</v>
      </c>
      <c r="H1092" s="12" t="s">
        <v>27</v>
      </c>
      <c r="I1092" s="12" t="s">
        <v>13</v>
      </c>
      <c r="J1092" s="12">
        <v>1338459</v>
      </c>
      <c r="K1092" s="12">
        <v>1211344</v>
      </c>
      <c r="L1092" s="36">
        <f t="shared" si="17"/>
        <v>0.90502884287079399</v>
      </c>
    </row>
    <row r="1093" spans="1:12">
      <c r="A1093" s="12">
        <v>455692</v>
      </c>
      <c r="B1093" s="12" t="s">
        <v>2260</v>
      </c>
      <c r="C1093" s="35">
        <v>41212</v>
      </c>
      <c r="D1093" s="12" t="s">
        <v>9</v>
      </c>
      <c r="E1093" s="12" t="s">
        <v>2261</v>
      </c>
      <c r="F1093" s="12">
        <v>408446</v>
      </c>
      <c r="G1093" s="12" t="s">
        <v>439</v>
      </c>
      <c r="H1093" s="12" t="s">
        <v>27</v>
      </c>
      <c r="I1093" s="12" t="s">
        <v>13</v>
      </c>
      <c r="J1093" s="12">
        <v>1181832</v>
      </c>
      <c r="K1093" s="12">
        <v>847127</v>
      </c>
      <c r="L1093" s="36">
        <f t="shared" si="17"/>
        <v>0.7167913882853062</v>
      </c>
    </row>
    <row r="1094" spans="1:12">
      <c r="A1094" s="12">
        <v>455797</v>
      </c>
      <c r="B1094" s="12" t="s">
        <v>2262</v>
      </c>
      <c r="C1094" s="35">
        <v>41213</v>
      </c>
      <c r="D1094" s="12" t="s">
        <v>9</v>
      </c>
      <c r="E1094" s="12" t="s">
        <v>2263</v>
      </c>
      <c r="F1094" s="12">
        <v>376834</v>
      </c>
      <c r="G1094" s="12" t="s">
        <v>389</v>
      </c>
      <c r="H1094" s="12" t="s">
        <v>27</v>
      </c>
      <c r="I1094" s="12" t="s">
        <v>21</v>
      </c>
      <c r="J1094" s="12">
        <v>627050</v>
      </c>
      <c r="K1094" s="12">
        <v>940764</v>
      </c>
      <c r="L1094" s="36">
        <f t="shared" si="17"/>
        <v>1.5003014113707041</v>
      </c>
    </row>
    <row r="1095" spans="1:12">
      <c r="A1095" s="12">
        <v>455800</v>
      </c>
      <c r="B1095" s="12" t="s">
        <v>2264</v>
      </c>
      <c r="C1095" s="35">
        <v>41216</v>
      </c>
      <c r="D1095" s="12" t="s">
        <v>9</v>
      </c>
      <c r="E1095" s="12" t="s">
        <v>2265</v>
      </c>
      <c r="F1095" s="12">
        <v>376834</v>
      </c>
      <c r="G1095" s="12" t="s">
        <v>389</v>
      </c>
      <c r="H1095" s="12" t="s">
        <v>27</v>
      </c>
      <c r="I1095" s="12" t="s">
        <v>13</v>
      </c>
      <c r="J1095" s="12">
        <v>1432619</v>
      </c>
      <c r="K1095" s="12">
        <v>3341599</v>
      </c>
      <c r="L1095" s="36">
        <f t="shared" si="17"/>
        <v>2.3325105977234699</v>
      </c>
    </row>
    <row r="1096" spans="1:12">
      <c r="A1096" s="12">
        <v>455945</v>
      </c>
      <c r="B1096" s="12" t="s">
        <v>2266</v>
      </c>
      <c r="C1096" s="35">
        <v>41221</v>
      </c>
      <c r="D1096" s="12" t="s">
        <v>9</v>
      </c>
      <c r="E1096" s="12" t="s">
        <v>1001</v>
      </c>
      <c r="F1096" s="12">
        <v>373036</v>
      </c>
      <c r="G1096" s="12" t="s">
        <v>189</v>
      </c>
      <c r="H1096" s="12" t="s">
        <v>27</v>
      </c>
      <c r="I1096" s="12" t="s">
        <v>21</v>
      </c>
      <c r="J1096" s="12">
        <v>528061</v>
      </c>
      <c r="K1096" s="12">
        <v>760148</v>
      </c>
      <c r="L1096" s="36">
        <f t="shared" si="17"/>
        <v>1.4395079356362239</v>
      </c>
    </row>
    <row r="1097" spans="1:12">
      <c r="A1097" s="12">
        <v>456182</v>
      </c>
      <c r="B1097" s="12" t="s">
        <v>2267</v>
      </c>
      <c r="C1097" s="35">
        <v>41236</v>
      </c>
      <c r="D1097" s="12" t="s">
        <v>9</v>
      </c>
      <c r="E1097" s="12" t="s">
        <v>2268</v>
      </c>
      <c r="F1097" s="12">
        <v>391321</v>
      </c>
      <c r="G1097" s="12" t="s">
        <v>37</v>
      </c>
      <c r="H1097" s="12" t="s">
        <v>27</v>
      </c>
      <c r="I1097" s="12" t="s">
        <v>21</v>
      </c>
      <c r="J1097" s="12">
        <v>570231</v>
      </c>
      <c r="K1097" s="12">
        <v>804571</v>
      </c>
      <c r="L1097" s="36">
        <f t="shared" si="17"/>
        <v>1.4109562615852171</v>
      </c>
    </row>
    <row r="1098" spans="1:12">
      <c r="A1098" s="12">
        <v>456186</v>
      </c>
      <c r="B1098" s="12" t="s">
        <v>2269</v>
      </c>
      <c r="C1098" s="35">
        <v>41199</v>
      </c>
      <c r="D1098" s="12" t="s">
        <v>9</v>
      </c>
      <c r="E1098" s="12" t="s">
        <v>2270</v>
      </c>
      <c r="F1098" s="12">
        <v>398449</v>
      </c>
      <c r="G1098" s="12" t="s">
        <v>112</v>
      </c>
      <c r="H1098" s="12" t="s">
        <v>27</v>
      </c>
      <c r="I1098" s="12" t="s">
        <v>21</v>
      </c>
      <c r="J1098" s="12">
        <v>572020</v>
      </c>
      <c r="K1098" s="12">
        <v>300185</v>
      </c>
      <c r="L1098" s="36">
        <f t="shared" si="17"/>
        <v>0.52478060207685051</v>
      </c>
    </row>
    <row r="1099" spans="1:12">
      <c r="A1099" s="12">
        <v>456342</v>
      </c>
      <c r="B1099" s="12" t="s">
        <v>2271</v>
      </c>
      <c r="C1099" s="35">
        <v>41214</v>
      </c>
      <c r="D1099" s="12" t="s">
        <v>9</v>
      </c>
      <c r="E1099" s="12" t="s">
        <v>2272</v>
      </c>
      <c r="F1099" s="12">
        <v>462852</v>
      </c>
      <c r="G1099" s="12" t="s">
        <v>1143</v>
      </c>
      <c r="H1099" s="12" t="s">
        <v>27</v>
      </c>
      <c r="I1099" s="12" t="s">
        <v>28</v>
      </c>
      <c r="J1099" s="12">
        <v>1710566</v>
      </c>
      <c r="K1099" s="12">
        <v>1247410</v>
      </c>
      <c r="L1099" s="36">
        <f t="shared" si="17"/>
        <v>0.7292381585977975</v>
      </c>
    </row>
    <row r="1100" spans="1:12">
      <c r="A1100" s="12">
        <v>456697</v>
      </c>
      <c r="B1100" s="12" t="s">
        <v>2273</v>
      </c>
      <c r="C1100" s="35">
        <v>41228</v>
      </c>
      <c r="D1100" s="12" t="s">
        <v>9</v>
      </c>
      <c r="E1100" s="12" t="s">
        <v>2274</v>
      </c>
      <c r="F1100" s="12">
        <v>377364</v>
      </c>
      <c r="G1100" s="12" t="s">
        <v>722</v>
      </c>
      <c r="H1100" s="12" t="s">
        <v>27</v>
      </c>
      <c r="I1100" s="12" t="s">
        <v>17</v>
      </c>
      <c r="J1100" s="12">
        <v>870791</v>
      </c>
      <c r="K1100" s="12">
        <v>742822</v>
      </c>
      <c r="L1100" s="36">
        <f t="shared" si="17"/>
        <v>0.85304280820541323</v>
      </c>
    </row>
    <row r="1101" spans="1:12">
      <c r="A1101" s="12">
        <v>456924</v>
      </c>
      <c r="B1101" s="12" t="s">
        <v>2275</v>
      </c>
      <c r="C1101" s="35">
        <v>41233</v>
      </c>
      <c r="D1101" s="12" t="s">
        <v>9</v>
      </c>
      <c r="E1101" s="12" t="s">
        <v>2276</v>
      </c>
      <c r="F1101" s="12">
        <v>382987</v>
      </c>
      <c r="G1101" s="12" t="s">
        <v>63</v>
      </c>
      <c r="H1101" s="12" t="s">
        <v>27</v>
      </c>
      <c r="I1101" s="12" t="s">
        <v>17</v>
      </c>
      <c r="J1101" s="12">
        <v>873780</v>
      </c>
      <c r="K1101" s="12">
        <v>875444</v>
      </c>
      <c r="L1101" s="36">
        <f t="shared" si="17"/>
        <v>1.001904369520932</v>
      </c>
    </row>
    <row r="1102" spans="1:12">
      <c r="A1102" s="12">
        <v>457175</v>
      </c>
      <c r="B1102" s="12" t="s">
        <v>2277</v>
      </c>
      <c r="C1102" s="35">
        <v>41220</v>
      </c>
      <c r="D1102" s="12" t="s">
        <v>9</v>
      </c>
      <c r="E1102" s="12" t="s">
        <v>2278</v>
      </c>
      <c r="F1102" s="12">
        <v>421959</v>
      </c>
      <c r="G1102" s="12" t="s">
        <v>338</v>
      </c>
      <c r="H1102" s="12" t="s">
        <v>27</v>
      </c>
      <c r="I1102" s="12" t="s">
        <v>21</v>
      </c>
      <c r="J1102" s="12">
        <v>660316</v>
      </c>
      <c r="K1102" s="12">
        <v>197623</v>
      </c>
      <c r="L1102" s="36">
        <f t="shared" si="17"/>
        <v>0.29928549361214934</v>
      </c>
    </row>
    <row r="1103" spans="1:12">
      <c r="A1103" s="12">
        <v>457236</v>
      </c>
      <c r="B1103" s="12" t="s">
        <v>2279</v>
      </c>
      <c r="C1103" s="35">
        <v>41241</v>
      </c>
      <c r="D1103" s="12" t="s">
        <v>9</v>
      </c>
      <c r="E1103" s="12" t="s">
        <v>2280</v>
      </c>
      <c r="F1103" s="12">
        <v>176466</v>
      </c>
      <c r="G1103" s="12" t="s">
        <v>666</v>
      </c>
      <c r="H1103" s="12" t="s">
        <v>27</v>
      </c>
      <c r="I1103" s="12" t="s">
        <v>66</v>
      </c>
      <c r="J1103" s="12">
        <v>247227</v>
      </c>
      <c r="K1103" s="12">
        <v>261988</v>
      </c>
      <c r="L1103" s="36">
        <f t="shared" si="17"/>
        <v>1.0597062618565125</v>
      </c>
    </row>
    <row r="1104" spans="1:12">
      <c r="A1104" s="12">
        <v>457238</v>
      </c>
      <c r="B1104" s="12" t="s">
        <v>2281</v>
      </c>
      <c r="C1104" s="35">
        <v>41241</v>
      </c>
      <c r="D1104" s="12" t="s">
        <v>9</v>
      </c>
      <c r="E1104" s="12" t="s">
        <v>2282</v>
      </c>
      <c r="F1104" s="12">
        <v>381248</v>
      </c>
      <c r="G1104" s="12" t="s">
        <v>513</v>
      </c>
      <c r="H1104" s="12" t="s">
        <v>27</v>
      </c>
      <c r="I1104" s="12" t="s">
        <v>21</v>
      </c>
      <c r="J1104" s="12">
        <v>489820</v>
      </c>
      <c r="K1104" s="12">
        <v>640381</v>
      </c>
      <c r="L1104" s="36">
        <f t="shared" si="17"/>
        <v>1.3073802621371116</v>
      </c>
    </row>
    <row r="1105" spans="1:12">
      <c r="A1105" s="12">
        <v>457246</v>
      </c>
      <c r="B1105" s="12" t="s">
        <v>2283</v>
      </c>
      <c r="C1105" s="35">
        <v>41244</v>
      </c>
      <c r="D1105" s="12" t="s">
        <v>9</v>
      </c>
      <c r="E1105" s="12" t="s">
        <v>2284</v>
      </c>
      <c r="F1105" s="12">
        <v>391321</v>
      </c>
      <c r="G1105" s="12" t="s">
        <v>37</v>
      </c>
      <c r="H1105" s="12" t="s">
        <v>27</v>
      </c>
      <c r="I1105" s="12" t="s">
        <v>28</v>
      </c>
      <c r="J1105" s="12">
        <v>1606166</v>
      </c>
      <c r="K1105" s="12">
        <v>2950639</v>
      </c>
      <c r="L1105" s="36">
        <f t="shared" si="17"/>
        <v>1.8370697673839442</v>
      </c>
    </row>
    <row r="1106" spans="1:12">
      <c r="A1106" s="12">
        <v>457247</v>
      </c>
      <c r="B1106" s="12" t="s">
        <v>2285</v>
      </c>
      <c r="C1106" s="35">
        <v>41244</v>
      </c>
      <c r="D1106" s="12" t="s">
        <v>9</v>
      </c>
      <c r="E1106" s="12" t="s">
        <v>2286</v>
      </c>
      <c r="F1106" s="12">
        <v>382987</v>
      </c>
      <c r="G1106" s="12" t="s">
        <v>63</v>
      </c>
      <c r="H1106" s="12" t="s">
        <v>27</v>
      </c>
      <c r="I1106" s="12" t="s">
        <v>13</v>
      </c>
      <c r="J1106" s="12">
        <v>1102075</v>
      </c>
      <c r="K1106" s="12">
        <v>783994</v>
      </c>
      <c r="L1106" s="36">
        <f t="shared" si="17"/>
        <v>0.71137989701245374</v>
      </c>
    </row>
    <row r="1107" spans="1:12">
      <c r="A1107" s="12">
        <v>457248</v>
      </c>
      <c r="B1107" s="12" t="s">
        <v>2287</v>
      </c>
      <c r="C1107" s="35">
        <v>41242</v>
      </c>
      <c r="D1107" s="12" t="s">
        <v>9</v>
      </c>
      <c r="E1107" s="12" t="s">
        <v>2288</v>
      </c>
      <c r="F1107" s="12">
        <v>460909</v>
      </c>
      <c r="G1107" s="12" t="s">
        <v>40</v>
      </c>
      <c r="H1107" s="12" t="s">
        <v>27</v>
      </c>
      <c r="I1107" s="12" t="s">
        <v>28</v>
      </c>
      <c r="J1107" s="12">
        <v>1623688</v>
      </c>
      <c r="K1107" s="12">
        <v>1476951</v>
      </c>
      <c r="L1107" s="36">
        <f t="shared" si="17"/>
        <v>0.90962734219874752</v>
      </c>
    </row>
    <row r="1108" spans="1:12">
      <c r="A1108" s="12">
        <v>457249</v>
      </c>
      <c r="B1108" s="12" t="s">
        <v>2289</v>
      </c>
      <c r="C1108" s="35">
        <v>41246</v>
      </c>
      <c r="D1108" s="12" t="s">
        <v>9</v>
      </c>
      <c r="E1108" s="12" t="s">
        <v>2290</v>
      </c>
      <c r="F1108" s="12">
        <v>410449</v>
      </c>
      <c r="G1108" s="12" t="s">
        <v>279</v>
      </c>
      <c r="H1108" s="12" t="s">
        <v>27</v>
      </c>
      <c r="I1108" s="12" t="s">
        <v>17</v>
      </c>
      <c r="J1108" s="12">
        <v>1031661</v>
      </c>
      <c r="K1108" s="12">
        <v>1019607</v>
      </c>
      <c r="L1108" s="36">
        <f t="shared" si="17"/>
        <v>0.98831592936051671</v>
      </c>
    </row>
    <row r="1109" spans="1:12">
      <c r="A1109" s="12">
        <v>457312</v>
      </c>
      <c r="B1109" s="12" t="s">
        <v>2291</v>
      </c>
      <c r="C1109" s="35">
        <v>41244</v>
      </c>
      <c r="D1109" s="12" t="s">
        <v>9</v>
      </c>
      <c r="E1109" s="12" t="s">
        <v>2292</v>
      </c>
      <c r="F1109" s="12">
        <v>474340</v>
      </c>
      <c r="G1109" s="12" t="s">
        <v>109</v>
      </c>
      <c r="H1109" s="12" t="s">
        <v>27</v>
      </c>
      <c r="I1109" s="12" t="s">
        <v>17</v>
      </c>
      <c r="J1109" s="12">
        <v>898315</v>
      </c>
      <c r="K1109" s="12">
        <v>98317</v>
      </c>
      <c r="L1109" s="36">
        <f t="shared" si="17"/>
        <v>0.10944601837885375</v>
      </c>
    </row>
    <row r="1110" spans="1:12">
      <c r="A1110" s="12">
        <v>457314</v>
      </c>
      <c r="B1110" s="12" t="s">
        <v>2293</v>
      </c>
      <c r="C1110" s="35">
        <v>41244</v>
      </c>
      <c r="D1110" s="12" t="s">
        <v>9</v>
      </c>
      <c r="E1110" s="12" t="s">
        <v>632</v>
      </c>
      <c r="F1110" s="12">
        <v>407302</v>
      </c>
      <c r="G1110" s="12" t="s">
        <v>199</v>
      </c>
      <c r="H1110" s="12" t="s">
        <v>27</v>
      </c>
      <c r="I1110" s="12" t="s">
        <v>17</v>
      </c>
      <c r="J1110" s="12">
        <v>875487</v>
      </c>
      <c r="K1110" s="12">
        <v>899166</v>
      </c>
      <c r="L1110" s="36">
        <f t="shared" si="17"/>
        <v>1.0270466608870263</v>
      </c>
    </row>
    <row r="1111" spans="1:12">
      <c r="A1111" s="12">
        <v>457792</v>
      </c>
      <c r="B1111" s="12" t="s">
        <v>2294</v>
      </c>
      <c r="C1111" s="35">
        <v>41251</v>
      </c>
      <c r="D1111" s="12" t="s">
        <v>9</v>
      </c>
      <c r="E1111" s="12" t="s">
        <v>2295</v>
      </c>
      <c r="F1111" s="12">
        <v>381721</v>
      </c>
      <c r="G1111" s="12" t="s">
        <v>265</v>
      </c>
      <c r="H1111" s="12" t="s">
        <v>27</v>
      </c>
      <c r="I1111" s="12" t="s">
        <v>66</v>
      </c>
      <c r="J1111" s="12">
        <v>337087</v>
      </c>
      <c r="K1111" s="12">
        <v>823588</v>
      </c>
      <c r="L1111" s="36">
        <f t="shared" si="17"/>
        <v>2.4432505554945756</v>
      </c>
    </row>
    <row r="1112" spans="1:12">
      <c r="A1112" s="12">
        <v>457861</v>
      </c>
      <c r="B1112" s="12" t="s">
        <v>2296</v>
      </c>
      <c r="C1112" s="35">
        <v>41246</v>
      </c>
      <c r="D1112" s="12" t="s">
        <v>9</v>
      </c>
      <c r="E1112" s="12" t="s">
        <v>2297</v>
      </c>
      <c r="F1112" s="12">
        <v>379975</v>
      </c>
      <c r="G1112" s="12" t="s">
        <v>90</v>
      </c>
      <c r="H1112" s="12" t="s">
        <v>27</v>
      </c>
      <c r="I1112" s="12" t="s">
        <v>28</v>
      </c>
      <c r="J1112" s="12">
        <v>1677248</v>
      </c>
      <c r="K1112" s="12">
        <v>1714490</v>
      </c>
      <c r="L1112" s="36">
        <f t="shared" si="17"/>
        <v>1.0222042297859351</v>
      </c>
    </row>
    <row r="1113" spans="1:12">
      <c r="A1113" s="12">
        <v>457869</v>
      </c>
      <c r="B1113" s="12" t="s">
        <v>2298</v>
      </c>
      <c r="C1113" s="35">
        <v>41259</v>
      </c>
      <c r="D1113" s="12" t="s">
        <v>9</v>
      </c>
      <c r="E1113" s="12" t="s">
        <v>2299</v>
      </c>
      <c r="F1113" s="12">
        <v>359519</v>
      </c>
      <c r="G1113" s="12" t="s">
        <v>290</v>
      </c>
      <c r="H1113" s="12" t="s">
        <v>27</v>
      </c>
      <c r="I1113" s="12" t="s">
        <v>377</v>
      </c>
      <c r="J1113" s="12">
        <v>3497419</v>
      </c>
      <c r="K1113" s="12">
        <v>216125</v>
      </c>
      <c r="L1113" s="36">
        <f t="shared" si="17"/>
        <v>6.1795569818772073E-2</v>
      </c>
    </row>
    <row r="1114" spans="1:12">
      <c r="A1114" s="12">
        <v>457944</v>
      </c>
      <c r="B1114" s="12" t="s">
        <v>2300</v>
      </c>
      <c r="C1114" s="35">
        <v>41248</v>
      </c>
      <c r="D1114" s="12" t="s">
        <v>9</v>
      </c>
      <c r="E1114" s="12" t="s">
        <v>2301</v>
      </c>
      <c r="F1114" s="12">
        <v>452815</v>
      </c>
      <c r="G1114" s="12" t="s">
        <v>444</v>
      </c>
      <c r="H1114" s="12" t="s">
        <v>27</v>
      </c>
      <c r="I1114" s="12" t="s">
        <v>21</v>
      </c>
      <c r="J1114" s="12">
        <v>400262</v>
      </c>
      <c r="K1114" s="12">
        <v>520242</v>
      </c>
      <c r="L1114" s="36">
        <f t="shared" si="17"/>
        <v>1.2997536613518146</v>
      </c>
    </row>
    <row r="1115" spans="1:12">
      <c r="A1115" s="12">
        <v>458144</v>
      </c>
      <c r="B1115" s="12" t="s">
        <v>2302</v>
      </c>
      <c r="C1115" s="35">
        <v>41200</v>
      </c>
      <c r="D1115" s="12" t="s">
        <v>9</v>
      </c>
      <c r="E1115" s="12" t="s">
        <v>1003</v>
      </c>
      <c r="F1115" s="12">
        <v>416871</v>
      </c>
      <c r="G1115" s="12" t="s">
        <v>186</v>
      </c>
      <c r="H1115" s="12" t="s">
        <v>27</v>
      </c>
      <c r="I1115" s="12" t="s">
        <v>66</v>
      </c>
      <c r="J1115" s="12">
        <v>246558</v>
      </c>
      <c r="K1115" s="12">
        <v>281880</v>
      </c>
      <c r="L1115" s="36">
        <f t="shared" si="17"/>
        <v>1.1432604093154553</v>
      </c>
    </row>
    <row r="1116" spans="1:12">
      <c r="A1116" s="12">
        <v>458632</v>
      </c>
      <c r="B1116" s="12" t="s">
        <v>2303</v>
      </c>
      <c r="C1116" s="35">
        <v>41237</v>
      </c>
      <c r="D1116" s="12" t="s">
        <v>9</v>
      </c>
      <c r="E1116" s="12" t="s">
        <v>2304</v>
      </c>
      <c r="F1116" s="12">
        <v>454526</v>
      </c>
      <c r="G1116" s="12" t="s">
        <v>466</v>
      </c>
      <c r="H1116" s="12" t="s">
        <v>27</v>
      </c>
      <c r="I1116" s="12" t="s">
        <v>17</v>
      </c>
      <c r="J1116" s="12">
        <v>786376</v>
      </c>
      <c r="K1116" s="12">
        <v>867124</v>
      </c>
      <c r="L1116" s="36">
        <f t="shared" si="17"/>
        <v>1.1026837034700958</v>
      </c>
    </row>
    <row r="1117" spans="1:12">
      <c r="A1117" s="12">
        <v>459058</v>
      </c>
      <c r="B1117" s="12" t="s">
        <v>2305</v>
      </c>
      <c r="C1117" s="35">
        <v>41260</v>
      </c>
      <c r="D1117" s="12" t="s">
        <v>9</v>
      </c>
      <c r="E1117" s="12" t="s">
        <v>2306</v>
      </c>
      <c r="F1117" s="12">
        <v>460862</v>
      </c>
      <c r="G1117" s="12" t="s">
        <v>227</v>
      </c>
      <c r="H1117" s="12" t="s">
        <v>27</v>
      </c>
      <c r="I1117" s="12" t="s">
        <v>17</v>
      </c>
      <c r="J1117" s="12">
        <v>1020346</v>
      </c>
      <c r="K1117" s="12">
        <v>1382509</v>
      </c>
      <c r="L1117" s="36">
        <f t="shared" si="17"/>
        <v>1.3549413630278357</v>
      </c>
    </row>
    <row r="1118" spans="1:12">
      <c r="A1118" s="12">
        <v>460214</v>
      </c>
      <c r="B1118" s="12" t="s">
        <v>2307</v>
      </c>
      <c r="C1118" s="35">
        <v>41265</v>
      </c>
      <c r="D1118" s="12" t="s">
        <v>9</v>
      </c>
      <c r="E1118" s="12" t="s">
        <v>2308</v>
      </c>
      <c r="F1118" s="12">
        <v>472010</v>
      </c>
      <c r="G1118" s="12" t="s">
        <v>168</v>
      </c>
      <c r="H1118" s="12" t="s">
        <v>27</v>
      </c>
      <c r="I1118" s="12" t="s">
        <v>21</v>
      </c>
      <c r="J1118" s="12">
        <v>667952</v>
      </c>
      <c r="K1118" s="12">
        <v>854719</v>
      </c>
      <c r="L1118" s="36">
        <f t="shared" si="17"/>
        <v>1.2796114092030566</v>
      </c>
    </row>
    <row r="1119" spans="1:12">
      <c r="A1119" s="12">
        <v>460215</v>
      </c>
      <c r="B1119" s="12" t="s">
        <v>2309</v>
      </c>
      <c r="C1119" s="35">
        <v>41248</v>
      </c>
      <c r="D1119" s="12" t="s">
        <v>9</v>
      </c>
      <c r="E1119" s="12" t="s">
        <v>2310</v>
      </c>
      <c r="F1119" s="12">
        <v>417062</v>
      </c>
      <c r="G1119" s="12" t="s">
        <v>651</v>
      </c>
      <c r="H1119" s="12" t="s">
        <v>27</v>
      </c>
      <c r="I1119" s="12" t="s">
        <v>21</v>
      </c>
      <c r="J1119" s="12">
        <v>607991</v>
      </c>
      <c r="K1119" s="12">
        <v>892612</v>
      </c>
      <c r="L1119" s="36">
        <f t="shared" si="17"/>
        <v>1.4681335743456729</v>
      </c>
    </row>
    <row r="1120" spans="1:12">
      <c r="A1120" s="12">
        <v>460293</v>
      </c>
      <c r="B1120" s="12" t="s">
        <v>2311</v>
      </c>
      <c r="C1120" s="35">
        <v>40868</v>
      </c>
      <c r="D1120" s="12" t="s">
        <v>9</v>
      </c>
      <c r="E1120" s="12" t="s">
        <v>2312</v>
      </c>
      <c r="F1120" s="12">
        <v>458160</v>
      </c>
      <c r="G1120" s="12" t="s">
        <v>152</v>
      </c>
      <c r="H1120" s="12" t="s">
        <v>12</v>
      </c>
      <c r="I1120" s="12" t="s">
        <v>17</v>
      </c>
      <c r="J1120" s="12">
        <v>733275</v>
      </c>
      <c r="K1120" s="12">
        <v>586609</v>
      </c>
      <c r="L1120" s="36">
        <f t="shared" si="17"/>
        <v>0.79998499880672325</v>
      </c>
    </row>
    <row r="1121" spans="1:12">
      <c r="A1121" s="12">
        <v>460294</v>
      </c>
      <c r="B1121" s="12" t="s">
        <v>978</v>
      </c>
      <c r="C1121" s="35">
        <v>41243</v>
      </c>
      <c r="D1121" s="12" t="s">
        <v>9</v>
      </c>
      <c r="E1121" s="12" t="s">
        <v>2313</v>
      </c>
      <c r="F1121" s="12">
        <v>462852</v>
      </c>
      <c r="G1121" s="12" t="s">
        <v>1143</v>
      </c>
      <c r="H1121" s="12" t="s">
        <v>27</v>
      </c>
      <c r="I1121" s="12" t="s">
        <v>17</v>
      </c>
      <c r="J1121" s="12">
        <v>708180</v>
      </c>
      <c r="K1121" s="12">
        <v>1222353</v>
      </c>
      <c r="L1121" s="36">
        <f t="shared" si="17"/>
        <v>1.7260484622553589</v>
      </c>
    </row>
    <row r="1122" spans="1:12">
      <c r="A1122" s="12">
        <v>460295</v>
      </c>
      <c r="B1122" s="12" t="s">
        <v>1543</v>
      </c>
      <c r="C1122" s="35">
        <v>41276</v>
      </c>
      <c r="D1122" s="12" t="s">
        <v>9</v>
      </c>
      <c r="E1122" s="12" t="s">
        <v>2314</v>
      </c>
      <c r="F1122" s="12">
        <v>412289</v>
      </c>
      <c r="G1122" s="12" t="s">
        <v>138</v>
      </c>
      <c r="H1122" s="12" t="s">
        <v>27</v>
      </c>
      <c r="I1122" s="12" t="s">
        <v>17</v>
      </c>
      <c r="J1122" s="12">
        <v>995439</v>
      </c>
      <c r="K1122" s="12">
        <v>923036</v>
      </c>
      <c r="L1122" s="36">
        <f t="shared" si="17"/>
        <v>0.92726525683643091</v>
      </c>
    </row>
    <row r="1123" spans="1:12">
      <c r="A1123" s="12">
        <v>460308</v>
      </c>
      <c r="B1123" s="12" t="s">
        <v>2315</v>
      </c>
      <c r="C1123" s="35">
        <v>41244</v>
      </c>
      <c r="D1123" s="12" t="s">
        <v>9</v>
      </c>
      <c r="E1123" s="12" t="s">
        <v>711</v>
      </c>
      <c r="F1123" s="12">
        <v>382658</v>
      </c>
      <c r="G1123" s="12" t="s">
        <v>146</v>
      </c>
      <c r="H1123" s="12" t="s">
        <v>27</v>
      </c>
      <c r="I1123" s="12" t="s">
        <v>17</v>
      </c>
      <c r="J1123" s="12">
        <v>708027</v>
      </c>
      <c r="K1123" s="12">
        <v>966610</v>
      </c>
      <c r="L1123" s="36">
        <f t="shared" si="17"/>
        <v>1.3652162982485132</v>
      </c>
    </row>
    <row r="1124" spans="1:12">
      <c r="A1124" s="12">
        <v>460337</v>
      </c>
      <c r="B1124" s="12" t="s">
        <v>2316</v>
      </c>
      <c r="C1124" s="35">
        <v>41253</v>
      </c>
      <c r="D1124" s="12" t="s">
        <v>9</v>
      </c>
      <c r="E1124" s="12" t="s">
        <v>2317</v>
      </c>
      <c r="F1124" s="12">
        <v>473191</v>
      </c>
      <c r="G1124" s="12" t="s">
        <v>210</v>
      </c>
      <c r="H1124" s="12" t="s">
        <v>27</v>
      </c>
      <c r="I1124" s="12" t="s">
        <v>21</v>
      </c>
      <c r="J1124" s="12">
        <v>470210</v>
      </c>
      <c r="K1124" s="12">
        <v>1151516</v>
      </c>
      <c r="L1124" s="36">
        <f t="shared" si="17"/>
        <v>2.448939835392697</v>
      </c>
    </row>
    <row r="1125" spans="1:12">
      <c r="A1125" s="12">
        <v>460339</v>
      </c>
      <c r="B1125" s="12" t="s">
        <v>2318</v>
      </c>
      <c r="C1125" s="35">
        <v>41219</v>
      </c>
      <c r="D1125" s="12" t="s">
        <v>9</v>
      </c>
      <c r="E1125" s="12" t="s">
        <v>2319</v>
      </c>
      <c r="F1125" s="12">
        <v>160376</v>
      </c>
      <c r="G1125" s="12" t="s">
        <v>149</v>
      </c>
      <c r="H1125" s="12" t="s">
        <v>27</v>
      </c>
      <c r="I1125" s="12" t="s">
        <v>13</v>
      </c>
      <c r="J1125" s="12">
        <v>1138029</v>
      </c>
      <c r="K1125" s="12">
        <v>1619254</v>
      </c>
      <c r="L1125" s="36">
        <f t="shared" si="17"/>
        <v>1.4228582927148605</v>
      </c>
    </row>
    <row r="1126" spans="1:12">
      <c r="A1126" s="12">
        <v>460345</v>
      </c>
      <c r="B1126" s="12" t="s">
        <v>2320</v>
      </c>
      <c r="C1126" s="35">
        <v>41276</v>
      </c>
      <c r="D1126" s="12" t="s">
        <v>9</v>
      </c>
      <c r="E1126" s="12" t="s">
        <v>222</v>
      </c>
      <c r="F1126" s="12">
        <v>382658</v>
      </c>
      <c r="G1126" s="12" t="s">
        <v>146</v>
      </c>
      <c r="H1126" s="12" t="s">
        <v>27</v>
      </c>
      <c r="I1126" s="12" t="s">
        <v>28</v>
      </c>
      <c r="J1126" s="12">
        <v>1947219</v>
      </c>
      <c r="K1126" s="12">
        <v>427539</v>
      </c>
      <c r="L1126" s="36">
        <f t="shared" si="17"/>
        <v>0.21956390113284638</v>
      </c>
    </row>
    <row r="1127" spans="1:12">
      <c r="A1127" s="12">
        <v>460390</v>
      </c>
      <c r="B1127" s="12" t="s">
        <v>2321</v>
      </c>
      <c r="C1127" s="35">
        <v>41258</v>
      </c>
      <c r="D1127" s="12" t="s">
        <v>9</v>
      </c>
      <c r="E1127" s="12" t="s">
        <v>2322</v>
      </c>
      <c r="F1127" s="12">
        <v>381123</v>
      </c>
      <c r="G1127" s="12" t="s">
        <v>499</v>
      </c>
      <c r="H1127" s="12" t="s">
        <v>27</v>
      </c>
      <c r="I1127" s="12" t="s">
        <v>21</v>
      </c>
      <c r="J1127" s="12">
        <v>482383</v>
      </c>
      <c r="K1127" s="12">
        <v>581040</v>
      </c>
      <c r="L1127" s="36">
        <f t="shared" si="17"/>
        <v>1.2045200597865182</v>
      </c>
    </row>
    <row r="1128" spans="1:12">
      <c r="A1128" s="12">
        <v>460394</v>
      </c>
      <c r="B1128" s="12" t="s">
        <v>2323</v>
      </c>
      <c r="C1128" s="35">
        <v>41276</v>
      </c>
      <c r="D1128" s="12" t="s">
        <v>9</v>
      </c>
      <c r="E1128" s="12" t="s">
        <v>2324</v>
      </c>
      <c r="F1128" s="12">
        <v>460909</v>
      </c>
      <c r="G1128" s="12" t="s">
        <v>40</v>
      </c>
      <c r="H1128" s="12" t="s">
        <v>27</v>
      </c>
      <c r="I1128" s="12" t="s">
        <v>66</v>
      </c>
      <c r="J1128" s="12">
        <v>240254</v>
      </c>
      <c r="K1128" s="12">
        <v>755944</v>
      </c>
      <c r="L1128" s="36">
        <f t="shared" si="17"/>
        <v>3.1464366878387042</v>
      </c>
    </row>
    <row r="1129" spans="1:12">
      <c r="A1129" s="12">
        <v>460395</v>
      </c>
      <c r="B1129" s="12" t="s">
        <v>2325</v>
      </c>
      <c r="C1129" s="35">
        <v>41281</v>
      </c>
      <c r="D1129" s="12" t="s">
        <v>9</v>
      </c>
      <c r="E1129" s="12" t="s">
        <v>2326</v>
      </c>
      <c r="F1129" s="12">
        <v>460392</v>
      </c>
      <c r="G1129" s="12" t="s">
        <v>527</v>
      </c>
      <c r="H1129" s="12" t="s">
        <v>27</v>
      </c>
      <c r="I1129" s="12" t="s">
        <v>13</v>
      </c>
      <c r="J1129" s="12">
        <v>1126652</v>
      </c>
      <c r="K1129" s="12">
        <v>988115</v>
      </c>
      <c r="L1129" s="36">
        <f t="shared" si="17"/>
        <v>0.87703656497303517</v>
      </c>
    </row>
    <row r="1130" spans="1:12">
      <c r="A1130" s="12">
        <v>460445</v>
      </c>
      <c r="B1130" s="12" t="s">
        <v>2327</v>
      </c>
      <c r="C1130" s="35">
        <v>41162</v>
      </c>
      <c r="D1130" s="12" t="s">
        <v>9</v>
      </c>
      <c r="E1130" s="12" t="s">
        <v>2328</v>
      </c>
      <c r="F1130" s="12">
        <v>386562</v>
      </c>
      <c r="G1130" s="12" t="s">
        <v>165</v>
      </c>
      <c r="H1130" s="12" t="s">
        <v>27</v>
      </c>
      <c r="I1130" s="12" t="s">
        <v>66</v>
      </c>
      <c r="J1130" s="12">
        <v>339278</v>
      </c>
      <c r="K1130" s="12">
        <v>612949</v>
      </c>
      <c r="L1130" s="36">
        <f t="shared" si="17"/>
        <v>1.8066276033223492</v>
      </c>
    </row>
    <row r="1131" spans="1:12">
      <c r="A1131" s="12">
        <v>460490</v>
      </c>
      <c r="B1131" s="12" t="s">
        <v>2329</v>
      </c>
      <c r="C1131" s="35">
        <v>41283</v>
      </c>
      <c r="D1131" s="12" t="s">
        <v>9</v>
      </c>
      <c r="E1131" s="12" t="s">
        <v>2330</v>
      </c>
      <c r="F1131" s="12">
        <v>434171</v>
      </c>
      <c r="G1131" s="12" t="s">
        <v>372</v>
      </c>
      <c r="H1131" s="12" t="s">
        <v>27</v>
      </c>
      <c r="I1131" s="12" t="s">
        <v>21</v>
      </c>
      <c r="J1131" s="12">
        <v>521652</v>
      </c>
      <c r="K1131" s="12">
        <v>222694</v>
      </c>
      <c r="L1131" s="36">
        <f t="shared" si="17"/>
        <v>0.42690145921035477</v>
      </c>
    </row>
    <row r="1132" spans="1:12">
      <c r="A1132" s="12">
        <v>460501</v>
      </c>
      <c r="B1132" s="12" t="s">
        <v>2331</v>
      </c>
      <c r="C1132" s="35">
        <v>41281</v>
      </c>
      <c r="D1132" s="12" t="s">
        <v>9</v>
      </c>
      <c r="E1132" s="12" t="s">
        <v>2332</v>
      </c>
      <c r="F1132" s="12">
        <v>377602</v>
      </c>
      <c r="G1132" s="12" t="s">
        <v>129</v>
      </c>
      <c r="H1132" s="12" t="s">
        <v>27</v>
      </c>
      <c r="I1132" s="12" t="s">
        <v>17</v>
      </c>
      <c r="J1132" s="12">
        <v>822012</v>
      </c>
      <c r="K1132" s="12">
        <v>786355</v>
      </c>
      <c r="L1132" s="36">
        <f t="shared" si="17"/>
        <v>0.95662228775249025</v>
      </c>
    </row>
    <row r="1133" spans="1:12">
      <c r="A1133" s="12">
        <v>460519</v>
      </c>
      <c r="B1133" s="12" t="s">
        <v>2333</v>
      </c>
      <c r="C1133" s="35">
        <v>41288</v>
      </c>
      <c r="D1133" s="12" t="s">
        <v>9</v>
      </c>
      <c r="E1133" s="12" t="s">
        <v>2334</v>
      </c>
      <c r="F1133" s="12">
        <v>381248</v>
      </c>
      <c r="G1133" s="12" t="s">
        <v>513</v>
      </c>
      <c r="H1133" s="12" t="s">
        <v>27</v>
      </c>
      <c r="I1133" s="12" t="s">
        <v>66</v>
      </c>
      <c r="J1133" s="12">
        <v>211147</v>
      </c>
      <c r="K1133" s="12">
        <v>955415</v>
      </c>
      <c r="L1133" s="36">
        <f t="shared" si="17"/>
        <v>4.5248807702690543</v>
      </c>
    </row>
    <row r="1134" spans="1:12">
      <c r="A1134" s="12">
        <v>460525</v>
      </c>
      <c r="B1134" s="12" t="s">
        <v>288</v>
      </c>
      <c r="C1134" s="35">
        <v>41260</v>
      </c>
      <c r="D1134" s="12" t="s">
        <v>9</v>
      </c>
      <c r="E1134" s="12" t="s">
        <v>472</v>
      </c>
      <c r="F1134" s="12">
        <v>410733</v>
      </c>
      <c r="G1134" s="12" t="s">
        <v>100</v>
      </c>
      <c r="H1134" s="12" t="s">
        <v>27</v>
      </c>
      <c r="I1134" s="12" t="s">
        <v>17</v>
      </c>
      <c r="J1134" s="12">
        <v>790724</v>
      </c>
      <c r="K1134" s="12">
        <v>805496</v>
      </c>
      <c r="L1134" s="36">
        <f t="shared" si="17"/>
        <v>1.0186816133062864</v>
      </c>
    </row>
    <row r="1135" spans="1:12">
      <c r="A1135" s="12">
        <v>460527</v>
      </c>
      <c r="B1135" s="12" t="s">
        <v>2335</v>
      </c>
      <c r="C1135" s="35">
        <v>41249</v>
      </c>
      <c r="D1135" s="12" t="s">
        <v>9</v>
      </c>
      <c r="E1135" s="12" t="s">
        <v>2336</v>
      </c>
      <c r="F1135" s="12">
        <v>410733</v>
      </c>
      <c r="G1135" s="12" t="s">
        <v>100</v>
      </c>
      <c r="H1135" s="12" t="s">
        <v>27</v>
      </c>
      <c r="I1135" s="12" t="s">
        <v>21</v>
      </c>
      <c r="J1135" s="12">
        <v>589457</v>
      </c>
      <c r="K1135" s="12">
        <v>1749409</v>
      </c>
      <c r="L1135" s="36">
        <f t="shared" si="17"/>
        <v>2.9678314109426132</v>
      </c>
    </row>
    <row r="1136" spans="1:12">
      <c r="A1136" s="12">
        <v>460529</v>
      </c>
      <c r="B1136" s="12" t="s">
        <v>2337</v>
      </c>
      <c r="C1136" s="35">
        <v>41284</v>
      </c>
      <c r="D1136" s="12" t="s">
        <v>9</v>
      </c>
      <c r="E1136" s="12" t="s">
        <v>2338</v>
      </c>
      <c r="F1136" s="12">
        <v>411082</v>
      </c>
      <c r="G1136" s="12" t="s">
        <v>54</v>
      </c>
      <c r="H1136" s="12" t="s">
        <v>27</v>
      </c>
      <c r="I1136" s="12" t="s">
        <v>21</v>
      </c>
      <c r="J1136" s="12">
        <v>525581</v>
      </c>
      <c r="K1136" s="12">
        <v>612527</v>
      </c>
      <c r="L1136" s="36">
        <f t="shared" si="17"/>
        <v>1.1654283545257533</v>
      </c>
    </row>
    <row r="1137" spans="1:12">
      <c r="A1137" s="12">
        <v>460551</v>
      </c>
      <c r="B1137" s="12" t="s">
        <v>2339</v>
      </c>
      <c r="C1137" s="35">
        <v>41198</v>
      </c>
      <c r="D1137" s="12" t="s">
        <v>9</v>
      </c>
      <c r="E1137" s="12" t="s">
        <v>2022</v>
      </c>
      <c r="F1137" s="12">
        <v>448791</v>
      </c>
      <c r="G1137" s="12" t="s">
        <v>382</v>
      </c>
      <c r="H1137" s="12" t="s">
        <v>27</v>
      </c>
      <c r="I1137" s="12" t="s">
        <v>28</v>
      </c>
      <c r="J1137" s="12">
        <v>1959822</v>
      </c>
      <c r="K1137" s="12">
        <v>1245533</v>
      </c>
      <c r="L1137" s="36">
        <f t="shared" si="17"/>
        <v>0.63553373724756634</v>
      </c>
    </row>
    <row r="1138" spans="1:12">
      <c r="A1138" s="12">
        <v>460552</v>
      </c>
      <c r="B1138" s="12" t="s">
        <v>2340</v>
      </c>
      <c r="C1138" s="35">
        <v>41282</v>
      </c>
      <c r="D1138" s="12" t="s">
        <v>9</v>
      </c>
      <c r="E1138" s="12" t="s">
        <v>2341</v>
      </c>
      <c r="F1138" s="12">
        <v>436955</v>
      </c>
      <c r="G1138" s="12" t="s">
        <v>819</v>
      </c>
      <c r="H1138" s="12" t="s">
        <v>27</v>
      </c>
      <c r="I1138" s="12" t="s">
        <v>17</v>
      </c>
      <c r="J1138" s="12">
        <v>823511</v>
      </c>
      <c r="K1138" s="12">
        <v>642908</v>
      </c>
      <c r="L1138" s="36">
        <f t="shared" si="17"/>
        <v>0.78069145403036511</v>
      </c>
    </row>
    <row r="1139" spans="1:12">
      <c r="A1139" s="12">
        <v>460556</v>
      </c>
      <c r="B1139" s="12" t="s">
        <v>2342</v>
      </c>
      <c r="C1139" s="35">
        <v>41260</v>
      </c>
      <c r="D1139" s="12" t="s">
        <v>9</v>
      </c>
      <c r="E1139" s="12" t="s">
        <v>1728</v>
      </c>
      <c r="F1139" s="12">
        <v>408446</v>
      </c>
      <c r="G1139" s="12" t="s">
        <v>439</v>
      </c>
      <c r="H1139" s="12" t="s">
        <v>27</v>
      </c>
      <c r="I1139" s="12" t="s">
        <v>66</v>
      </c>
      <c r="J1139" s="12">
        <v>236157</v>
      </c>
      <c r="K1139" s="12">
        <v>341268</v>
      </c>
      <c r="L1139" s="36">
        <f t="shared" si="17"/>
        <v>1.4450894955474536</v>
      </c>
    </row>
    <row r="1140" spans="1:12">
      <c r="A1140" s="12">
        <v>460612</v>
      </c>
      <c r="B1140" s="12" t="s">
        <v>2343</v>
      </c>
      <c r="C1140" s="35">
        <v>41190</v>
      </c>
      <c r="D1140" s="12" t="s">
        <v>9</v>
      </c>
      <c r="E1140" s="12" t="s">
        <v>2344</v>
      </c>
      <c r="F1140" s="12">
        <v>410452</v>
      </c>
      <c r="G1140" s="12" t="s">
        <v>394</v>
      </c>
      <c r="H1140" s="12" t="s">
        <v>27</v>
      </c>
      <c r="I1140" s="12" t="s">
        <v>66</v>
      </c>
      <c r="J1140" s="12">
        <v>384720</v>
      </c>
      <c r="K1140" s="12">
        <v>670705</v>
      </c>
      <c r="L1140" s="36">
        <f t="shared" si="17"/>
        <v>1.7433588064046579</v>
      </c>
    </row>
    <row r="1141" spans="1:12">
      <c r="A1141" s="12">
        <v>460613</v>
      </c>
      <c r="B1141" s="12" t="s">
        <v>2345</v>
      </c>
      <c r="C1141" s="35">
        <v>41286</v>
      </c>
      <c r="D1141" s="12" t="s">
        <v>9</v>
      </c>
      <c r="E1141" s="12" t="s">
        <v>2346</v>
      </c>
      <c r="F1141" s="12">
        <v>381154</v>
      </c>
      <c r="G1141" s="12" t="s">
        <v>320</v>
      </c>
      <c r="H1141" s="12" t="s">
        <v>27</v>
      </c>
      <c r="I1141" s="12" t="s">
        <v>13</v>
      </c>
      <c r="J1141" s="12">
        <v>1382590</v>
      </c>
      <c r="K1141" s="12">
        <v>1752679</v>
      </c>
      <c r="L1141" s="36">
        <f t="shared" si="17"/>
        <v>1.2676780535082708</v>
      </c>
    </row>
    <row r="1142" spans="1:12">
      <c r="A1142" s="12">
        <v>460656</v>
      </c>
      <c r="B1142" s="12" t="s">
        <v>2347</v>
      </c>
      <c r="C1142" s="35">
        <v>41281</v>
      </c>
      <c r="D1142" s="12" t="s">
        <v>9</v>
      </c>
      <c r="E1142" s="12" t="s">
        <v>2348</v>
      </c>
      <c r="F1142" s="12">
        <v>381549</v>
      </c>
      <c r="G1142" s="12" t="s">
        <v>260</v>
      </c>
      <c r="H1142" s="12" t="s">
        <v>27</v>
      </c>
      <c r="I1142" s="12" t="s">
        <v>17</v>
      </c>
      <c r="J1142" s="12">
        <v>906425</v>
      </c>
      <c r="K1142" s="12">
        <v>48400</v>
      </c>
      <c r="L1142" s="36">
        <f t="shared" si="17"/>
        <v>5.339658548694045E-2</v>
      </c>
    </row>
    <row r="1143" spans="1:12">
      <c r="A1143" s="12">
        <v>460659</v>
      </c>
      <c r="B1143" s="12" t="s">
        <v>2349</v>
      </c>
      <c r="C1143" s="35">
        <v>41288</v>
      </c>
      <c r="D1143" s="12" t="s">
        <v>9</v>
      </c>
      <c r="E1143" s="12" t="s">
        <v>2350</v>
      </c>
      <c r="F1143" s="12">
        <v>378504</v>
      </c>
      <c r="G1143" s="12" t="s">
        <v>271</v>
      </c>
      <c r="H1143" s="12" t="s">
        <v>27</v>
      </c>
      <c r="I1143" s="12" t="s">
        <v>66</v>
      </c>
      <c r="J1143" s="12">
        <v>109198</v>
      </c>
      <c r="K1143" s="12">
        <v>812123</v>
      </c>
      <c r="L1143" s="36">
        <f t="shared" si="17"/>
        <v>7.43716002124581</v>
      </c>
    </row>
    <row r="1144" spans="1:12">
      <c r="A1144" s="12">
        <v>460668</v>
      </c>
      <c r="B1144" s="12" t="s">
        <v>2351</v>
      </c>
      <c r="C1144" s="35">
        <v>41250</v>
      </c>
      <c r="D1144" s="12" t="s">
        <v>9</v>
      </c>
      <c r="E1144" s="12" t="s">
        <v>2352</v>
      </c>
      <c r="F1144" s="12">
        <v>447935</v>
      </c>
      <c r="G1144" s="12" t="s">
        <v>238</v>
      </c>
      <c r="H1144" s="12" t="s">
        <v>27</v>
      </c>
      <c r="I1144" s="12" t="s">
        <v>17</v>
      </c>
      <c r="J1144" s="12">
        <v>730285</v>
      </c>
      <c r="K1144" s="12">
        <v>418809</v>
      </c>
      <c r="L1144" s="36">
        <f t="shared" si="17"/>
        <v>0.57348706326981935</v>
      </c>
    </row>
    <row r="1145" spans="1:12">
      <c r="A1145" s="12">
        <v>460669</v>
      </c>
      <c r="B1145" s="12" t="s">
        <v>2353</v>
      </c>
      <c r="C1145" s="35">
        <v>41267</v>
      </c>
      <c r="D1145" s="12" t="s">
        <v>9</v>
      </c>
      <c r="E1145" s="12" t="s">
        <v>2354</v>
      </c>
      <c r="F1145" s="12">
        <v>380150</v>
      </c>
      <c r="G1145" s="12" t="s">
        <v>73</v>
      </c>
      <c r="H1145" s="12" t="s">
        <v>27</v>
      </c>
      <c r="I1145" s="12" t="s">
        <v>21</v>
      </c>
      <c r="J1145" s="12">
        <v>628215</v>
      </c>
      <c r="K1145" s="12">
        <v>219123</v>
      </c>
      <c r="L1145" s="36">
        <f t="shared" si="17"/>
        <v>0.34880255963324658</v>
      </c>
    </row>
    <row r="1146" spans="1:12">
      <c r="A1146" s="12">
        <v>460670</v>
      </c>
      <c r="B1146" s="12" t="s">
        <v>2355</v>
      </c>
      <c r="C1146" s="35">
        <v>41253</v>
      </c>
      <c r="D1146" s="12" t="s">
        <v>9</v>
      </c>
      <c r="E1146" s="12" t="s">
        <v>2356</v>
      </c>
      <c r="F1146" s="12">
        <v>420498</v>
      </c>
      <c r="G1146" s="12" t="s">
        <v>759</v>
      </c>
      <c r="H1146" s="12" t="s">
        <v>27</v>
      </c>
      <c r="I1146" s="12" t="s">
        <v>21</v>
      </c>
      <c r="J1146" s="12">
        <v>609395</v>
      </c>
      <c r="K1146" s="12">
        <v>1063209</v>
      </c>
      <c r="L1146" s="36">
        <f t="shared" si="17"/>
        <v>1.7446959689528139</v>
      </c>
    </row>
    <row r="1147" spans="1:12">
      <c r="A1147" s="12">
        <v>460672</v>
      </c>
      <c r="B1147" s="12" t="s">
        <v>2357</v>
      </c>
      <c r="C1147" s="35">
        <v>41205</v>
      </c>
      <c r="D1147" s="12" t="s">
        <v>9</v>
      </c>
      <c r="E1147" s="12" t="s">
        <v>2358</v>
      </c>
      <c r="F1147" s="12">
        <v>386578</v>
      </c>
      <c r="G1147" s="12" t="s">
        <v>350</v>
      </c>
      <c r="H1147" s="12" t="s">
        <v>27</v>
      </c>
      <c r="I1147" s="12" t="s">
        <v>66</v>
      </c>
      <c r="J1147" s="12">
        <v>372781</v>
      </c>
      <c r="K1147" s="12">
        <v>763157</v>
      </c>
      <c r="L1147" s="36">
        <f t="shared" si="17"/>
        <v>2.0471992939554324</v>
      </c>
    </row>
    <row r="1148" spans="1:12">
      <c r="A1148" s="12">
        <v>460675</v>
      </c>
      <c r="B1148" s="12" t="s">
        <v>2359</v>
      </c>
      <c r="C1148" s="35">
        <v>41281</v>
      </c>
      <c r="D1148" s="12" t="s">
        <v>9</v>
      </c>
      <c r="E1148" s="12" t="s">
        <v>2360</v>
      </c>
      <c r="F1148" s="12">
        <v>382950</v>
      </c>
      <c r="G1148" s="12" t="s">
        <v>600</v>
      </c>
      <c r="H1148" s="12" t="s">
        <v>27</v>
      </c>
      <c r="I1148" s="12" t="s">
        <v>17</v>
      </c>
      <c r="J1148" s="12">
        <v>926832</v>
      </c>
      <c r="K1148" s="12">
        <v>1065435</v>
      </c>
      <c r="L1148" s="36">
        <f t="shared" si="17"/>
        <v>1.1495449013413435</v>
      </c>
    </row>
    <row r="1149" spans="1:12">
      <c r="A1149" s="12">
        <v>460748</v>
      </c>
      <c r="B1149" s="12" t="s">
        <v>2361</v>
      </c>
      <c r="C1149" s="35">
        <v>41290</v>
      </c>
      <c r="D1149" s="12" t="s">
        <v>9</v>
      </c>
      <c r="E1149" s="12" t="s">
        <v>2142</v>
      </c>
      <c r="F1149" s="12">
        <v>416178</v>
      </c>
      <c r="G1149" s="12" t="s">
        <v>155</v>
      </c>
      <c r="H1149" s="12" t="s">
        <v>27</v>
      </c>
      <c r="I1149" s="12" t="s">
        <v>21</v>
      </c>
      <c r="J1149" s="12">
        <v>588919</v>
      </c>
      <c r="K1149" s="12">
        <v>1055610</v>
      </c>
      <c r="L1149" s="36">
        <f t="shared" si="17"/>
        <v>1.7924536311445207</v>
      </c>
    </row>
    <row r="1150" spans="1:12">
      <c r="A1150" s="12">
        <v>460750</v>
      </c>
      <c r="B1150" s="12" t="s">
        <v>2362</v>
      </c>
      <c r="C1150" s="35">
        <v>41293</v>
      </c>
      <c r="D1150" s="12" t="s">
        <v>9</v>
      </c>
      <c r="E1150" s="12" t="s">
        <v>2363</v>
      </c>
      <c r="F1150" s="12">
        <v>387266</v>
      </c>
      <c r="G1150" s="12" t="s">
        <v>31</v>
      </c>
      <c r="H1150" s="12" t="s">
        <v>27</v>
      </c>
      <c r="I1150" s="12" t="s">
        <v>17</v>
      </c>
      <c r="J1150" s="12">
        <v>811437</v>
      </c>
      <c r="K1150" s="12">
        <v>286931</v>
      </c>
      <c r="L1150" s="36">
        <f t="shared" si="17"/>
        <v>0.35360847484154656</v>
      </c>
    </row>
    <row r="1151" spans="1:12">
      <c r="A1151" s="12">
        <v>460855</v>
      </c>
      <c r="B1151" s="12" t="s">
        <v>966</v>
      </c>
      <c r="C1151" s="35">
        <v>41291</v>
      </c>
      <c r="D1151" s="12" t="s">
        <v>9</v>
      </c>
      <c r="E1151" s="12" t="s">
        <v>810</v>
      </c>
      <c r="F1151" s="12">
        <v>377143</v>
      </c>
      <c r="G1151" s="12" t="s">
        <v>172</v>
      </c>
      <c r="H1151" s="12" t="s">
        <v>27</v>
      </c>
      <c r="I1151" s="12" t="s">
        <v>21</v>
      </c>
      <c r="J1151" s="12">
        <v>640904</v>
      </c>
      <c r="K1151" s="12">
        <v>264325</v>
      </c>
      <c r="L1151" s="36">
        <f t="shared" si="17"/>
        <v>0.41242526181768252</v>
      </c>
    </row>
    <row r="1152" spans="1:12">
      <c r="A1152" s="12">
        <v>460856</v>
      </c>
      <c r="B1152" s="12" t="s">
        <v>2364</v>
      </c>
      <c r="C1152" s="35">
        <v>41289</v>
      </c>
      <c r="D1152" s="12" t="s">
        <v>9</v>
      </c>
      <c r="E1152" s="12" t="s">
        <v>2365</v>
      </c>
      <c r="F1152" s="12">
        <v>472010</v>
      </c>
      <c r="G1152" s="12" t="s">
        <v>168</v>
      </c>
      <c r="H1152" s="12" t="s">
        <v>27</v>
      </c>
      <c r="I1152" s="12" t="s">
        <v>17</v>
      </c>
      <c r="J1152" s="12">
        <v>760992</v>
      </c>
      <c r="K1152" s="12">
        <v>510891</v>
      </c>
      <c r="L1152" s="36">
        <f t="shared" si="17"/>
        <v>0.67134871325848366</v>
      </c>
    </row>
    <row r="1153" spans="1:12">
      <c r="A1153" s="12">
        <v>460867</v>
      </c>
      <c r="B1153" s="12" t="s">
        <v>2366</v>
      </c>
      <c r="C1153" s="35">
        <v>41289</v>
      </c>
      <c r="D1153" s="12" t="s">
        <v>9</v>
      </c>
      <c r="E1153" s="12" t="s">
        <v>1159</v>
      </c>
      <c r="F1153" s="12">
        <v>399534</v>
      </c>
      <c r="G1153" s="12" t="s">
        <v>20</v>
      </c>
      <c r="H1153" s="12" t="s">
        <v>27</v>
      </c>
      <c r="I1153" s="12" t="s">
        <v>17</v>
      </c>
      <c r="J1153" s="12">
        <v>765655</v>
      </c>
      <c r="K1153" s="12">
        <v>174331</v>
      </c>
      <c r="L1153" s="36">
        <f t="shared" si="17"/>
        <v>0.22768871097295779</v>
      </c>
    </row>
    <row r="1154" spans="1:12">
      <c r="A1154" s="12">
        <v>460869</v>
      </c>
      <c r="B1154" s="12" t="s">
        <v>2367</v>
      </c>
      <c r="C1154" s="35">
        <v>41282</v>
      </c>
      <c r="D1154" s="12" t="s">
        <v>9</v>
      </c>
      <c r="E1154" s="12" t="s">
        <v>2368</v>
      </c>
      <c r="F1154" s="12">
        <v>419863</v>
      </c>
      <c r="G1154" s="12" t="s">
        <v>16</v>
      </c>
      <c r="H1154" s="12" t="s">
        <v>27</v>
      </c>
      <c r="I1154" s="12" t="s">
        <v>28</v>
      </c>
      <c r="J1154" s="12">
        <v>1648053</v>
      </c>
      <c r="K1154" s="12">
        <v>784858</v>
      </c>
      <c r="L1154" s="36">
        <f t="shared" si="17"/>
        <v>0.47623347064687849</v>
      </c>
    </row>
    <row r="1155" spans="1:12">
      <c r="A1155" s="12">
        <v>460906</v>
      </c>
      <c r="B1155" s="12" t="s">
        <v>2369</v>
      </c>
      <c r="C1155" s="35">
        <v>41291</v>
      </c>
      <c r="D1155" s="12" t="s">
        <v>9</v>
      </c>
      <c r="E1155" s="12" t="s">
        <v>2370</v>
      </c>
      <c r="F1155" s="12">
        <v>406698</v>
      </c>
      <c r="G1155" s="12" t="s">
        <v>216</v>
      </c>
      <c r="H1155" s="12" t="s">
        <v>27</v>
      </c>
      <c r="I1155" s="12" t="s">
        <v>21</v>
      </c>
      <c r="J1155" s="12">
        <v>560424</v>
      </c>
      <c r="K1155" s="12">
        <v>711101</v>
      </c>
      <c r="L1155" s="36">
        <f t="shared" ref="L1155:L1218" si="18">K1155/J1155</f>
        <v>1.2688625041040356</v>
      </c>
    </row>
    <row r="1156" spans="1:12">
      <c r="A1156" s="12">
        <v>460915</v>
      </c>
      <c r="B1156" s="12" t="s">
        <v>2371</v>
      </c>
      <c r="C1156" s="35">
        <v>41289</v>
      </c>
      <c r="D1156" s="12" t="s">
        <v>9</v>
      </c>
      <c r="E1156" s="12" t="s">
        <v>2372</v>
      </c>
      <c r="F1156" s="12">
        <v>382953</v>
      </c>
      <c r="G1156" s="12" t="s">
        <v>162</v>
      </c>
      <c r="H1156" s="12" t="s">
        <v>27</v>
      </c>
      <c r="I1156" s="12" t="s">
        <v>17</v>
      </c>
      <c r="J1156" s="12">
        <v>724790</v>
      </c>
      <c r="K1156" s="12">
        <v>859892</v>
      </c>
      <c r="L1156" s="36">
        <f t="shared" si="18"/>
        <v>1.1864015783882227</v>
      </c>
    </row>
    <row r="1157" spans="1:12">
      <c r="A1157" s="12">
        <v>460916</v>
      </c>
      <c r="B1157" s="12" t="s">
        <v>2373</v>
      </c>
      <c r="C1157" s="35">
        <v>41284</v>
      </c>
      <c r="D1157" s="12" t="s">
        <v>9</v>
      </c>
      <c r="E1157" s="12" t="s">
        <v>2374</v>
      </c>
      <c r="F1157" s="12">
        <v>382953</v>
      </c>
      <c r="G1157" s="12" t="s">
        <v>162</v>
      </c>
      <c r="H1157" s="12" t="s">
        <v>27</v>
      </c>
      <c r="I1157" s="12" t="s">
        <v>17</v>
      </c>
      <c r="J1157" s="12">
        <v>1066948</v>
      </c>
      <c r="K1157" s="12">
        <v>1187856</v>
      </c>
      <c r="L1157" s="36">
        <f t="shared" si="18"/>
        <v>1.1133213614909068</v>
      </c>
    </row>
    <row r="1158" spans="1:12">
      <c r="A1158" s="12">
        <v>460947</v>
      </c>
      <c r="B1158" s="12" t="s">
        <v>2375</v>
      </c>
      <c r="C1158" s="35">
        <v>41279</v>
      </c>
      <c r="D1158" s="12" t="s">
        <v>9</v>
      </c>
      <c r="E1158" s="12" t="s">
        <v>2376</v>
      </c>
      <c r="F1158" s="12">
        <v>406515</v>
      </c>
      <c r="G1158" s="12" t="s">
        <v>282</v>
      </c>
      <c r="H1158" s="12" t="s">
        <v>27</v>
      </c>
      <c r="I1158" s="12" t="s">
        <v>17</v>
      </c>
      <c r="J1158" s="12">
        <v>732934</v>
      </c>
      <c r="K1158" s="12">
        <v>855699</v>
      </c>
      <c r="L1158" s="36">
        <f t="shared" si="18"/>
        <v>1.1674980284718679</v>
      </c>
    </row>
    <row r="1159" spans="1:12">
      <c r="A1159" s="12">
        <v>461274</v>
      </c>
      <c r="B1159" s="12" t="s">
        <v>2377</v>
      </c>
      <c r="C1159" s="35">
        <v>41281</v>
      </c>
      <c r="D1159" s="12" t="s">
        <v>9</v>
      </c>
      <c r="E1159" s="12" t="s">
        <v>2378</v>
      </c>
      <c r="F1159" s="12">
        <v>474373</v>
      </c>
      <c r="G1159" s="12" t="s">
        <v>126</v>
      </c>
      <c r="H1159" s="12" t="s">
        <v>27</v>
      </c>
      <c r="I1159" s="12" t="s">
        <v>21</v>
      </c>
      <c r="J1159" s="12">
        <v>421214</v>
      </c>
      <c r="K1159" s="12">
        <v>444925</v>
      </c>
      <c r="L1159" s="36">
        <f t="shared" si="18"/>
        <v>1.0562920510714269</v>
      </c>
    </row>
    <row r="1160" spans="1:12">
      <c r="A1160" s="12">
        <v>461820</v>
      </c>
      <c r="B1160" s="12" t="s">
        <v>2379</v>
      </c>
      <c r="C1160" s="35">
        <v>41299</v>
      </c>
      <c r="D1160" s="12" t="s">
        <v>9</v>
      </c>
      <c r="E1160" s="12" t="s">
        <v>2223</v>
      </c>
      <c r="F1160" s="12">
        <v>473035</v>
      </c>
      <c r="G1160" s="12" t="s">
        <v>141</v>
      </c>
      <c r="H1160" s="12" t="s">
        <v>27</v>
      </c>
      <c r="I1160" s="12" t="s">
        <v>21</v>
      </c>
      <c r="J1160" s="12">
        <v>438088</v>
      </c>
      <c r="K1160" s="12">
        <v>651726</v>
      </c>
      <c r="L1160" s="36">
        <f t="shared" si="18"/>
        <v>1.4876600135132667</v>
      </c>
    </row>
    <row r="1161" spans="1:12">
      <c r="A1161" s="12">
        <v>461828</v>
      </c>
      <c r="B1161" s="12" t="s">
        <v>2380</v>
      </c>
      <c r="C1161" s="35">
        <v>41187</v>
      </c>
      <c r="D1161" s="12" t="s">
        <v>9</v>
      </c>
      <c r="E1161" s="12" t="s">
        <v>2381</v>
      </c>
      <c r="F1161" s="12">
        <v>459093</v>
      </c>
      <c r="G1161" s="12" t="s">
        <v>345</v>
      </c>
      <c r="H1161" s="12" t="s">
        <v>27</v>
      </c>
      <c r="I1161" s="12" t="s">
        <v>66</v>
      </c>
      <c r="J1161" s="12">
        <v>322931</v>
      </c>
      <c r="K1161" s="12">
        <v>779302</v>
      </c>
      <c r="L1161" s="36">
        <f t="shared" si="18"/>
        <v>2.4132152069637165</v>
      </c>
    </row>
    <row r="1162" spans="1:12">
      <c r="A1162" s="12">
        <v>461832</v>
      </c>
      <c r="B1162" s="12" t="s">
        <v>954</v>
      </c>
      <c r="C1162" s="35">
        <v>41291</v>
      </c>
      <c r="D1162" s="12" t="s">
        <v>9</v>
      </c>
      <c r="E1162" s="12" t="s">
        <v>2382</v>
      </c>
      <c r="F1162" s="12">
        <v>388373</v>
      </c>
      <c r="G1162" s="12" t="s">
        <v>633</v>
      </c>
      <c r="H1162" s="12" t="s">
        <v>27</v>
      </c>
      <c r="I1162" s="12" t="s">
        <v>21</v>
      </c>
      <c r="J1162" s="12">
        <v>683909</v>
      </c>
      <c r="K1162" s="12">
        <v>560849</v>
      </c>
      <c r="L1162" s="36">
        <f t="shared" si="18"/>
        <v>0.82006378041523065</v>
      </c>
    </row>
    <row r="1163" spans="1:12">
      <c r="A1163" s="12">
        <v>462045</v>
      </c>
      <c r="B1163" s="12" t="s">
        <v>2383</v>
      </c>
      <c r="C1163" s="35">
        <v>41290</v>
      </c>
      <c r="D1163" s="12" t="s">
        <v>9</v>
      </c>
      <c r="E1163" s="12" t="s">
        <v>2384</v>
      </c>
      <c r="F1163" s="12">
        <v>379658</v>
      </c>
      <c r="G1163" s="12" t="s">
        <v>202</v>
      </c>
      <c r="H1163" s="12" t="s">
        <v>27</v>
      </c>
      <c r="I1163" s="12" t="s">
        <v>17</v>
      </c>
      <c r="J1163" s="12">
        <v>912411</v>
      </c>
      <c r="K1163" s="12">
        <v>1238831</v>
      </c>
      <c r="L1163" s="36">
        <f t="shared" si="18"/>
        <v>1.357755441352636</v>
      </c>
    </row>
    <row r="1164" spans="1:12">
      <c r="A1164" s="12">
        <v>462164</v>
      </c>
      <c r="B1164" s="12" t="s">
        <v>2385</v>
      </c>
      <c r="C1164" s="35">
        <v>41289</v>
      </c>
      <c r="D1164" s="12" t="s">
        <v>9</v>
      </c>
      <c r="E1164" s="12" t="s">
        <v>2386</v>
      </c>
      <c r="F1164" s="12">
        <v>450554</v>
      </c>
      <c r="G1164" s="12" t="s">
        <v>180</v>
      </c>
      <c r="H1164" s="12" t="s">
        <v>27</v>
      </c>
      <c r="I1164" s="12" t="s">
        <v>21</v>
      </c>
      <c r="J1164" s="12">
        <v>655496</v>
      </c>
      <c r="K1164" s="12">
        <v>1088979</v>
      </c>
      <c r="L1164" s="36">
        <f t="shared" si="18"/>
        <v>1.6613053321454287</v>
      </c>
    </row>
    <row r="1165" spans="1:12">
      <c r="A1165" s="12">
        <v>462168</v>
      </c>
      <c r="B1165" s="12" t="s">
        <v>2387</v>
      </c>
      <c r="C1165" s="35">
        <v>41298</v>
      </c>
      <c r="D1165" s="12" t="s">
        <v>9</v>
      </c>
      <c r="E1165" s="12" t="s">
        <v>2388</v>
      </c>
      <c r="F1165" s="12">
        <v>450554</v>
      </c>
      <c r="G1165" s="12" t="s">
        <v>180</v>
      </c>
      <c r="H1165" s="12" t="s">
        <v>27</v>
      </c>
      <c r="I1165" s="12" t="s">
        <v>17</v>
      </c>
      <c r="J1165" s="12">
        <v>906097</v>
      </c>
      <c r="K1165" s="12">
        <v>584093</v>
      </c>
      <c r="L1165" s="36">
        <f t="shared" si="18"/>
        <v>0.64462524431710955</v>
      </c>
    </row>
    <row r="1166" spans="1:12">
      <c r="A1166" s="12">
        <v>462169</v>
      </c>
      <c r="B1166" s="12" t="s">
        <v>2389</v>
      </c>
      <c r="C1166" s="35">
        <v>41298</v>
      </c>
      <c r="D1166" s="12" t="s">
        <v>9</v>
      </c>
      <c r="E1166" s="12" t="s">
        <v>2390</v>
      </c>
      <c r="F1166" s="12">
        <v>425654</v>
      </c>
      <c r="G1166" s="12" t="s">
        <v>538</v>
      </c>
      <c r="H1166" s="12" t="s">
        <v>27</v>
      </c>
      <c r="I1166" s="12" t="s">
        <v>13</v>
      </c>
      <c r="J1166" s="12">
        <v>1218494</v>
      </c>
      <c r="K1166" s="12">
        <v>292772</v>
      </c>
      <c r="L1166" s="36">
        <f t="shared" si="18"/>
        <v>0.24027364927525288</v>
      </c>
    </row>
    <row r="1167" spans="1:12">
      <c r="A1167" s="12">
        <v>462171</v>
      </c>
      <c r="B1167" s="12" t="s">
        <v>2391</v>
      </c>
      <c r="C1167" s="35">
        <v>41285</v>
      </c>
      <c r="D1167" s="12" t="s">
        <v>9</v>
      </c>
      <c r="E1167" s="12" t="s">
        <v>2392</v>
      </c>
      <c r="F1167" s="12">
        <v>376098</v>
      </c>
      <c r="G1167" s="12" t="s">
        <v>1080</v>
      </c>
      <c r="H1167" s="12" t="s">
        <v>27</v>
      </c>
      <c r="I1167" s="12" t="s">
        <v>13</v>
      </c>
      <c r="J1167" s="12">
        <v>1330656</v>
      </c>
      <c r="K1167" s="12">
        <v>2919780</v>
      </c>
      <c r="L1167" s="36">
        <f t="shared" si="18"/>
        <v>2.1942410360002884</v>
      </c>
    </row>
    <row r="1168" spans="1:12">
      <c r="A1168" s="12">
        <v>462173</v>
      </c>
      <c r="B1168" s="12" t="s">
        <v>2393</v>
      </c>
      <c r="C1168" s="35">
        <v>41278</v>
      </c>
      <c r="D1168" s="12" t="s">
        <v>9</v>
      </c>
      <c r="E1168" s="12" t="s">
        <v>2394</v>
      </c>
      <c r="F1168" s="12">
        <v>377963</v>
      </c>
      <c r="G1168" s="12" t="s">
        <v>48</v>
      </c>
      <c r="H1168" s="12" t="s">
        <v>27</v>
      </c>
      <c r="I1168" s="12" t="s">
        <v>21</v>
      </c>
      <c r="J1168" s="12">
        <v>611882</v>
      </c>
      <c r="K1168" s="12">
        <v>513955</v>
      </c>
      <c r="L1168" s="36">
        <f t="shared" si="18"/>
        <v>0.83995770426324035</v>
      </c>
    </row>
    <row r="1169" spans="1:12">
      <c r="A1169" s="12">
        <v>462177</v>
      </c>
      <c r="B1169" s="12" t="s">
        <v>2395</v>
      </c>
      <c r="C1169" s="35">
        <v>41302</v>
      </c>
      <c r="D1169" s="12" t="s">
        <v>9</v>
      </c>
      <c r="E1169" s="12" t="s">
        <v>2396</v>
      </c>
      <c r="F1169" s="12">
        <v>406698</v>
      </c>
      <c r="G1169" s="12" t="s">
        <v>216</v>
      </c>
      <c r="H1169" s="12" t="s">
        <v>27</v>
      </c>
      <c r="I1169" s="12" t="s">
        <v>66</v>
      </c>
      <c r="J1169" s="12">
        <v>365119</v>
      </c>
      <c r="K1169" s="12">
        <v>353767</v>
      </c>
      <c r="L1169" s="36">
        <f t="shared" si="18"/>
        <v>0.96890876673084669</v>
      </c>
    </row>
    <row r="1170" spans="1:12">
      <c r="A1170" s="12">
        <v>462226</v>
      </c>
      <c r="B1170" s="12" t="s">
        <v>2397</v>
      </c>
      <c r="C1170" s="35">
        <v>41282</v>
      </c>
      <c r="D1170" s="12" t="s">
        <v>9</v>
      </c>
      <c r="E1170" s="12" t="s">
        <v>2398</v>
      </c>
      <c r="F1170" s="12">
        <v>377329</v>
      </c>
      <c r="G1170" s="12" t="s">
        <v>51</v>
      </c>
      <c r="H1170" s="12" t="s">
        <v>27</v>
      </c>
      <c r="I1170" s="12" t="s">
        <v>21</v>
      </c>
      <c r="J1170" s="12">
        <v>683289</v>
      </c>
      <c r="K1170" s="12">
        <v>1098053</v>
      </c>
      <c r="L1170" s="36">
        <f t="shared" si="18"/>
        <v>1.6070110890121163</v>
      </c>
    </row>
    <row r="1171" spans="1:12">
      <c r="A1171" s="12">
        <v>462281</v>
      </c>
      <c r="B1171" s="12" t="s">
        <v>2399</v>
      </c>
      <c r="C1171" s="35">
        <v>41299</v>
      </c>
      <c r="D1171" s="12" t="s">
        <v>9</v>
      </c>
      <c r="E1171" s="12" t="s">
        <v>2400</v>
      </c>
      <c r="F1171" s="12">
        <v>403187</v>
      </c>
      <c r="G1171" s="12" t="s">
        <v>252</v>
      </c>
      <c r="H1171" s="12" t="s">
        <v>27</v>
      </c>
      <c r="I1171" s="12" t="s">
        <v>21</v>
      </c>
      <c r="J1171" s="12">
        <v>485339</v>
      </c>
      <c r="K1171" s="12">
        <v>1945534</v>
      </c>
      <c r="L1171" s="36">
        <f t="shared" si="18"/>
        <v>4.008608415973165</v>
      </c>
    </row>
    <row r="1172" spans="1:12">
      <c r="A1172" s="12">
        <v>462282</v>
      </c>
      <c r="B1172" s="12" t="s">
        <v>2401</v>
      </c>
      <c r="C1172" s="35">
        <v>41289</v>
      </c>
      <c r="D1172" s="12" t="s">
        <v>9</v>
      </c>
      <c r="E1172" s="12" t="s">
        <v>1801</v>
      </c>
      <c r="F1172" s="12">
        <v>448841</v>
      </c>
      <c r="G1172" s="12" t="s">
        <v>463</v>
      </c>
      <c r="H1172" s="12" t="s">
        <v>27</v>
      </c>
      <c r="I1172" s="12" t="s">
        <v>17</v>
      </c>
      <c r="J1172" s="12">
        <v>740367</v>
      </c>
      <c r="K1172" s="12">
        <v>624734</v>
      </c>
      <c r="L1172" s="36">
        <f t="shared" si="18"/>
        <v>0.84381664768959175</v>
      </c>
    </row>
    <row r="1173" spans="1:12">
      <c r="A1173" s="12">
        <v>462292</v>
      </c>
      <c r="B1173" s="12" t="s">
        <v>2402</v>
      </c>
      <c r="C1173" s="35">
        <v>41302</v>
      </c>
      <c r="D1173" s="12" t="s">
        <v>9</v>
      </c>
      <c r="E1173" s="12" t="s">
        <v>2403</v>
      </c>
      <c r="F1173" s="12">
        <v>436955</v>
      </c>
      <c r="G1173" s="12" t="s">
        <v>819</v>
      </c>
      <c r="H1173" s="12" t="s">
        <v>27</v>
      </c>
      <c r="I1173" s="12" t="s">
        <v>17</v>
      </c>
      <c r="J1173" s="12">
        <v>771146</v>
      </c>
      <c r="K1173" s="12">
        <v>676382</v>
      </c>
      <c r="L1173" s="36">
        <f t="shared" si="18"/>
        <v>0.87711276463860277</v>
      </c>
    </row>
    <row r="1174" spans="1:12">
      <c r="A1174" s="12">
        <v>462293</v>
      </c>
      <c r="B1174" s="12" t="s">
        <v>2404</v>
      </c>
      <c r="C1174" s="35">
        <v>41311</v>
      </c>
      <c r="D1174" s="12" t="s">
        <v>9</v>
      </c>
      <c r="E1174" s="12" t="s">
        <v>2405</v>
      </c>
      <c r="F1174" s="12">
        <v>410450</v>
      </c>
      <c r="G1174" s="12" t="s">
        <v>213</v>
      </c>
      <c r="H1174" s="12" t="s">
        <v>27</v>
      </c>
      <c r="I1174" s="12" t="s">
        <v>21</v>
      </c>
      <c r="J1174" s="12">
        <v>591091</v>
      </c>
      <c r="K1174" s="12">
        <v>385474</v>
      </c>
      <c r="L1174" s="36">
        <f t="shared" si="18"/>
        <v>0.65213985663797958</v>
      </c>
    </row>
    <row r="1175" spans="1:12">
      <c r="A1175" s="12">
        <v>462338</v>
      </c>
      <c r="B1175" s="12" t="s">
        <v>2406</v>
      </c>
      <c r="C1175" s="35">
        <v>41303</v>
      </c>
      <c r="D1175" s="12" t="s">
        <v>9</v>
      </c>
      <c r="E1175" s="12" t="s">
        <v>2407</v>
      </c>
      <c r="F1175" s="12">
        <v>376834</v>
      </c>
      <c r="G1175" s="12" t="s">
        <v>389</v>
      </c>
      <c r="H1175" s="12" t="s">
        <v>27</v>
      </c>
      <c r="I1175" s="12" t="s">
        <v>21</v>
      </c>
      <c r="J1175" s="12">
        <v>606065</v>
      </c>
      <c r="K1175" s="12">
        <v>740250</v>
      </c>
      <c r="L1175" s="36">
        <f t="shared" si="18"/>
        <v>1.221403644823575</v>
      </c>
    </row>
    <row r="1176" spans="1:12">
      <c r="A1176" s="12">
        <v>462341</v>
      </c>
      <c r="B1176" s="12" t="s">
        <v>2408</v>
      </c>
      <c r="C1176" s="35">
        <v>41289</v>
      </c>
      <c r="D1176" s="12" t="s">
        <v>9</v>
      </c>
      <c r="E1176" s="12" t="s">
        <v>2409</v>
      </c>
      <c r="F1176" s="12">
        <v>377329</v>
      </c>
      <c r="G1176" s="12" t="s">
        <v>51</v>
      </c>
      <c r="H1176" s="12" t="s">
        <v>27</v>
      </c>
      <c r="I1176" s="12" t="s">
        <v>17</v>
      </c>
      <c r="J1176" s="12">
        <v>729456</v>
      </c>
      <c r="K1176" s="12">
        <v>484238</v>
      </c>
      <c r="L1176" s="36">
        <f t="shared" si="18"/>
        <v>0.66383441907394003</v>
      </c>
    </row>
    <row r="1177" spans="1:12">
      <c r="A1177" s="12">
        <v>462392</v>
      </c>
      <c r="B1177" s="12" t="s">
        <v>2410</v>
      </c>
      <c r="C1177" s="35">
        <v>41318</v>
      </c>
      <c r="D1177" s="12" t="s">
        <v>9</v>
      </c>
      <c r="E1177" s="12" t="s">
        <v>2411</v>
      </c>
      <c r="F1177" s="12">
        <v>464799</v>
      </c>
      <c r="G1177" s="12" t="s">
        <v>644</v>
      </c>
      <c r="H1177" s="12" t="s">
        <v>27</v>
      </c>
      <c r="I1177" s="12" t="s">
        <v>66</v>
      </c>
      <c r="J1177" s="12">
        <v>258553</v>
      </c>
      <c r="K1177" s="12">
        <v>295221</v>
      </c>
      <c r="L1177" s="36">
        <f t="shared" si="18"/>
        <v>1.1418200523683733</v>
      </c>
    </row>
    <row r="1178" spans="1:12">
      <c r="A1178" s="12">
        <v>462543</v>
      </c>
      <c r="B1178" s="12" t="s">
        <v>2412</v>
      </c>
      <c r="C1178" s="35">
        <v>41295</v>
      </c>
      <c r="D1178" s="12" t="s">
        <v>9</v>
      </c>
      <c r="E1178" s="12" t="s">
        <v>2413</v>
      </c>
      <c r="F1178" s="12">
        <v>408443</v>
      </c>
      <c r="G1178" s="12" t="s">
        <v>402</v>
      </c>
      <c r="H1178" s="12" t="s">
        <v>27</v>
      </c>
      <c r="I1178" s="12" t="s">
        <v>66</v>
      </c>
      <c r="J1178" s="12">
        <v>339037</v>
      </c>
      <c r="K1178" s="12">
        <v>398125</v>
      </c>
      <c r="L1178" s="36">
        <f t="shared" si="18"/>
        <v>1.1742818630414968</v>
      </c>
    </row>
    <row r="1179" spans="1:12">
      <c r="A1179" s="12">
        <v>462850</v>
      </c>
      <c r="B1179" s="12" t="s">
        <v>2414</v>
      </c>
      <c r="C1179" s="35">
        <v>41303</v>
      </c>
      <c r="D1179" s="12" t="s">
        <v>9</v>
      </c>
      <c r="E1179" s="12" t="s">
        <v>2415</v>
      </c>
      <c r="F1179" s="12">
        <v>406515</v>
      </c>
      <c r="G1179" s="12" t="s">
        <v>282</v>
      </c>
      <c r="H1179" s="12" t="s">
        <v>27</v>
      </c>
      <c r="I1179" s="12" t="s">
        <v>17</v>
      </c>
      <c r="J1179" s="12">
        <v>791407</v>
      </c>
      <c r="K1179" s="12">
        <v>1721299</v>
      </c>
      <c r="L1179" s="36">
        <f t="shared" si="18"/>
        <v>2.1749858164004108</v>
      </c>
    </row>
    <row r="1180" spans="1:12">
      <c r="A1180" s="12">
        <v>462851</v>
      </c>
      <c r="B1180" s="12" t="s">
        <v>2416</v>
      </c>
      <c r="C1180" s="35">
        <v>41302</v>
      </c>
      <c r="D1180" s="12" t="s">
        <v>9</v>
      </c>
      <c r="E1180" s="12" t="s">
        <v>2417</v>
      </c>
      <c r="F1180" s="12">
        <v>448791</v>
      </c>
      <c r="G1180" s="12" t="s">
        <v>382</v>
      </c>
      <c r="H1180" s="12" t="s">
        <v>27</v>
      </c>
      <c r="I1180" s="12" t="s">
        <v>21</v>
      </c>
      <c r="J1180" s="12">
        <v>411854</v>
      </c>
      <c r="K1180" s="12">
        <v>849107</v>
      </c>
      <c r="L1180" s="36">
        <f t="shared" si="18"/>
        <v>2.0616699121533357</v>
      </c>
    </row>
    <row r="1181" spans="1:12">
      <c r="A1181" s="12">
        <v>462853</v>
      </c>
      <c r="B1181" s="12" t="s">
        <v>2418</v>
      </c>
      <c r="C1181" s="35">
        <v>41311</v>
      </c>
      <c r="D1181" s="12" t="s">
        <v>9</v>
      </c>
      <c r="E1181" s="12" t="s">
        <v>2419</v>
      </c>
      <c r="F1181" s="12">
        <v>373036</v>
      </c>
      <c r="G1181" s="12" t="s">
        <v>189</v>
      </c>
      <c r="H1181" s="12" t="s">
        <v>27</v>
      </c>
      <c r="I1181" s="12" t="s">
        <v>21</v>
      </c>
      <c r="J1181" s="12">
        <v>456229</v>
      </c>
      <c r="K1181" s="12">
        <v>584140</v>
      </c>
      <c r="L1181" s="36">
        <f t="shared" si="18"/>
        <v>1.2803657812195191</v>
      </c>
    </row>
    <row r="1182" spans="1:12">
      <c r="A1182" s="12">
        <v>462855</v>
      </c>
      <c r="B1182" s="12" t="s">
        <v>2420</v>
      </c>
      <c r="C1182" s="35">
        <v>41307</v>
      </c>
      <c r="D1182" s="12" t="s">
        <v>9</v>
      </c>
      <c r="E1182" s="12" t="s">
        <v>2421</v>
      </c>
      <c r="F1182" s="12">
        <v>411082</v>
      </c>
      <c r="G1182" s="12" t="s">
        <v>54</v>
      </c>
      <c r="H1182" s="12" t="s">
        <v>27</v>
      </c>
      <c r="I1182" s="12" t="s">
        <v>13</v>
      </c>
      <c r="J1182" s="12">
        <v>1129464</v>
      </c>
      <c r="K1182" s="12">
        <v>1635438</v>
      </c>
      <c r="L1182" s="36">
        <f t="shared" si="18"/>
        <v>1.4479770935594229</v>
      </c>
    </row>
    <row r="1183" spans="1:12">
      <c r="A1183" s="12">
        <v>463249</v>
      </c>
      <c r="B1183" s="12" t="s">
        <v>2422</v>
      </c>
      <c r="C1183" s="35">
        <v>41307</v>
      </c>
      <c r="D1183" s="12" t="s">
        <v>9</v>
      </c>
      <c r="E1183" s="12" t="s">
        <v>2423</v>
      </c>
      <c r="F1183" s="12">
        <v>152562</v>
      </c>
      <c r="G1183" s="12" t="s">
        <v>447</v>
      </c>
      <c r="H1183" s="12" t="s">
        <v>27</v>
      </c>
      <c r="I1183" s="12" t="s">
        <v>21</v>
      </c>
      <c r="J1183" s="12">
        <v>576834</v>
      </c>
      <c r="K1183" s="12">
        <v>1097511</v>
      </c>
      <c r="L1183" s="36">
        <f t="shared" si="18"/>
        <v>1.9026461685684271</v>
      </c>
    </row>
    <row r="1184" spans="1:12">
      <c r="A1184" s="12">
        <v>463658</v>
      </c>
      <c r="B1184" s="12" t="s">
        <v>2424</v>
      </c>
      <c r="C1184" s="35">
        <v>41319</v>
      </c>
      <c r="D1184" s="12" t="s">
        <v>9</v>
      </c>
      <c r="E1184" s="12" t="s">
        <v>2425</v>
      </c>
      <c r="F1184" s="12">
        <v>455946</v>
      </c>
      <c r="G1184" s="12" t="s">
        <v>926</v>
      </c>
      <c r="H1184" s="12" t="s">
        <v>27</v>
      </c>
      <c r="I1184" s="12" t="s">
        <v>66</v>
      </c>
      <c r="J1184" s="12">
        <v>196413</v>
      </c>
      <c r="K1184" s="12">
        <v>375483</v>
      </c>
      <c r="L1184" s="36">
        <f t="shared" si="18"/>
        <v>1.9117013639626705</v>
      </c>
    </row>
    <row r="1185" spans="1:12">
      <c r="A1185" s="12">
        <v>463668</v>
      </c>
      <c r="B1185" s="12" t="s">
        <v>2426</v>
      </c>
      <c r="C1185" s="35">
        <v>41317</v>
      </c>
      <c r="D1185" s="12" t="s">
        <v>9</v>
      </c>
      <c r="E1185" s="12" t="s">
        <v>2427</v>
      </c>
      <c r="F1185" s="12">
        <v>378504</v>
      </c>
      <c r="G1185" s="12" t="s">
        <v>271</v>
      </c>
      <c r="H1185" s="12" t="s">
        <v>27</v>
      </c>
      <c r="I1185" s="12" t="s">
        <v>13</v>
      </c>
      <c r="J1185" s="12">
        <v>1259757</v>
      </c>
      <c r="K1185" s="12">
        <v>2021950</v>
      </c>
      <c r="L1185" s="36">
        <f t="shared" si="18"/>
        <v>1.6050317640624343</v>
      </c>
    </row>
    <row r="1186" spans="1:12">
      <c r="A1186" s="12">
        <v>463910</v>
      </c>
      <c r="B1186" s="12" t="s">
        <v>2428</v>
      </c>
      <c r="C1186" s="35">
        <v>41323</v>
      </c>
      <c r="D1186" s="12" t="s">
        <v>9</v>
      </c>
      <c r="E1186" s="12" t="s">
        <v>2429</v>
      </c>
      <c r="F1186" s="12">
        <v>458160</v>
      </c>
      <c r="G1186" s="12" t="s">
        <v>152</v>
      </c>
      <c r="H1186" s="12" t="s">
        <v>27</v>
      </c>
      <c r="I1186" s="12" t="s">
        <v>21</v>
      </c>
      <c r="J1186" s="12">
        <v>485216</v>
      </c>
      <c r="K1186" s="12">
        <v>711372</v>
      </c>
      <c r="L1186" s="36">
        <f t="shared" si="18"/>
        <v>1.4660934511640176</v>
      </c>
    </row>
    <row r="1187" spans="1:12">
      <c r="A1187" s="12">
        <v>463914</v>
      </c>
      <c r="B1187" s="12" t="s">
        <v>2430</v>
      </c>
      <c r="C1187" s="35">
        <v>41312</v>
      </c>
      <c r="D1187" s="12" t="s">
        <v>9</v>
      </c>
      <c r="E1187" s="12" t="s">
        <v>2431</v>
      </c>
      <c r="F1187" s="12">
        <v>410452</v>
      </c>
      <c r="G1187" s="12" t="s">
        <v>394</v>
      </c>
      <c r="H1187" s="12" t="s">
        <v>2432</v>
      </c>
      <c r="I1187" s="12" t="s">
        <v>66</v>
      </c>
      <c r="J1187" s="12">
        <v>317315</v>
      </c>
      <c r="K1187" s="12">
        <v>38667</v>
      </c>
      <c r="L1187" s="36">
        <f t="shared" si="18"/>
        <v>0.12185682996391599</v>
      </c>
    </row>
    <row r="1188" spans="1:12">
      <c r="A1188" s="12">
        <v>464461</v>
      </c>
      <c r="B1188" s="12" t="s">
        <v>2433</v>
      </c>
      <c r="C1188" s="35">
        <v>41330</v>
      </c>
      <c r="D1188" s="12" t="s">
        <v>9</v>
      </c>
      <c r="E1188" s="12" t="s">
        <v>2434</v>
      </c>
      <c r="F1188" s="12">
        <v>419863</v>
      </c>
      <c r="G1188" s="12" t="s">
        <v>16</v>
      </c>
      <c r="H1188" s="12" t="s">
        <v>27</v>
      </c>
      <c r="I1188" s="12" t="s">
        <v>66</v>
      </c>
      <c r="J1188" s="12">
        <v>287589</v>
      </c>
      <c r="K1188" s="12">
        <v>404431</v>
      </c>
      <c r="L1188" s="36">
        <f t="shared" si="18"/>
        <v>1.4062811859980737</v>
      </c>
    </row>
    <row r="1189" spans="1:12">
      <c r="A1189" s="12">
        <v>464464</v>
      </c>
      <c r="B1189" s="12" t="s">
        <v>2435</v>
      </c>
      <c r="C1189" s="35">
        <v>41326</v>
      </c>
      <c r="D1189" s="12" t="s">
        <v>9</v>
      </c>
      <c r="E1189" s="12" t="s">
        <v>2436</v>
      </c>
      <c r="F1189" s="12">
        <v>448841</v>
      </c>
      <c r="G1189" s="12" t="s">
        <v>463</v>
      </c>
      <c r="H1189" s="12" t="s">
        <v>27</v>
      </c>
      <c r="I1189" s="12" t="s">
        <v>21</v>
      </c>
      <c r="J1189" s="12">
        <v>678604</v>
      </c>
      <c r="K1189" s="12">
        <v>742546</v>
      </c>
      <c r="L1189" s="36">
        <f t="shared" si="18"/>
        <v>1.0942257929514121</v>
      </c>
    </row>
    <row r="1190" spans="1:12">
      <c r="A1190" s="12">
        <v>464490</v>
      </c>
      <c r="B1190" s="12" t="s">
        <v>2437</v>
      </c>
      <c r="C1190" s="35">
        <v>41317</v>
      </c>
      <c r="D1190" s="12" t="s">
        <v>9</v>
      </c>
      <c r="E1190" s="12" t="s">
        <v>2438</v>
      </c>
      <c r="F1190" s="12">
        <v>407302</v>
      </c>
      <c r="G1190" s="12" t="s">
        <v>199</v>
      </c>
      <c r="H1190" s="12" t="s">
        <v>27</v>
      </c>
      <c r="I1190" s="12" t="s">
        <v>17</v>
      </c>
      <c r="J1190" s="12">
        <v>749977</v>
      </c>
      <c r="K1190" s="12">
        <v>336697</v>
      </c>
      <c r="L1190" s="36">
        <f t="shared" si="18"/>
        <v>0.4489431009217616</v>
      </c>
    </row>
    <row r="1191" spans="1:12">
      <c r="A1191" s="12">
        <v>464491</v>
      </c>
      <c r="B1191" s="12" t="s">
        <v>2439</v>
      </c>
      <c r="C1191" s="35">
        <v>41334</v>
      </c>
      <c r="D1191" s="12" t="s">
        <v>9</v>
      </c>
      <c r="E1191" s="12" t="s">
        <v>2440</v>
      </c>
      <c r="F1191" s="12">
        <v>379658</v>
      </c>
      <c r="G1191" s="12" t="s">
        <v>202</v>
      </c>
      <c r="H1191" s="12" t="s">
        <v>27</v>
      </c>
      <c r="I1191" s="12" t="s">
        <v>17</v>
      </c>
      <c r="J1191" s="12">
        <v>813461</v>
      </c>
      <c r="K1191" s="12">
        <v>2170758</v>
      </c>
      <c r="L1191" s="36">
        <f t="shared" si="18"/>
        <v>2.6685458798885255</v>
      </c>
    </row>
    <row r="1192" spans="1:12">
      <c r="A1192" s="12">
        <v>464618</v>
      </c>
      <c r="B1192" s="12" t="s">
        <v>2441</v>
      </c>
      <c r="C1192" s="35">
        <v>41333</v>
      </c>
      <c r="D1192" s="12" t="s">
        <v>9</v>
      </c>
      <c r="E1192" s="12" t="s">
        <v>2442</v>
      </c>
      <c r="F1192" s="12">
        <v>378015</v>
      </c>
      <c r="G1192" s="12" t="s">
        <v>473</v>
      </c>
      <c r="H1192" s="12" t="s">
        <v>27</v>
      </c>
      <c r="I1192" s="12" t="s">
        <v>17</v>
      </c>
      <c r="J1192" s="12">
        <v>956014</v>
      </c>
      <c r="K1192" s="12">
        <v>1078506</v>
      </c>
      <c r="L1192" s="36">
        <f t="shared" si="18"/>
        <v>1.1281278307639846</v>
      </c>
    </row>
    <row r="1193" spans="1:12">
      <c r="A1193" s="12">
        <v>464649</v>
      </c>
      <c r="B1193" s="12" t="s">
        <v>2443</v>
      </c>
      <c r="C1193" s="35">
        <v>41330</v>
      </c>
      <c r="D1193" s="12" t="s">
        <v>9</v>
      </c>
      <c r="E1193" s="12" t="s">
        <v>2444</v>
      </c>
      <c r="F1193" s="12">
        <v>380150</v>
      </c>
      <c r="G1193" s="12" t="s">
        <v>73</v>
      </c>
      <c r="H1193" s="12" t="s">
        <v>27</v>
      </c>
      <c r="I1193" s="12" t="s">
        <v>66</v>
      </c>
      <c r="J1193" s="12">
        <v>339164</v>
      </c>
      <c r="K1193" s="12">
        <v>291828</v>
      </c>
      <c r="L1193" s="36">
        <f t="shared" si="18"/>
        <v>0.86043330070408419</v>
      </c>
    </row>
    <row r="1194" spans="1:12">
      <c r="A1194" s="12">
        <v>464650</v>
      </c>
      <c r="B1194" s="12" t="s">
        <v>2445</v>
      </c>
      <c r="C1194" s="35">
        <v>41332</v>
      </c>
      <c r="D1194" s="12" t="s">
        <v>9</v>
      </c>
      <c r="E1194" s="12" t="s">
        <v>2446</v>
      </c>
      <c r="F1194" s="12">
        <v>377332</v>
      </c>
      <c r="G1194" s="12" t="s">
        <v>78</v>
      </c>
      <c r="H1194" s="12" t="s">
        <v>27</v>
      </c>
      <c r="I1194" s="12" t="s">
        <v>17</v>
      </c>
      <c r="J1194" s="12">
        <v>860330</v>
      </c>
      <c r="K1194" s="12">
        <v>503138</v>
      </c>
      <c r="L1194" s="36">
        <f t="shared" si="18"/>
        <v>0.58481977845710365</v>
      </c>
    </row>
    <row r="1195" spans="1:12">
      <c r="A1195" s="12">
        <v>464651</v>
      </c>
      <c r="B1195" s="12" t="s">
        <v>2447</v>
      </c>
      <c r="C1195" s="35">
        <v>41330</v>
      </c>
      <c r="D1195" s="12" t="s">
        <v>9</v>
      </c>
      <c r="E1195" s="12" t="s">
        <v>921</v>
      </c>
      <c r="F1195" s="12">
        <v>382514</v>
      </c>
      <c r="G1195" s="12" t="s">
        <v>840</v>
      </c>
      <c r="H1195" s="12" t="s">
        <v>27</v>
      </c>
      <c r="I1195" s="12" t="s">
        <v>21</v>
      </c>
      <c r="J1195" s="12">
        <v>599989</v>
      </c>
      <c r="K1195" s="12">
        <v>1244390</v>
      </c>
      <c r="L1195" s="36">
        <f t="shared" si="18"/>
        <v>2.0740213570582129</v>
      </c>
    </row>
    <row r="1196" spans="1:12">
      <c r="A1196" s="12">
        <v>464652</v>
      </c>
      <c r="B1196" s="12" t="s">
        <v>2448</v>
      </c>
      <c r="C1196" s="35">
        <v>41334</v>
      </c>
      <c r="D1196" s="12" t="s">
        <v>9</v>
      </c>
      <c r="E1196" s="12" t="s">
        <v>2449</v>
      </c>
      <c r="F1196" s="12">
        <v>408443</v>
      </c>
      <c r="G1196" s="12" t="s">
        <v>402</v>
      </c>
      <c r="H1196" s="12" t="s">
        <v>27</v>
      </c>
      <c r="I1196" s="12" t="s">
        <v>21</v>
      </c>
      <c r="J1196" s="12">
        <v>574100</v>
      </c>
      <c r="K1196" s="12">
        <v>877972</v>
      </c>
      <c r="L1196" s="36">
        <f t="shared" si="18"/>
        <v>1.5293015154154328</v>
      </c>
    </row>
    <row r="1197" spans="1:12">
      <c r="A1197" s="12">
        <v>464653</v>
      </c>
      <c r="B1197" s="12" t="s">
        <v>2450</v>
      </c>
      <c r="C1197" s="35">
        <v>41334</v>
      </c>
      <c r="D1197" s="12" t="s">
        <v>9</v>
      </c>
      <c r="E1197" s="12" t="s">
        <v>2451</v>
      </c>
      <c r="F1197" s="12">
        <v>398778</v>
      </c>
      <c r="G1197" s="12" t="s">
        <v>363</v>
      </c>
      <c r="H1197" s="12" t="s">
        <v>27</v>
      </c>
      <c r="I1197" s="12" t="s">
        <v>17</v>
      </c>
      <c r="J1197" s="12">
        <v>714413</v>
      </c>
      <c r="K1197" s="12">
        <v>616043</v>
      </c>
      <c r="L1197" s="36">
        <f t="shared" si="18"/>
        <v>0.86230653697511106</v>
      </c>
    </row>
    <row r="1198" spans="1:12">
      <c r="A1198" s="12">
        <v>464659</v>
      </c>
      <c r="B1198" s="12" t="s">
        <v>2452</v>
      </c>
      <c r="C1198" s="35">
        <v>41330</v>
      </c>
      <c r="D1198" s="12" t="s">
        <v>9</v>
      </c>
      <c r="E1198" s="12" t="s">
        <v>2453</v>
      </c>
      <c r="F1198" s="12">
        <v>381123</v>
      </c>
      <c r="G1198" s="12" t="s">
        <v>499</v>
      </c>
      <c r="H1198" s="12" t="s">
        <v>27</v>
      </c>
      <c r="I1198" s="12" t="s">
        <v>17</v>
      </c>
      <c r="J1198" s="12">
        <v>917311</v>
      </c>
      <c r="K1198" s="12">
        <v>666397</v>
      </c>
      <c r="L1198" s="36">
        <f t="shared" si="18"/>
        <v>0.7264679045601764</v>
      </c>
    </row>
    <row r="1199" spans="1:12">
      <c r="A1199" s="12">
        <v>464665</v>
      </c>
      <c r="B1199" s="12" t="s">
        <v>2454</v>
      </c>
      <c r="C1199" s="35">
        <v>41334</v>
      </c>
      <c r="D1199" s="12" t="s">
        <v>9</v>
      </c>
      <c r="E1199" s="12" t="s">
        <v>2455</v>
      </c>
      <c r="F1199" s="12">
        <v>381123</v>
      </c>
      <c r="G1199" s="12" t="s">
        <v>499</v>
      </c>
      <c r="H1199" s="12" t="s">
        <v>27</v>
      </c>
      <c r="I1199" s="12" t="s">
        <v>21</v>
      </c>
      <c r="J1199" s="12">
        <v>624419</v>
      </c>
      <c r="K1199" s="12">
        <v>576667</v>
      </c>
      <c r="L1199" s="36">
        <f t="shared" si="18"/>
        <v>0.92352570949955082</v>
      </c>
    </row>
    <row r="1200" spans="1:12">
      <c r="A1200" s="12">
        <v>464671</v>
      </c>
      <c r="B1200" s="12" t="s">
        <v>2456</v>
      </c>
      <c r="C1200" s="35">
        <v>41325</v>
      </c>
      <c r="D1200" s="12" t="s">
        <v>9</v>
      </c>
      <c r="E1200" s="12" t="s">
        <v>2457</v>
      </c>
      <c r="F1200" s="12">
        <v>398449</v>
      </c>
      <c r="G1200" s="12" t="s">
        <v>112</v>
      </c>
      <c r="H1200" s="12" t="s">
        <v>27</v>
      </c>
      <c r="I1200" s="12" t="s">
        <v>13</v>
      </c>
      <c r="J1200" s="12">
        <v>1147540</v>
      </c>
      <c r="K1200" s="12">
        <v>1347349</v>
      </c>
      <c r="L1200" s="36">
        <f t="shared" si="18"/>
        <v>1.174119420673789</v>
      </c>
    </row>
    <row r="1201" spans="1:12">
      <c r="A1201" s="12">
        <v>464673</v>
      </c>
      <c r="B1201" s="12" t="s">
        <v>2458</v>
      </c>
      <c r="C1201" s="35">
        <v>41330</v>
      </c>
      <c r="D1201" s="12" t="s">
        <v>9</v>
      </c>
      <c r="E1201" s="12" t="s">
        <v>2459</v>
      </c>
      <c r="F1201" s="12">
        <v>376339</v>
      </c>
      <c r="G1201" s="12" t="s">
        <v>87</v>
      </c>
      <c r="H1201" s="12" t="s">
        <v>27</v>
      </c>
      <c r="I1201" s="12" t="s">
        <v>66</v>
      </c>
      <c r="J1201" s="12">
        <v>272100</v>
      </c>
      <c r="K1201" s="12">
        <v>859107</v>
      </c>
      <c r="L1201" s="36">
        <f t="shared" si="18"/>
        <v>3.1573208379272328</v>
      </c>
    </row>
    <row r="1202" spans="1:12">
      <c r="A1202" s="12">
        <v>464676</v>
      </c>
      <c r="B1202" s="12" t="s">
        <v>2460</v>
      </c>
      <c r="C1202" s="35">
        <v>41328</v>
      </c>
      <c r="D1202" s="12" t="s">
        <v>9</v>
      </c>
      <c r="E1202" s="12" t="s">
        <v>2461</v>
      </c>
      <c r="F1202" s="12">
        <v>376098</v>
      </c>
      <c r="G1202" s="12" t="s">
        <v>1080</v>
      </c>
      <c r="H1202" s="12" t="s">
        <v>27</v>
      </c>
      <c r="I1202" s="12" t="s">
        <v>17</v>
      </c>
      <c r="J1202" s="12">
        <v>1070282</v>
      </c>
      <c r="K1202" s="12">
        <v>1650985</v>
      </c>
      <c r="L1202" s="36">
        <f t="shared" si="18"/>
        <v>1.5425700890045801</v>
      </c>
    </row>
    <row r="1203" spans="1:12">
      <c r="A1203" s="12">
        <v>464729</v>
      </c>
      <c r="B1203" s="12" t="s">
        <v>2462</v>
      </c>
      <c r="C1203" s="35">
        <v>41337</v>
      </c>
      <c r="D1203" s="12" t="s">
        <v>9</v>
      </c>
      <c r="E1203" s="12" t="s">
        <v>2463</v>
      </c>
      <c r="F1203" s="12">
        <v>388373</v>
      </c>
      <c r="G1203" s="12" t="s">
        <v>633</v>
      </c>
      <c r="H1203" s="12" t="s">
        <v>27</v>
      </c>
      <c r="I1203" s="12" t="s">
        <v>66</v>
      </c>
      <c r="J1203" s="12">
        <v>343148</v>
      </c>
      <c r="K1203" s="12">
        <v>605479</v>
      </c>
      <c r="L1203" s="36">
        <f t="shared" si="18"/>
        <v>1.7644835464580881</v>
      </c>
    </row>
    <row r="1204" spans="1:12">
      <c r="A1204" s="12">
        <v>464730</v>
      </c>
      <c r="B1204" s="12" t="s">
        <v>2464</v>
      </c>
      <c r="C1204" s="35">
        <v>41330</v>
      </c>
      <c r="D1204" s="12" t="s">
        <v>9</v>
      </c>
      <c r="E1204" s="12" t="s">
        <v>75</v>
      </c>
      <c r="F1204" s="12">
        <v>387266</v>
      </c>
      <c r="G1204" s="12" t="s">
        <v>31</v>
      </c>
      <c r="H1204" s="12" t="s">
        <v>27</v>
      </c>
      <c r="I1204" s="12" t="s">
        <v>17</v>
      </c>
      <c r="J1204" s="12">
        <v>841570</v>
      </c>
      <c r="K1204" s="12">
        <v>239188</v>
      </c>
      <c r="L1204" s="36">
        <f t="shared" si="18"/>
        <v>0.28421640505246148</v>
      </c>
    </row>
    <row r="1205" spans="1:12">
      <c r="A1205" s="12">
        <v>464737</v>
      </c>
      <c r="B1205" s="12" t="s">
        <v>2465</v>
      </c>
      <c r="C1205" s="35">
        <v>41323</v>
      </c>
      <c r="D1205" s="12" t="s">
        <v>9</v>
      </c>
      <c r="E1205" s="12" t="s">
        <v>2466</v>
      </c>
      <c r="F1205" s="12">
        <v>454526</v>
      </c>
      <c r="G1205" s="12" t="s">
        <v>466</v>
      </c>
      <c r="H1205" s="12" t="s">
        <v>27</v>
      </c>
      <c r="I1205" s="12" t="s">
        <v>21</v>
      </c>
      <c r="J1205" s="12">
        <v>496007</v>
      </c>
      <c r="K1205" s="12">
        <v>619959</v>
      </c>
      <c r="L1205" s="36">
        <f t="shared" si="18"/>
        <v>1.2498996989961835</v>
      </c>
    </row>
    <row r="1206" spans="1:12">
      <c r="A1206" s="12">
        <v>464738</v>
      </c>
      <c r="B1206" s="12" t="s">
        <v>2467</v>
      </c>
      <c r="C1206" s="35">
        <v>41337</v>
      </c>
      <c r="D1206" s="12" t="s">
        <v>9</v>
      </c>
      <c r="E1206" s="12" t="s">
        <v>1768</v>
      </c>
      <c r="F1206" s="12">
        <v>359519</v>
      </c>
      <c r="G1206" s="12" t="s">
        <v>290</v>
      </c>
      <c r="H1206" s="12" t="s">
        <v>27</v>
      </c>
      <c r="I1206" s="12" t="s">
        <v>21</v>
      </c>
      <c r="J1206" s="12">
        <v>685158</v>
      </c>
      <c r="K1206" s="12">
        <v>313275</v>
      </c>
      <c r="L1206" s="36">
        <f t="shared" si="18"/>
        <v>0.45723030308337637</v>
      </c>
    </row>
    <row r="1207" spans="1:12">
      <c r="A1207" s="12">
        <v>464740</v>
      </c>
      <c r="B1207" s="12" t="s">
        <v>2468</v>
      </c>
      <c r="C1207" s="35">
        <v>41323</v>
      </c>
      <c r="D1207" s="12" t="s">
        <v>9</v>
      </c>
      <c r="E1207" s="12" t="s">
        <v>2469</v>
      </c>
      <c r="F1207" s="12">
        <v>458160</v>
      </c>
      <c r="G1207" s="12" t="s">
        <v>152</v>
      </c>
      <c r="H1207" s="12" t="s">
        <v>27</v>
      </c>
      <c r="I1207" s="12" t="s">
        <v>17</v>
      </c>
      <c r="J1207" s="12">
        <v>840783</v>
      </c>
      <c r="K1207" s="12">
        <v>779618</v>
      </c>
      <c r="L1207" s="36">
        <f t="shared" si="18"/>
        <v>0.92725233502580329</v>
      </c>
    </row>
    <row r="1208" spans="1:12">
      <c r="A1208" s="12">
        <v>465044</v>
      </c>
      <c r="B1208" s="12" t="s">
        <v>2470</v>
      </c>
      <c r="C1208" s="35">
        <v>41337</v>
      </c>
      <c r="D1208" s="12" t="s">
        <v>9</v>
      </c>
      <c r="E1208" s="12" t="s">
        <v>2471</v>
      </c>
      <c r="F1208" s="12">
        <v>377364</v>
      </c>
      <c r="G1208" s="12" t="s">
        <v>722</v>
      </c>
      <c r="H1208" s="12" t="s">
        <v>27</v>
      </c>
      <c r="I1208" s="12" t="s">
        <v>21</v>
      </c>
      <c r="J1208" s="12">
        <v>606078</v>
      </c>
      <c r="K1208" s="12">
        <v>643077</v>
      </c>
      <c r="L1208" s="36">
        <f t="shared" si="18"/>
        <v>1.0610465979626384</v>
      </c>
    </row>
    <row r="1209" spans="1:12">
      <c r="A1209" s="12">
        <v>465292</v>
      </c>
      <c r="B1209" s="12" t="s">
        <v>2472</v>
      </c>
      <c r="C1209" s="35">
        <v>41339</v>
      </c>
      <c r="D1209" s="12" t="s">
        <v>9</v>
      </c>
      <c r="E1209" s="12" t="s">
        <v>2473</v>
      </c>
      <c r="F1209" s="12">
        <v>378503</v>
      </c>
      <c r="G1209" s="12" t="s">
        <v>268</v>
      </c>
      <c r="H1209" s="12" t="s">
        <v>27</v>
      </c>
      <c r="I1209" s="12" t="s">
        <v>66</v>
      </c>
      <c r="J1209" s="12">
        <v>104043</v>
      </c>
      <c r="K1209" s="12">
        <v>1785572</v>
      </c>
      <c r="L1209" s="36">
        <f t="shared" si="18"/>
        <v>17.161865767038627</v>
      </c>
    </row>
    <row r="1210" spans="1:12">
      <c r="A1210" s="12">
        <v>465304</v>
      </c>
      <c r="B1210" s="12" t="s">
        <v>2474</v>
      </c>
      <c r="C1210" s="35">
        <v>41345</v>
      </c>
      <c r="D1210" s="12" t="s">
        <v>9</v>
      </c>
      <c r="E1210" s="12" t="s">
        <v>2475</v>
      </c>
      <c r="F1210" s="12">
        <v>462388</v>
      </c>
      <c r="G1210" s="12" t="s">
        <v>764</v>
      </c>
      <c r="H1210" s="12" t="s">
        <v>27</v>
      </c>
      <c r="I1210" s="12" t="s">
        <v>13</v>
      </c>
      <c r="J1210" s="12">
        <v>1184027</v>
      </c>
      <c r="K1210" s="12">
        <v>941747</v>
      </c>
      <c r="L1210" s="36">
        <f t="shared" si="18"/>
        <v>0.79537628787181369</v>
      </c>
    </row>
    <row r="1211" spans="1:12">
      <c r="A1211" s="12">
        <v>465442</v>
      </c>
      <c r="B1211" s="12" t="s">
        <v>2476</v>
      </c>
      <c r="C1211" s="35">
        <v>41341</v>
      </c>
      <c r="D1211" s="12" t="s">
        <v>9</v>
      </c>
      <c r="E1211" s="12" t="s">
        <v>2477</v>
      </c>
      <c r="F1211" s="12">
        <v>434171</v>
      </c>
      <c r="G1211" s="12" t="s">
        <v>372</v>
      </c>
      <c r="H1211" s="12" t="s">
        <v>27</v>
      </c>
      <c r="I1211" s="12" t="s">
        <v>17</v>
      </c>
      <c r="J1211" s="12">
        <v>1038851</v>
      </c>
      <c r="K1211" s="12">
        <v>1392026</v>
      </c>
      <c r="L1211" s="36">
        <f t="shared" si="18"/>
        <v>1.3399669442489828</v>
      </c>
    </row>
    <row r="1212" spans="1:12">
      <c r="A1212" s="12">
        <v>465755</v>
      </c>
      <c r="B1212" s="12" t="s">
        <v>2478</v>
      </c>
      <c r="C1212" s="35">
        <v>41334</v>
      </c>
      <c r="D1212" s="12" t="s">
        <v>9</v>
      </c>
      <c r="E1212" s="12" t="s">
        <v>2479</v>
      </c>
      <c r="F1212" s="12">
        <v>417062</v>
      </c>
      <c r="G1212" s="12" t="s">
        <v>651</v>
      </c>
      <c r="H1212" s="12" t="s">
        <v>27</v>
      </c>
      <c r="I1212" s="12" t="s">
        <v>17</v>
      </c>
      <c r="J1212" s="12">
        <v>780814</v>
      </c>
      <c r="K1212" s="12">
        <v>936796</v>
      </c>
      <c r="L1212" s="36">
        <f t="shared" si="18"/>
        <v>1.199768446774776</v>
      </c>
    </row>
    <row r="1213" spans="1:12">
      <c r="A1213" s="12">
        <v>465757</v>
      </c>
      <c r="B1213" s="12" t="s">
        <v>2480</v>
      </c>
      <c r="C1213" s="35">
        <v>41337</v>
      </c>
      <c r="D1213" s="12" t="s">
        <v>9</v>
      </c>
      <c r="E1213" s="12" t="s">
        <v>2481</v>
      </c>
      <c r="F1213" s="12">
        <v>462852</v>
      </c>
      <c r="G1213" s="12" t="s">
        <v>1143</v>
      </c>
      <c r="H1213" s="12" t="s">
        <v>27</v>
      </c>
      <c r="I1213" s="12" t="s">
        <v>17</v>
      </c>
      <c r="J1213" s="12">
        <v>1099640</v>
      </c>
      <c r="K1213" s="12">
        <v>558887</v>
      </c>
      <c r="L1213" s="36">
        <f t="shared" si="18"/>
        <v>0.50824542577570841</v>
      </c>
    </row>
    <row r="1214" spans="1:12">
      <c r="A1214" s="12">
        <v>465759</v>
      </c>
      <c r="B1214" s="12" t="s">
        <v>2482</v>
      </c>
      <c r="C1214" s="35">
        <v>40977</v>
      </c>
      <c r="D1214" s="12" t="s">
        <v>9</v>
      </c>
      <c r="E1214" s="12" t="s">
        <v>2483</v>
      </c>
      <c r="F1214" s="12">
        <v>152562</v>
      </c>
      <c r="G1214" s="12" t="s">
        <v>447</v>
      </c>
      <c r="H1214" s="12" t="s">
        <v>27</v>
      </c>
      <c r="I1214" s="12" t="s">
        <v>17</v>
      </c>
      <c r="J1214" s="12">
        <v>741050</v>
      </c>
      <c r="K1214" s="12">
        <v>803880</v>
      </c>
      <c r="L1214" s="36">
        <f t="shared" si="18"/>
        <v>1.0847851022198232</v>
      </c>
    </row>
    <row r="1215" spans="1:12">
      <c r="A1215" s="12">
        <v>466912</v>
      </c>
      <c r="B1215" s="12" t="s">
        <v>2484</v>
      </c>
      <c r="C1215" s="35">
        <v>41331</v>
      </c>
      <c r="D1215" s="12" t="s">
        <v>9</v>
      </c>
      <c r="E1215" s="12" t="s">
        <v>2485</v>
      </c>
      <c r="F1215" s="12">
        <v>449173</v>
      </c>
      <c r="G1215" s="12" t="s">
        <v>123</v>
      </c>
      <c r="H1215" s="12" t="s">
        <v>27</v>
      </c>
      <c r="I1215" s="12" t="s">
        <v>17</v>
      </c>
      <c r="J1215" s="12">
        <v>851871</v>
      </c>
      <c r="K1215" s="12">
        <v>1148946</v>
      </c>
      <c r="L1215" s="36">
        <f t="shared" si="18"/>
        <v>1.3487323784939269</v>
      </c>
    </row>
    <row r="1216" spans="1:12">
      <c r="A1216" s="12">
        <v>467276</v>
      </c>
      <c r="B1216" s="12" t="s">
        <v>2486</v>
      </c>
      <c r="C1216" s="35">
        <v>41358</v>
      </c>
      <c r="D1216" s="12" t="s">
        <v>9</v>
      </c>
      <c r="E1216" s="12" t="s">
        <v>2487</v>
      </c>
      <c r="F1216" s="12">
        <v>436955</v>
      </c>
      <c r="G1216" s="12" t="s">
        <v>819</v>
      </c>
      <c r="H1216" s="12" t="s">
        <v>27</v>
      </c>
      <c r="I1216" s="12" t="s">
        <v>21</v>
      </c>
      <c r="J1216" s="12">
        <v>535739</v>
      </c>
      <c r="K1216" s="12">
        <v>547181</v>
      </c>
      <c r="L1216" s="36">
        <f t="shared" si="18"/>
        <v>1.0213574147112681</v>
      </c>
    </row>
    <row r="1217" spans="1:12">
      <c r="A1217" s="12">
        <v>467768</v>
      </c>
      <c r="B1217" s="12" t="s">
        <v>2488</v>
      </c>
      <c r="C1217" s="35">
        <v>41348</v>
      </c>
      <c r="D1217" s="12" t="s">
        <v>9</v>
      </c>
      <c r="E1217" s="12" t="s">
        <v>2489</v>
      </c>
      <c r="F1217" s="12">
        <v>464799</v>
      </c>
      <c r="G1217" s="12" t="s">
        <v>644</v>
      </c>
      <c r="H1217" s="12" t="s">
        <v>27</v>
      </c>
      <c r="I1217" s="12" t="s">
        <v>21</v>
      </c>
      <c r="J1217" s="12">
        <v>539776</v>
      </c>
      <c r="K1217" s="12">
        <v>776752</v>
      </c>
      <c r="L1217" s="36">
        <f t="shared" si="18"/>
        <v>1.4390265591652833</v>
      </c>
    </row>
    <row r="1218" spans="1:12">
      <c r="A1218" s="12">
        <v>467777</v>
      </c>
      <c r="B1218" s="12" t="s">
        <v>2490</v>
      </c>
      <c r="C1218" s="35">
        <v>41346</v>
      </c>
      <c r="D1218" s="12" t="s">
        <v>9</v>
      </c>
      <c r="E1218" s="12" t="s">
        <v>2491</v>
      </c>
      <c r="F1218" s="12">
        <v>382514</v>
      </c>
      <c r="G1218" s="12" t="s">
        <v>840</v>
      </c>
      <c r="H1218" s="12" t="s">
        <v>27</v>
      </c>
      <c r="I1218" s="12" t="s">
        <v>66</v>
      </c>
      <c r="J1218" s="12">
        <v>390931</v>
      </c>
      <c r="K1218" s="12">
        <v>296652</v>
      </c>
      <c r="L1218" s="36">
        <f t="shared" si="18"/>
        <v>0.75883467926565051</v>
      </c>
    </row>
    <row r="1219" spans="1:12">
      <c r="A1219" s="12">
        <v>467782</v>
      </c>
      <c r="B1219" s="12" t="s">
        <v>980</v>
      </c>
      <c r="C1219" s="35">
        <v>41353</v>
      </c>
      <c r="D1219" s="12" t="s">
        <v>9</v>
      </c>
      <c r="E1219" s="12" t="s">
        <v>785</v>
      </c>
      <c r="F1219" s="12">
        <v>425654</v>
      </c>
      <c r="G1219" s="12" t="s">
        <v>538</v>
      </c>
      <c r="H1219" s="12" t="s">
        <v>27</v>
      </c>
      <c r="I1219" s="12" t="s">
        <v>17</v>
      </c>
      <c r="J1219" s="12">
        <v>828973</v>
      </c>
      <c r="K1219" s="12">
        <v>1666641</v>
      </c>
      <c r="L1219" s="36">
        <f t="shared" ref="L1219:L1282" si="19">K1219/J1219</f>
        <v>2.0104888820263147</v>
      </c>
    </row>
    <row r="1220" spans="1:12">
      <c r="A1220" s="12">
        <v>467849</v>
      </c>
      <c r="B1220" s="12" t="s">
        <v>2492</v>
      </c>
      <c r="C1220" s="35">
        <v>41319</v>
      </c>
      <c r="D1220" s="12" t="s">
        <v>9</v>
      </c>
      <c r="E1220" s="12" t="s">
        <v>2493</v>
      </c>
      <c r="F1220" s="12">
        <v>460862</v>
      </c>
      <c r="G1220" s="12" t="s">
        <v>227</v>
      </c>
      <c r="H1220" s="12" t="s">
        <v>27</v>
      </c>
      <c r="I1220" s="12" t="s">
        <v>66</v>
      </c>
      <c r="J1220" s="12">
        <v>364297</v>
      </c>
      <c r="K1220" s="12">
        <v>458127</v>
      </c>
      <c r="L1220" s="36">
        <f t="shared" si="19"/>
        <v>1.2575645695682369</v>
      </c>
    </row>
    <row r="1221" spans="1:12">
      <c r="A1221" s="12">
        <v>467876</v>
      </c>
      <c r="B1221" s="12" t="s">
        <v>2494</v>
      </c>
      <c r="C1221" s="35">
        <v>41324</v>
      </c>
      <c r="D1221" s="12" t="s">
        <v>9</v>
      </c>
      <c r="E1221" s="12" t="s">
        <v>2495</v>
      </c>
      <c r="F1221" s="12">
        <v>152562</v>
      </c>
      <c r="G1221" s="12" t="s">
        <v>447</v>
      </c>
      <c r="H1221" s="12" t="s">
        <v>27</v>
      </c>
      <c r="I1221" s="12" t="s">
        <v>21</v>
      </c>
      <c r="J1221" s="12">
        <v>428093</v>
      </c>
      <c r="K1221" s="12">
        <v>1134260</v>
      </c>
      <c r="L1221" s="36">
        <f t="shared" si="19"/>
        <v>2.649564463796418</v>
      </c>
    </row>
    <row r="1222" spans="1:12">
      <c r="A1222" s="12">
        <v>467877</v>
      </c>
      <c r="B1222" s="12" t="s">
        <v>2496</v>
      </c>
      <c r="C1222" s="35">
        <v>41344</v>
      </c>
      <c r="D1222" s="12" t="s">
        <v>9</v>
      </c>
      <c r="E1222" s="12" t="s">
        <v>2497</v>
      </c>
      <c r="F1222" s="12">
        <v>381123</v>
      </c>
      <c r="G1222" s="12" t="s">
        <v>499</v>
      </c>
      <c r="H1222" s="12" t="s">
        <v>27</v>
      </c>
      <c r="I1222" s="12" t="s">
        <v>66</v>
      </c>
      <c r="J1222" s="12">
        <v>251169</v>
      </c>
      <c r="K1222" s="12">
        <v>866993</v>
      </c>
      <c r="L1222" s="36">
        <f t="shared" si="19"/>
        <v>3.4518312371351558</v>
      </c>
    </row>
    <row r="1223" spans="1:12">
      <c r="A1223" s="12">
        <v>467888</v>
      </c>
      <c r="B1223" s="12" t="s">
        <v>2498</v>
      </c>
      <c r="C1223" s="35">
        <v>41344</v>
      </c>
      <c r="D1223" s="12" t="s">
        <v>9</v>
      </c>
      <c r="E1223" s="12" t="s">
        <v>2499</v>
      </c>
      <c r="F1223" s="12">
        <v>416871</v>
      </c>
      <c r="G1223" s="12" t="s">
        <v>186</v>
      </c>
      <c r="H1223" s="12" t="s">
        <v>27</v>
      </c>
      <c r="I1223" s="12" t="s">
        <v>21</v>
      </c>
      <c r="J1223" s="12">
        <v>514452</v>
      </c>
      <c r="K1223" s="12">
        <v>109983</v>
      </c>
      <c r="L1223" s="36">
        <f t="shared" si="19"/>
        <v>0.2137867089641016</v>
      </c>
    </row>
    <row r="1224" spans="1:12">
      <c r="A1224" s="12">
        <v>467939</v>
      </c>
      <c r="B1224" s="12" t="s">
        <v>2500</v>
      </c>
      <c r="C1224" s="35">
        <v>41353</v>
      </c>
      <c r="D1224" s="12" t="s">
        <v>9</v>
      </c>
      <c r="E1224" s="12" t="s">
        <v>2501</v>
      </c>
      <c r="F1224" s="12">
        <v>376339</v>
      </c>
      <c r="G1224" s="12" t="s">
        <v>87</v>
      </c>
      <c r="H1224" s="12" t="s">
        <v>27</v>
      </c>
      <c r="I1224" s="12" t="s">
        <v>21</v>
      </c>
      <c r="J1224" s="12">
        <v>464695</v>
      </c>
      <c r="K1224" s="12">
        <v>484192</v>
      </c>
      <c r="L1224" s="36">
        <f t="shared" si="19"/>
        <v>1.0419565521471073</v>
      </c>
    </row>
    <row r="1225" spans="1:12">
      <c r="A1225" s="12">
        <v>467941</v>
      </c>
      <c r="B1225" s="12" t="s">
        <v>2502</v>
      </c>
      <c r="C1225" s="35">
        <v>41358</v>
      </c>
      <c r="D1225" s="12" t="s">
        <v>9</v>
      </c>
      <c r="E1225" s="12" t="s">
        <v>2503</v>
      </c>
      <c r="F1225" s="12">
        <v>379975</v>
      </c>
      <c r="G1225" s="12" t="s">
        <v>90</v>
      </c>
      <c r="H1225" s="12" t="s">
        <v>27</v>
      </c>
      <c r="I1225" s="12" t="s">
        <v>21</v>
      </c>
      <c r="J1225" s="12">
        <v>408605</v>
      </c>
      <c r="K1225" s="12">
        <v>757475</v>
      </c>
      <c r="L1225" s="36">
        <f t="shared" si="19"/>
        <v>1.853807466868981</v>
      </c>
    </row>
    <row r="1226" spans="1:12">
      <c r="A1226" s="12">
        <v>467942</v>
      </c>
      <c r="B1226" s="12" t="s">
        <v>2504</v>
      </c>
      <c r="C1226" s="35">
        <v>41344</v>
      </c>
      <c r="D1226" s="12" t="s">
        <v>9</v>
      </c>
      <c r="E1226" s="12" t="s">
        <v>2505</v>
      </c>
      <c r="F1226" s="12">
        <v>407302</v>
      </c>
      <c r="G1226" s="12" t="s">
        <v>199</v>
      </c>
      <c r="H1226" s="12" t="s">
        <v>27</v>
      </c>
      <c r="I1226" s="12" t="s">
        <v>17</v>
      </c>
      <c r="J1226" s="12">
        <v>845112</v>
      </c>
      <c r="K1226" s="12">
        <v>1290857</v>
      </c>
      <c r="L1226" s="36">
        <f t="shared" si="19"/>
        <v>1.5274389666695065</v>
      </c>
    </row>
    <row r="1227" spans="1:12">
      <c r="A1227" s="12">
        <v>468143</v>
      </c>
      <c r="B1227" s="12" t="s">
        <v>2506</v>
      </c>
      <c r="C1227" s="35">
        <v>41351</v>
      </c>
      <c r="D1227" s="12" t="s">
        <v>9</v>
      </c>
      <c r="E1227" s="12" t="s">
        <v>2507</v>
      </c>
      <c r="F1227" s="12">
        <v>160376</v>
      </c>
      <c r="G1227" s="12" t="s">
        <v>149</v>
      </c>
      <c r="H1227" s="12" t="s">
        <v>27</v>
      </c>
      <c r="I1227" s="12" t="s">
        <v>17</v>
      </c>
      <c r="J1227" s="12">
        <v>884300</v>
      </c>
      <c r="K1227" s="12">
        <v>1385680</v>
      </c>
      <c r="L1227" s="36">
        <f t="shared" si="19"/>
        <v>1.5669795318330884</v>
      </c>
    </row>
    <row r="1228" spans="1:12">
      <c r="A1228" s="12">
        <v>468189</v>
      </c>
      <c r="B1228" s="12" t="s">
        <v>2508</v>
      </c>
      <c r="C1228" s="35">
        <v>41374</v>
      </c>
      <c r="D1228" s="12" t="s">
        <v>9</v>
      </c>
      <c r="E1228" s="12" t="s">
        <v>2509</v>
      </c>
      <c r="F1228" s="12">
        <v>398778</v>
      </c>
      <c r="G1228" s="12" t="s">
        <v>363</v>
      </c>
      <c r="H1228" s="12" t="s">
        <v>27</v>
      </c>
      <c r="I1228" s="12" t="s">
        <v>13</v>
      </c>
      <c r="J1228" s="12">
        <v>1354639</v>
      </c>
      <c r="K1228" s="12">
        <v>403813</v>
      </c>
      <c r="L1228" s="36">
        <f t="shared" si="19"/>
        <v>0.29809639320881798</v>
      </c>
    </row>
    <row r="1229" spans="1:12">
      <c r="A1229" s="12">
        <v>468190</v>
      </c>
      <c r="B1229" s="12" t="s">
        <v>2510</v>
      </c>
      <c r="C1229" s="35">
        <v>41345</v>
      </c>
      <c r="D1229" s="12" t="s">
        <v>9</v>
      </c>
      <c r="E1229" s="12" t="s">
        <v>2511</v>
      </c>
      <c r="F1229" s="12">
        <v>424426</v>
      </c>
      <c r="G1229" s="12" t="s">
        <v>935</v>
      </c>
      <c r="H1229" s="12" t="s">
        <v>27</v>
      </c>
      <c r="I1229" s="12" t="s">
        <v>17</v>
      </c>
      <c r="J1229" s="12">
        <v>855178</v>
      </c>
      <c r="K1229" s="12">
        <v>207738</v>
      </c>
      <c r="L1229" s="36">
        <f t="shared" si="19"/>
        <v>0.24291784868179489</v>
      </c>
    </row>
    <row r="1230" spans="1:12">
      <c r="A1230" s="12">
        <v>468377</v>
      </c>
      <c r="B1230" s="12" t="s">
        <v>2512</v>
      </c>
      <c r="C1230" s="35">
        <v>41366</v>
      </c>
      <c r="D1230" s="12" t="s">
        <v>9</v>
      </c>
      <c r="E1230" s="12" t="s">
        <v>2513</v>
      </c>
      <c r="F1230" s="12">
        <v>385791</v>
      </c>
      <c r="G1230" s="12" t="s">
        <v>777</v>
      </c>
      <c r="H1230" s="12" t="s">
        <v>27</v>
      </c>
      <c r="I1230" s="12" t="s">
        <v>17</v>
      </c>
      <c r="J1230" s="12">
        <v>832612</v>
      </c>
      <c r="K1230" s="12">
        <v>810460</v>
      </c>
      <c r="L1230" s="36">
        <f t="shared" si="19"/>
        <v>0.97339457034008636</v>
      </c>
    </row>
    <row r="1231" spans="1:12">
      <c r="A1231" s="12">
        <v>468378</v>
      </c>
      <c r="B1231" s="12" t="s">
        <v>2514</v>
      </c>
      <c r="C1231" s="35">
        <v>41340</v>
      </c>
      <c r="D1231" s="12" t="s">
        <v>9</v>
      </c>
      <c r="E1231" s="12" t="s">
        <v>2515</v>
      </c>
      <c r="F1231" s="12">
        <v>385791</v>
      </c>
      <c r="G1231" s="12" t="s">
        <v>777</v>
      </c>
      <c r="H1231" s="12" t="s">
        <v>27</v>
      </c>
      <c r="I1231" s="12" t="s">
        <v>66</v>
      </c>
      <c r="J1231" s="12">
        <v>213493</v>
      </c>
      <c r="K1231" s="12">
        <v>673881</v>
      </c>
      <c r="L1231" s="36">
        <f t="shared" si="19"/>
        <v>3.1564547783768084</v>
      </c>
    </row>
    <row r="1232" spans="1:12">
      <c r="A1232" s="12">
        <v>468385</v>
      </c>
      <c r="B1232" s="12" t="s">
        <v>2516</v>
      </c>
      <c r="C1232" s="35">
        <v>41340</v>
      </c>
      <c r="D1232" s="12" t="s">
        <v>9</v>
      </c>
      <c r="E1232" s="12" t="s">
        <v>2517</v>
      </c>
      <c r="F1232" s="12">
        <v>448791</v>
      </c>
      <c r="G1232" s="12" t="s">
        <v>382</v>
      </c>
      <c r="H1232" s="12" t="s">
        <v>27</v>
      </c>
      <c r="I1232" s="12" t="s">
        <v>17</v>
      </c>
      <c r="J1232" s="12">
        <v>876207</v>
      </c>
      <c r="K1232" s="12">
        <v>959918</v>
      </c>
      <c r="L1232" s="36">
        <f t="shared" si="19"/>
        <v>1.0955379265401897</v>
      </c>
    </row>
    <row r="1233" spans="1:12">
      <c r="A1233" s="12">
        <v>468393</v>
      </c>
      <c r="B1233" s="12" t="s">
        <v>2518</v>
      </c>
      <c r="C1233" s="35">
        <v>41372</v>
      </c>
      <c r="D1233" s="12" t="s">
        <v>9</v>
      </c>
      <c r="E1233" s="12" t="s">
        <v>1630</v>
      </c>
      <c r="F1233" s="12">
        <v>448791</v>
      </c>
      <c r="G1233" s="12" t="s">
        <v>382</v>
      </c>
      <c r="H1233" s="12" t="s">
        <v>27</v>
      </c>
      <c r="I1233" s="12" t="s">
        <v>13</v>
      </c>
      <c r="J1233" s="12">
        <v>1245394</v>
      </c>
      <c r="K1233" s="12">
        <v>865631</v>
      </c>
      <c r="L1233" s="36">
        <f t="shared" si="19"/>
        <v>0.6950659791198609</v>
      </c>
    </row>
    <row r="1234" spans="1:12">
      <c r="A1234" s="12">
        <v>468397</v>
      </c>
      <c r="B1234" s="12" t="s">
        <v>2519</v>
      </c>
      <c r="C1234" s="35">
        <v>41352</v>
      </c>
      <c r="D1234" s="12" t="s">
        <v>9</v>
      </c>
      <c r="E1234" s="12" t="s">
        <v>2520</v>
      </c>
      <c r="F1234" s="12">
        <v>379975</v>
      </c>
      <c r="G1234" s="12" t="s">
        <v>90</v>
      </c>
      <c r="H1234" s="12" t="s">
        <v>27</v>
      </c>
      <c r="I1234" s="12" t="s">
        <v>21</v>
      </c>
      <c r="J1234" s="12">
        <v>492358</v>
      </c>
      <c r="K1234" s="12">
        <v>1250393</v>
      </c>
      <c r="L1234" s="36">
        <f t="shared" si="19"/>
        <v>2.5396012657456568</v>
      </c>
    </row>
    <row r="1235" spans="1:12">
      <c r="A1235" s="12">
        <v>468399</v>
      </c>
      <c r="B1235" s="12" t="s">
        <v>2521</v>
      </c>
      <c r="C1235" s="35">
        <v>41304</v>
      </c>
      <c r="D1235" s="12" t="s">
        <v>9</v>
      </c>
      <c r="E1235" s="12" t="s">
        <v>2522</v>
      </c>
      <c r="F1235" s="12">
        <v>377076</v>
      </c>
      <c r="G1235" s="12" t="s">
        <v>24</v>
      </c>
      <c r="H1235" s="12" t="s">
        <v>27</v>
      </c>
      <c r="I1235" s="12" t="s">
        <v>66</v>
      </c>
      <c r="J1235" s="12">
        <v>99531</v>
      </c>
      <c r="K1235" s="12">
        <v>308277</v>
      </c>
      <c r="L1235" s="36">
        <f t="shared" si="19"/>
        <v>3.0972963197395784</v>
      </c>
    </row>
    <row r="1236" spans="1:12">
      <c r="A1236" s="12">
        <v>468516</v>
      </c>
      <c r="B1236" s="12" t="s">
        <v>2523</v>
      </c>
      <c r="C1236" s="35">
        <v>41334</v>
      </c>
      <c r="D1236" s="12" t="s">
        <v>9</v>
      </c>
      <c r="E1236" s="12" t="s">
        <v>1996</v>
      </c>
      <c r="F1236" s="12">
        <v>376098</v>
      </c>
      <c r="G1236" s="12" t="s">
        <v>1080</v>
      </c>
      <c r="H1236" s="12" t="s">
        <v>27</v>
      </c>
      <c r="I1236" s="12" t="s">
        <v>21</v>
      </c>
      <c r="J1236" s="12">
        <v>480208</v>
      </c>
      <c r="K1236" s="12">
        <v>203500</v>
      </c>
      <c r="L1236" s="36">
        <f t="shared" si="19"/>
        <v>0.42377469763102654</v>
      </c>
    </row>
    <row r="1237" spans="1:12">
      <c r="A1237" s="12">
        <v>468522</v>
      </c>
      <c r="B1237" s="12" t="s">
        <v>2524</v>
      </c>
      <c r="C1237" s="35">
        <v>41373</v>
      </c>
      <c r="D1237" s="12" t="s">
        <v>9</v>
      </c>
      <c r="E1237" s="12" t="s">
        <v>2525</v>
      </c>
      <c r="F1237" s="12">
        <v>419555</v>
      </c>
      <c r="G1237" s="12" t="s">
        <v>740</v>
      </c>
      <c r="H1237" s="12" t="s">
        <v>27</v>
      </c>
      <c r="I1237" s="12" t="s">
        <v>66</v>
      </c>
      <c r="J1237" s="12">
        <v>122270</v>
      </c>
      <c r="K1237" s="12">
        <v>253358</v>
      </c>
      <c r="L1237" s="36">
        <f t="shared" si="19"/>
        <v>2.0721190807229899</v>
      </c>
    </row>
    <row r="1238" spans="1:12">
      <c r="A1238" s="12">
        <v>468912</v>
      </c>
      <c r="B1238" s="12" t="s">
        <v>2526</v>
      </c>
      <c r="C1238" s="35">
        <v>41366</v>
      </c>
      <c r="D1238" s="12" t="s">
        <v>9</v>
      </c>
      <c r="E1238" s="12" t="s">
        <v>2527</v>
      </c>
      <c r="F1238" s="12">
        <v>462388</v>
      </c>
      <c r="G1238" s="12" t="s">
        <v>764</v>
      </c>
      <c r="H1238" s="12" t="s">
        <v>27</v>
      </c>
      <c r="I1238" s="12" t="s">
        <v>21</v>
      </c>
      <c r="J1238" s="12">
        <v>571177</v>
      </c>
      <c r="K1238" s="12">
        <v>193716</v>
      </c>
      <c r="L1238" s="36">
        <f t="shared" si="19"/>
        <v>0.33915231180527228</v>
      </c>
    </row>
    <row r="1239" spans="1:12">
      <c r="A1239" s="12">
        <v>468917</v>
      </c>
      <c r="B1239" s="12" t="s">
        <v>2528</v>
      </c>
      <c r="C1239" s="35">
        <v>41381</v>
      </c>
      <c r="D1239" s="12" t="s">
        <v>9</v>
      </c>
      <c r="E1239" s="12" t="s">
        <v>1923</v>
      </c>
      <c r="F1239" s="12">
        <v>471969</v>
      </c>
      <c r="G1239" s="12" t="s">
        <v>597</v>
      </c>
      <c r="H1239" s="12" t="s">
        <v>27</v>
      </c>
      <c r="I1239" s="12" t="s">
        <v>66</v>
      </c>
      <c r="J1239" s="12">
        <v>249845</v>
      </c>
      <c r="K1239" s="12">
        <v>125850</v>
      </c>
      <c r="L1239" s="36">
        <f t="shared" si="19"/>
        <v>0.50371230162700875</v>
      </c>
    </row>
    <row r="1240" spans="1:12">
      <c r="A1240" s="12">
        <v>468924</v>
      </c>
      <c r="B1240" s="12" t="s">
        <v>2529</v>
      </c>
      <c r="C1240" s="35">
        <v>41379</v>
      </c>
      <c r="D1240" s="12" t="s">
        <v>9</v>
      </c>
      <c r="E1240" s="12" t="s">
        <v>2530</v>
      </c>
      <c r="F1240" s="12">
        <v>386578</v>
      </c>
      <c r="G1240" s="12" t="s">
        <v>350</v>
      </c>
      <c r="H1240" s="12" t="s">
        <v>27</v>
      </c>
      <c r="I1240" s="12" t="s">
        <v>17</v>
      </c>
      <c r="J1240" s="12">
        <v>760927</v>
      </c>
      <c r="K1240" s="12">
        <v>478722</v>
      </c>
      <c r="L1240" s="36">
        <f t="shared" si="19"/>
        <v>0.62912999538720538</v>
      </c>
    </row>
    <row r="1241" spans="1:12">
      <c r="A1241" s="12">
        <v>468937</v>
      </c>
      <c r="B1241" s="12" t="s">
        <v>2531</v>
      </c>
      <c r="C1241" s="35">
        <v>41379</v>
      </c>
      <c r="D1241" s="12" t="s">
        <v>9</v>
      </c>
      <c r="E1241" s="12" t="s">
        <v>2532</v>
      </c>
      <c r="F1241" s="12">
        <v>386578</v>
      </c>
      <c r="G1241" s="12" t="s">
        <v>350</v>
      </c>
      <c r="H1241" s="12" t="s">
        <v>27</v>
      </c>
      <c r="I1241" s="12" t="s">
        <v>21</v>
      </c>
      <c r="J1241" s="12">
        <v>584341</v>
      </c>
      <c r="K1241" s="12">
        <v>1067976</v>
      </c>
      <c r="L1241" s="36">
        <f t="shared" si="19"/>
        <v>1.8276588498838864</v>
      </c>
    </row>
    <row r="1242" spans="1:12">
      <c r="A1242" s="12">
        <v>468941</v>
      </c>
      <c r="B1242" s="12" t="s">
        <v>2533</v>
      </c>
      <c r="C1242" s="35">
        <v>41379</v>
      </c>
      <c r="D1242" s="12" t="s">
        <v>9</v>
      </c>
      <c r="E1242" s="12" t="s">
        <v>2534</v>
      </c>
      <c r="F1242" s="12">
        <v>421959</v>
      </c>
      <c r="G1242" s="12" t="s">
        <v>338</v>
      </c>
      <c r="H1242" s="12" t="s">
        <v>27</v>
      </c>
      <c r="I1242" s="12" t="s">
        <v>21</v>
      </c>
      <c r="J1242" s="12">
        <v>432211</v>
      </c>
      <c r="K1242" s="12">
        <v>491314</v>
      </c>
      <c r="L1242" s="36">
        <f t="shared" si="19"/>
        <v>1.1367457098500502</v>
      </c>
    </row>
    <row r="1243" spans="1:12">
      <c r="A1243" s="12">
        <v>468946</v>
      </c>
      <c r="B1243" s="12" t="s">
        <v>2535</v>
      </c>
      <c r="C1243" s="35">
        <v>41388</v>
      </c>
      <c r="D1243" s="12" t="s">
        <v>9</v>
      </c>
      <c r="E1243" s="12" t="s">
        <v>2536</v>
      </c>
      <c r="F1243" s="12">
        <v>459093</v>
      </c>
      <c r="G1243" s="12" t="s">
        <v>345</v>
      </c>
      <c r="H1243" s="12" t="s">
        <v>27</v>
      </c>
      <c r="I1243" s="12" t="s">
        <v>66</v>
      </c>
      <c r="J1243" s="12">
        <v>297854</v>
      </c>
      <c r="K1243" s="12">
        <v>530896</v>
      </c>
      <c r="L1243" s="36">
        <f t="shared" si="19"/>
        <v>1.7824034594130009</v>
      </c>
    </row>
    <row r="1244" spans="1:12">
      <c r="A1244" s="12">
        <v>468953</v>
      </c>
      <c r="B1244" s="12" t="s">
        <v>2353</v>
      </c>
      <c r="C1244" s="35">
        <v>41379</v>
      </c>
      <c r="D1244" s="12" t="s">
        <v>9</v>
      </c>
      <c r="E1244" s="12" t="s">
        <v>2537</v>
      </c>
      <c r="F1244" s="12">
        <v>459093</v>
      </c>
      <c r="G1244" s="12" t="s">
        <v>345</v>
      </c>
      <c r="H1244" s="12" t="s">
        <v>27</v>
      </c>
      <c r="I1244" s="12" t="s">
        <v>21</v>
      </c>
      <c r="J1244" s="12">
        <v>459884</v>
      </c>
      <c r="K1244" s="12">
        <v>537025</v>
      </c>
      <c r="L1244" s="36">
        <f t="shared" si="19"/>
        <v>1.1677401257708466</v>
      </c>
    </row>
    <row r="1245" spans="1:12">
      <c r="A1245" s="12">
        <v>468956</v>
      </c>
      <c r="B1245" s="12" t="s">
        <v>2538</v>
      </c>
      <c r="C1245" s="35">
        <v>41347</v>
      </c>
      <c r="D1245" s="12" t="s">
        <v>9</v>
      </c>
      <c r="E1245" s="12" t="s">
        <v>2539</v>
      </c>
      <c r="F1245" s="12">
        <v>448841</v>
      </c>
      <c r="G1245" s="12" t="s">
        <v>463</v>
      </c>
      <c r="H1245" s="12" t="s">
        <v>27</v>
      </c>
      <c r="I1245" s="12" t="s">
        <v>21</v>
      </c>
      <c r="J1245" s="12">
        <v>407058</v>
      </c>
      <c r="K1245" s="12">
        <v>284393</v>
      </c>
      <c r="L1245" s="36">
        <f t="shared" si="19"/>
        <v>0.69865473716276305</v>
      </c>
    </row>
    <row r="1246" spans="1:12">
      <c r="A1246" s="12">
        <v>469709</v>
      </c>
      <c r="B1246" s="12" t="s">
        <v>2540</v>
      </c>
      <c r="C1246" s="35">
        <v>41393</v>
      </c>
      <c r="D1246" s="12" t="s">
        <v>9</v>
      </c>
      <c r="E1246" s="12" t="s">
        <v>2541</v>
      </c>
      <c r="F1246" s="12">
        <v>406698</v>
      </c>
      <c r="G1246" s="12" t="s">
        <v>216</v>
      </c>
      <c r="H1246" s="12" t="s">
        <v>27</v>
      </c>
      <c r="I1246" s="12" t="s">
        <v>66</v>
      </c>
      <c r="J1246" s="12">
        <v>269879</v>
      </c>
      <c r="K1246" s="12">
        <v>56158</v>
      </c>
      <c r="L1246" s="36">
        <f t="shared" si="19"/>
        <v>0.20808584587907913</v>
      </c>
    </row>
    <row r="1247" spans="1:12">
      <c r="A1247" s="12">
        <v>469732</v>
      </c>
      <c r="B1247" s="12" t="s">
        <v>2542</v>
      </c>
      <c r="C1247" s="35">
        <v>41389</v>
      </c>
      <c r="D1247" s="12" t="s">
        <v>9</v>
      </c>
      <c r="E1247" s="12" t="s">
        <v>2543</v>
      </c>
      <c r="F1247" s="12">
        <v>454526</v>
      </c>
      <c r="G1247" s="12" t="s">
        <v>466</v>
      </c>
      <c r="H1247" s="12" t="s">
        <v>27</v>
      </c>
      <c r="I1247" s="12" t="s">
        <v>21</v>
      </c>
      <c r="J1247" s="12">
        <v>438660</v>
      </c>
      <c r="K1247" s="12">
        <v>959074</v>
      </c>
      <c r="L1247" s="36">
        <f t="shared" si="19"/>
        <v>2.1863721333150958</v>
      </c>
    </row>
    <row r="1248" spans="1:12">
      <c r="A1248" s="12">
        <v>469800</v>
      </c>
      <c r="B1248" s="12" t="s">
        <v>2544</v>
      </c>
      <c r="C1248" s="35">
        <v>41386</v>
      </c>
      <c r="D1248" s="12" t="s">
        <v>9</v>
      </c>
      <c r="E1248" s="12" t="s">
        <v>2545</v>
      </c>
      <c r="F1248" s="12">
        <v>382514</v>
      </c>
      <c r="G1248" s="12" t="s">
        <v>840</v>
      </c>
      <c r="H1248" s="12" t="s">
        <v>27</v>
      </c>
      <c r="I1248" s="12" t="s">
        <v>21</v>
      </c>
      <c r="J1248" s="12">
        <v>682948</v>
      </c>
      <c r="K1248" s="12">
        <v>508817</v>
      </c>
      <c r="L1248" s="36">
        <f t="shared" si="19"/>
        <v>0.74503036834429559</v>
      </c>
    </row>
    <row r="1249" spans="1:12">
      <c r="A1249" s="12">
        <v>469953</v>
      </c>
      <c r="B1249" s="12" t="s">
        <v>2546</v>
      </c>
      <c r="C1249" s="35">
        <v>41386</v>
      </c>
      <c r="D1249" s="12" t="s">
        <v>9</v>
      </c>
      <c r="E1249" s="12" t="s">
        <v>2547</v>
      </c>
      <c r="F1249" s="12">
        <v>454565</v>
      </c>
      <c r="G1249" s="12" t="s">
        <v>230</v>
      </c>
      <c r="H1249" s="12" t="s">
        <v>27</v>
      </c>
      <c r="I1249" s="12" t="s">
        <v>21</v>
      </c>
      <c r="J1249" s="12">
        <v>570550</v>
      </c>
      <c r="K1249" s="12">
        <v>281890</v>
      </c>
      <c r="L1249" s="36">
        <f t="shared" si="19"/>
        <v>0.49406712820962229</v>
      </c>
    </row>
    <row r="1250" spans="1:12">
      <c r="A1250" s="12">
        <v>470071</v>
      </c>
      <c r="B1250" s="12" t="s">
        <v>2548</v>
      </c>
      <c r="C1250" s="35">
        <v>41393</v>
      </c>
      <c r="D1250" s="12" t="s">
        <v>9</v>
      </c>
      <c r="E1250" s="12" t="s">
        <v>2549</v>
      </c>
      <c r="F1250" s="12">
        <v>391321</v>
      </c>
      <c r="G1250" s="12" t="s">
        <v>37</v>
      </c>
      <c r="H1250" s="12" t="s">
        <v>27</v>
      </c>
      <c r="I1250" s="12" t="s">
        <v>21</v>
      </c>
      <c r="J1250" s="12">
        <v>412211</v>
      </c>
      <c r="K1250" s="12">
        <v>336197</v>
      </c>
      <c r="L1250" s="36">
        <f t="shared" si="19"/>
        <v>0.81559444071118914</v>
      </c>
    </row>
    <row r="1251" spans="1:12">
      <c r="A1251" s="12">
        <v>470117</v>
      </c>
      <c r="B1251" s="12" t="s">
        <v>2550</v>
      </c>
      <c r="C1251" s="35">
        <v>41368</v>
      </c>
      <c r="D1251" s="12" t="s">
        <v>9</v>
      </c>
      <c r="E1251" s="12" t="s">
        <v>2551</v>
      </c>
      <c r="F1251" s="12">
        <v>471701</v>
      </c>
      <c r="G1251" s="12" t="s">
        <v>456</v>
      </c>
      <c r="H1251" s="12" t="s">
        <v>27</v>
      </c>
      <c r="I1251" s="12" t="s">
        <v>66</v>
      </c>
      <c r="J1251" s="12">
        <v>97496</v>
      </c>
      <c r="K1251" s="12">
        <v>194889</v>
      </c>
      <c r="L1251" s="36">
        <f t="shared" si="19"/>
        <v>1.9989435464019036</v>
      </c>
    </row>
    <row r="1252" spans="1:12">
      <c r="A1252" s="12">
        <v>470147</v>
      </c>
      <c r="B1252" s="12" t="s">
        <v>2552</v>
      </c>
      <c r="C1252" s="35">
        <v>41404</v>
      </c>
      <c r="D1252" s="12" t="s">
        <v>9</v>
      </c>
      <c r="E1252" s="12" t="s">
        <v>835</v>
      </c>
      <c r="F1252" s="12">
        <v>377421</v>
      </c>
      <c r="G1252" s="12" t="s">
        <v>2553</v>
      </c>
      <c r="H1252" s="12" t="s">
        <v>27</v>
      </c>
      <c r="I1252" s="12" t="s">
        <v>66</v>
      </c>
      <c r="J1252" s="12">
        <v>305728</v>
      </c>
      <c r="K1252" s="12">
        <v>230026</v>
      </c>
      <c r="L1252" s="36">
        <f t="shared" si="19"/>
        <v>0.75238774335356917</v>
      </c>
    </row>
    <row r="1253" spans="1:12">
      <c r="A1253" s="12">
        <v>470169</v>
      </c>
      <c r="B1253" s="12" t="s">
        <v>2554</v>
      </c>
      <c r="C1253" s="35">
        <v>41407</v>
      </c>
      <c r="D1253" s="12" t="s">
        <v>9</v>
      </c>
      <c r="E1253" s="12" t="s">
        <v>2555</v>
      </c>
      <c r="F1253" s="12">
        <v>381248</v>
      </c>
      <c r="G1253" s="12" t="s">
        <v>513</v>
      </c>
      <c r="H1253" s="12" t="s">
        <v>27</v>
      </c>
      <c r="I1253" s="12" t="s">
        <v>66</v>
      </c>
      <c r="J1253" s="12">
        <v>363877</v>
      </c>
      <c r="K1253" s="12">
        <v>716791</v>
      </c>
      <c r="L1253" s="36">
        <f t="shared" si="19"/>
        <v>1.9698716874108559</v>
      </c>
    </row>
    <row r="1254" spans="1:12">
      <c r="A1254" s="12">
        <v>470310</v>
      </c>
      <c r="B1254" s="12" t="s">
        <v>2556</v>
      </c>
      <c r="C1254" s="35">
        <v>41394</v>
      </c>
      <c r="D1254" s="12" t="s">
        <v>9</v>
      </c>
      <c r="E1254" s="12" t="s">
        <v>179</v>
      </c>
      <c r="F1254" s="12">
        <v>450554</v>
      </c>
      <c r="G1254" s="12" t="s">
        <v>180</v>
      </c>
      <c r="H1254" s="12" t="s">
        <v>27</v>
      </c>
      <c r="I1254" s="12" t="s">
        <v>17</v>
      </c>
      <c r="J1254" s="12">
        <v>822799</v>
      </c>
      <c r="K1254" s="12">
        <v>384898</v>
      </c>
      <c r="L1254" s="36">
        <f t="shared" si="19"/>
        <v>0.46779104009606232</v>
      </c>
    </row>
    <row r="1255" spans="1:12">
      <c r="A1255" s="12">
        <v>470354</v>
      </c>
      <c r="B1255" s="12" t="s">
        <v>2557</v>
      </c>
      <c r="C1255" s="35">
        <v>41382</v>
      </c>
      <c r="D1255" s="12" t="s">
        <v>9</v>
      </c>
      <c r="E1255" s="12" t="s">
        <v>2558</v>
      </c>
      <c r="F1255" s="12">
        <v>380836</v>
      </c>
      <c r="G1255" s="12" t="s">
        <v>506</v>
      </c>
      <c r="H1255" s="12" t="s">
        <v>27</v>
      </c>
      <c r="I1255" s="12" t="s">
        <v>21</v>
      </c>
      <c r="J1255" s="12">
        <v>557286</v>
      </c>
      <c r="K1255" s="12">
        <v>524024</v>
      </c>
      <c r="L1255" s="36">
        <f t="shared" si="19"/>
        <v>0.94031430899035684</v>
      </c>
    </row>
    <row r="1256" spans="1:12">
      <c r="A1256" s="12">
        <v>470442</v>
      </c>
      <c r="B1256" s="12" t="s">
        <v>2559</v>
      </c>
      <c r="C1256" s="35">
        <v>41269</v>
      </c>
      <c r="D1256" s="12" t="s">
        <v>9</v>
      </c>
      <c r="E1256" s="12" t="s">
        <v>2560</v>
      </c>
      <c r="F1256" s="12">
        <v>399534</v>
      </c>
      <c r="G1256" s="12" t="s">
        <v>20</v>
      </c>
      <c r="H1256" s="12" t="s">
        <v>27</v>
      </c>
      <c r="I1256" s="12" t="s">
        <v>21</v>
      </c>
      <c r="J1256" s="12">
        <v>422442</v>
      </c>
      <c r="K1256" s="12">
        <v>413308</v>
      </c>
      <c r="L1256" s="36">
        <f t="shared" si="19"/>
        <v>0.97837809687483723</v>
      </c>
    </row>
    <row r="1257" spans="1:12">
      <c r="A1257" s="12">
        <v>470452</v>
      </c>
      <c r="B1257" s="12" t="s">
        <v>1187</v>
      </c>
      <c r="C1257" s="35">
        <v>41403</v>
      </c>
      <c r="D1257" s="12" t="s">
        <v>9</v>
      </c>
      <c r="E1257" s="12" t="s">
        <v>2561</v>
      </c>
      <c r="F1257" s="12">
        <v>377963</v>
      </c>
      <c r="G1257" s="12" t="s">
        <v>48</v>
      </c>
      <c r="H1257" s="12" t="s">
        <v>27</v>
      </c>
      <c r="I1257" s="12" t="s">
        <v>21</v>
      </c>
      <c r="J1257" s="12">
        <v>439565</v>
      </c>
      <c r="K1257" s="12">
        <v>176195</v>
      </c>
      <c r="L1257" s="36">
        <f t="shared" si="19"/>
        <v>0.40083946629053724</v>
      </c>
    </row>
    <row r="1258" spans="1:12">
      <c r="A1258" s="12">
        <v>470461</v>
      </c>
      <c r="B1258" s="12" t="s">
        <v>2562</v>
      </c>
      <c r="C1258" s="35">
        <v>41057</v>
      </c>
      <c r="D1258" s="12" t="s">
        <v>9</v>
      </c>
      <c r="E1258" s="12" t="s">
        <v>2563</v>
      </c>
      <c r="F1258" s="12">
        <v>376834</v>
      </c>
      <c r="G1258" s="12" t="s">
        <v>389</v>
      </c>
      <c r="H1258" s="12" t="s">
        <v>27</v>
      </c>
      <c r="I1258" s="12" t="s">
        <v>13</v>
      </c>
      <c r="J1258" s="12">
        <v>1128999</v>
      </c>
      <c r="K1258" s="12">
        <v>568125</v>
      </c>
      <c r="L1258" s="36">
        <f t="shared" si="19"/>
        <v>0.5032112517371583</v>
      </c>
    </row>
    <row r="1259" spans="1:12">
      <c r="A1259" s="12">
        <v>470510</v>
      </c>
      <c r="B1259" s="12" t="s">
        <v>2564</v>
      </c>
      <c r="C1259" s="35">
        <v>41306</v>
      </c>
      <c r="D1259" s="12" t="s">
        <v>9</v>
      </c>
      <c r="E1259" s="12" t="s">
        <v>2565</v>
      </c>
      <c r="F1259" s="12">
        <v>448126</v>
      </c>
      <c r="G1259" s="12" t="s">
        <v>312</v>
      </c>
      <c r="H1259" s="12" t="s">
        <v>27</v>
      </c>
      <c r="I1259" s="12" t="s">
        <v>66</v>
      </c>
      <c r="J1259" s="12">
        <v>126729</v>
      </c>
      <c r="K1259" s="12">
        <v>630023</v>
      </c>
      <c r="L1259" s="36">
        <f t="shared" si="19"/>
        <v>4.9714193278570811</v>
      </c>
    </row>
    <row r="1260" spans="1:12">
      <c r="A1260" s="12">
        <v>470511</v>
      </c>
      <c r="B1260" s="12" t="s">
        <v>2566</v>
      </c>
      <c r="C1260" s="35">
        <v>41190</v>
      </c>
      <c r="D1260" s="12" t="s">
        <v>9</v>
      </c>
      <c r="E1260" s="12" t="s">
        <v>1789</v>
      </c>
      <c r="F1260" s="12">
        <v>381325</v>
      </c>
      <c r="G1260" s="12" t="s">
        <v>274</v>
      </c>
      <c r="H1260" s="12" t="s">
        <v>27</v>
      </c>
      <c r="I1260" s="12" t="s">
        <v>66</v>
      </c>
      <c r="J1260" s="12">
        <v>37061</v>
      </c>
      <c r="K1260" s="12">
        <v>1089767</v>
      </c>
      <c r="L1260" s="36">
        <f t="shared" si="19"/>
        <v>29.404684169342435</v>
      </c>
    </row>
    <row r="1261" spans="1:12">
      <c r="A1261" s="12">
        <v>470608</v>
      </c>
      <c r="B1261" s="12" t="s">
        <v>2567</v>
      </c>
      <c r="C1261" s="35">
        <v>41410</v>
      </c>
      <c r="D1261" s="12" t="s">
        <v>9</v>
      </c>
      <c r="E1261" s="12" t="s">
        <v>2568</v>
      </c>
      <c r="F1261" s="12">
        <v>391321</v>
      </c>
      <c r="G1261" s="12" t="s">
        <v>37</v>
      </c>
      <c r="H1261" s="12" t="s">
        <v>27</v>
      </c>
      <c r="I1261" s="12" t="s">
        <v>21</v>
      </c>
      <c r="J1261" s="12">
        <v>613905</v>
      </c>
      <c r="K1261" s="12">
        <v>169103</v>
      </c>
      <c r="L1261" s="36">
        <f t="shared" si="19"/>
        <v>0.27545467132536794</v>
      </c>
    </row>
    <row r="1262" spans="1:12">
      <c r="A1262" s="12">
        <v>470610</v>
      </c>
      <c r="B1262" s="12" t="s">
        <v>2569</v>
      </c>
      <c r="C1262" s="35">
        <v>41388</v>
      </c>
      <c r="D1262" s="12" t="s">
        <v>9</v>
      </c>
      <c r="E1262" s="12" t="s">
        <v>2570</v>
      </c>
      <c r="F1262" s="12">
        <v>382950</v>
      </c>
      <c r="G1262" s="12" t="s">
        <v>600</v>
      </c>
      <c r="H1262" s="12" t="s">
        <v>27</v>
      </c>
      <c r="I1262" s="12" t="s">
        <v>21</v>
      </c>
      <c r="J1262" s="12">
        <v>639856</v>
      </c>
      <c r="K1262" s="12">
        <v>399512</v>
      </c>
      <c r="L1262" s="36">
        <f t="shared" si="19"/>
        <v>0.62437798504663544</v>
      </c>
    </row>
    <row r="1263" spans="1:12">
      <c r="A1263" s="12">
        <v>470613</v>
      </c>
      <c r="B1263" s="12" t="s">
        <v>2571</v>
      </c>
      <c r="C1263" s="35">
        <v>41410</v>
      </c>
      <c r="D1263" s="12" t="s">
        <v>9</v>
      </c>
      <c r="E1263" s="12" t="s">
        <v>2572</v>
      </c>
      <c r="F1263" s="12">
        <v>434171</v>
      </c>
      <c r="G1263" s="12" t="s">
        <v>372</v>
      </c>
      <c r="H1263" s="12" t="s">
        <v>27</v>
      </c>
      <c r="I1263" s="12" t="s">
        <v>66</v>
      </c>
      <c r="J1263" s="12">
        <v>356220</v>
      </c>
      <c r="K1263" s="12">
        <v>216955</v>
      </c>
      <c r="L1263" s="36">
        <f t="shared" si="19"/>
        <v>0.60904777946213018</v>
      </c>
    </row>
    <row r="1264" spans="1:12">
      <c r="A1264" s="12">
        <v>470681</v>
      </c>
      <c r="B1264" s="12" t="s">
        <v>2573</v>
      </c>
      <c r="C1264" s="35">
        <v>41410</v>
      </c>
      <c r="D1264" s="12" t="s">
        <v>9</v>
      </c>
      <c r="E1264" s="12" t="s">
        <v>2574</v>
      </c>
      <c r="F1264" s="12">
        <v>381325</v>
      </c>
      <c r="G1264" s="12" t="s">
        <v>274</v>
      </c>
      <c r="H1264" s="12" t="s">
        <v>27</v>
      </c>
      <c r="I1264" s="12" t="s">
        <v>17</v>
      </c>
      <c r="J1264" s="12">
        <v>748930</v>
      </c>
      <c r="K1264" s="12">
        <v>722845</v>
      </c>
      <c r="L1264" s="36">
        <f t="shared" si="19"/>
        <v>0.96517030964175554</v>
      </c>
    </row>
    <row r="1265" spans="1:12">
      <c r="A1265" s="12">
        <v>470685</v>
      </c>
      <c r="B1265" s="12" t="s">
        <v>2575</v>
      </c>
      <c r="C1265" s="35">
        <v>41402</v>
      </c>
      <c r="D1265" s="12" t="s">
        <v>9</v>
      </c>
      <c r="E1265" s="12" t="s">
        <v>2576</v>
      </c>
      <c r="F1265" s="12">
        <v>381549</v>
      </c>
      <c r="G1265" s="12" t="s">
        <v>260</v>
      </c>
      <c r="H1265" s="12" t="s">
        <v>27</v>
      </c>
      <c r="I1265" s="12" t="s">
        <v>21</v>
      </c>
      <c r="J1265" s="12">
        <v>618959</v>
      </c>
      <c r="K1265" s="12">
        <v>66659</v>
      </c>
      <c r="L1265" s="36">
        <f t="shared" si="19"/>
        <v>0.10769534007906824</v>
      </c>
    </row>
    <row r="1266" spans="1:12">
      <c r="A1266" s="12">
        <v>470691</v>
      </c>
      <c r="B1266" s="12" t="s">
        <v>2577</v>
      </c>
      <c r="C1266" s="35">
        <v>41414</v>
      </c>
      <c r="D1266" s="12" t="s">
        <v>9</v>
      </c>
      <c r="E1266" s="12" t="s">
        <v>2578</v>
      </c>
      <c r="F1266" s="12">
        <v>381132</v>
      </c>
      <c r="G1266" s="12" t="s">
        <v>285</v>
      </c>
      <c r="H1266" s="12" t="s">
        <v>27</v>
      </c>
      <c r="I1266" s="12" t="s">
        <v>13</v>
      </c>
      <c r="J1266" s="12">
        <v>1123782</v>
      </c>
      <c r="K1266" s="12">
        <v>780858</v>
      </c>
      <c r="L1266" s="36">
        <f t="shared" si="19"/>
        <v>0.69484828908097829</v>
      </c>
    </row>
    <row r="1267" spans="1:12">
      <c r="A1267" s="12">
        <v>470984</v>
      </c>
      <c r="B1267" s="12" t="s">
        <v>2579</v>
      </c>
      <c r="C1267" s="35">
        <v>41169</v>
      </c>
      <c r="D1267" s="12" t="s">
        <v>9</v>
      </c>
      <c r="E1267" s="12" t="s">
        <v>1774</v>
      </c>
      <c r="F1267" s="12">
        <v>391321</v>
      </c>
      <c r="G1267" s="12" t="s">
        <v>37</v>
      </c>
      <c r="H1267" s="12" t="s">
        <v>27</v>
      </c>
      <c r="I1267" s="12" t="s">
        <v>66</v>
      </c>
      <c r="J1267" s="12">
        <v>367362</v>
      </c>
      <c r="K1267" s="12">
        <v>1098699</v>
      </c>
      <c r="L1267" s="36">
        <f t="shared" si="19"/>
        <v>2.990780211344668</v>
      </c>
    </row>
    <row r="1268" spans="1:12">
      <c r="A1268" s="12">
        <v>470989</v>
      </c>
      <c r="B1268" s="12" t="s">
        <v>2580</v>
      </c>
      <c r="C1268" s="35">
        <v>41271</v>
      </c>
      <c r="D1268" s="12" t="s">
        <v>9</v>
      </c>
      <c r="E1268" s="12" t="s">
        <v>2581</v>
      </c>
      <c r="F1268" s="12">
        <v>391321</v>
      </c>
      <c r="G1268" s="12" t="s">
        <v>37</v>
      </c>
      <c r="H1268" s="12" t="s">
        <v>27</v>
      </c>
      <c r="I1268" s="12" t="s">
        <v>21</v>
      </c>
      <c r="J1268" s="12">
        <v>513023</v>
      </c>
      <c r="K1268" s="12">
        <v>366124</v>
      </c>
      <c r="L1268" s="36">
        <f t="shared" si="19"/>
        <v>0.71366001134452062</v>
      </c>
    </row>
    <row r="1269" spans="1:12">
      <c r="A1269" s="12">
        <v>470994</v>
      </c>
      <c r="B1269" s="12" t="s">
        <v>2582</v>
      </c>
      <c r="C1269" s="35">
        <v>41311</v>
      </c>
      <c r="D1269" s="12" t="s">
        <v>9</v>
      </c>
      <c r="E1269" s="12" t="s">
        <v>2583</v>
      </c>
      <c r="F1269" s="12">
        <v>391321</v>
      </c>
      <c r="G1269" s="12" t="s">
        <v>37</v>
      </c>
      <c r="H1269" s="12" t="s">
        <v>27</v>
      </c>
      <c r="I1269" s="12" t="s">
        <v>66</v>
      </c>
      <c r="J1269" s="12">
        <v>119109</v>
      </c>
      <c r="K1269" s="12">
        <v>321112</v>
      </c>
      <c r="L1269" s="36">
        <f t="shared" si="19"/>
        <v>2.6959507677841303</v>
      </c>
    </row>
    <row r="1270" spans="1:12">
      <c r="A1270" s="12">
        <v>471032</v>
      </c>
      <c r="B1270" s="12" t="s">
        <v>2584</v>
      </c>
      <c r="C1270" s="35">
        <v>41418</v>
      </c>
      <c r="D1270" s="12" t="s">
        <v>9</v>
      </c>
      <c r="E1270" s="12" t="s">
        <v>2585</v>
      </c>
      <c r="F1270" s="12">
        <v>176466</v>
      </c>
      <c r="G1270" s="12" t="s">
        <v>666</v>
      </c>
      <c r="H1270" s="12" t="s">
        <v>27</v>
      </c>
      <c r="I1270" s="12" t="s">
        <v>17</v>
      </c>
      <c r="J1270" s="12">
        <v>850572</v>
      </c>
      <c r="K1270" s="12">
        <v>729861</v>
      </c>
      <c r="L1270" s="36">
        <f t="shared" si="19"/>
        <v>0.85808256091195101</v>
      </c>
    </row>
    <row r="1271" spans="1:12">
      <c r="A1271" s="12">
        <v>471317</v>
      </c>
      <c r="B1271" s="12" t="s">
        <v>2586</v>
      </c>
      <c r="C1271" s="35">
        <v>41414</v>
      </c>
      <c r="D1271" s="12" t="s">
        <v>9</v>
      </c>
      <c r="E1271" s="12" t="s">
        <v>2587</v>
      </c>
      <c r="F1271" s="12">
        <v>377963</v>
      </c>
      <c r="G1271" s="12" t="s">
        <v>48</v>
      </c>
      <c r="H1271" s="12" t="s">
        <v>27</v>
      </c>
      <c r="I1271" s="12" t="s">
        <v>66</v>
      </c>
      <c r="J1271" s="12">
        <v>256947</v>
      </c>
      <c r="K1271" s="12">
        <v>669443</v>
      </c>
      <c r="L1271" s="36">
        <f t="shared" si="19"/>
        <v>2.605373870876095</v>
      </c>
    </row>
    <row r="1272" spans="1:12">
      <c r="A1272" s="12">
        <v>471323</v>
      </c>
      <c r="B1272" s="12" t="s">
        <v>2588</v>
      </c>
      <c r="C1272" s="35">
        <v>38808</v>
      </c>
      <c r="D1272" s="12" t="s">
        <v>9</v>
      </c>
      <c r="E1272" s="12" t="s">
        <v>2589</v>
      </c>
      <c r="F1272" s="12">
        <v>399534</v>
      </c>
      <c r="G1272" s="12" t="s">
        <v>20</v>
      </c>
      <c r="H1272" s="12" t="s">
        <v>12</v>
      </c>
      <c r="I1272" s="12" t="s">
        <v>66</v>
      </c>
      <c r="J1272" s="12">
        <v>150126</v>
      </c>
      <c r="K1272" s="12">
        <v>335374</v>
      </c>
      <c r="L1272" s="36">
        <f t="shared" si="19"/>
        <v>2.2339501485418913</v>
      </c>
    </row>
    <row r="1273" spans="1:12">
      <c r="A1273" s="12">
        <v>471324</v>
      </c>
      <c r="B1273" s="12" t="s">
        <v>2590</v>
      </c>
      <c r="C1273" s="35">
        <v>41397</v>
      </c>
      <c r="D1273" s="12" t="s">
        <v>9</v>
      </c>
      <c r="E1273" s="12" t="s">
        <v>908</v>
      </c>
      <c r="F1273" s="12">
        <v>419555</v>
      </c>
      <c r="G1273" s="12" t="s">
        <v>740</v>
      </c>
      <c r="H1273" s="12" t="s">
        <v>27</v>
      </c>
      <c r="I1273" s="12" t="s">
        <v>17</v>
      </c>
      <c r="J1273" s="12">
        <v>829465</v>
      </c>
      <c r="K1273" s="12">
        <v>96700</v>
      </c>
      <c r="L1273" s="36">
        <f t="shared" si="19"/>
        <v>0.11658116979016594</v>
      </c>
    </row>
    <row r="1274" spans="1:12">
      <c r="A1274" s="12">
        <v>471330</v>
      </c>
      <c r="B1274" s="12" t="s">
        <v>2591</v>
      </c>
      <c r="C1274" s="35">
        <v>40904</v>
      </c>
      <c r="D1274" s="12" t="s">
        <v>9</v>
      </c>
      <c r="E1274" s="12" t="s">
        <v>2592</v>
      </c>
      <c r="F1274" s="12">
        <v>380148</v>
      </c>
      <c r="G1274" s="12" t="s">
        <v>93</v>
      </c>
      <c r="H1274" s="12" t="s">
        <v>27</v>
      </c>
      <c r="I1274" s="12" t="s">
        <v>66</v>
      </c>
      <c r="J1274" s="12">
        <v>105294</v>
      </c>
      <c r="K1274" s="12">
        <v>935120</v>
      </c>
      <c r="L1274" s="36">
        <f t="shared" si="19"/>
        <v>8.8810378559082181</v>
      </c>
    </row>
    <row r="1275" spans="1:12">
      <c r="A1275" s="12">
        <v>471336</v>
      </c>
      <c r="B1275" s="12" t="s">
        <v>2593</v>
      </c>
      <c r="C1275" s="35">
        <v>41177</v>
      </c>
      <c r="D1275" s="12" t="s">
        <v>9</v>
      </c>
      <c r="E1275" s="12" t="s">
        <v>2594</v>
      </c>
      <c r="F1275" s="12">
        <v>377076</v>
      </c>
      <c r="G1275" s="12" t="s">
        <v>24</v>
      </c>
      <c r="H1275" s="12" t="s">
        <v>27</v>
      </c>
      <c r="I1275" s="12" t="s">
        <v>21</v>
      </c>
      <c r="J1275" s="12">
        <v>480957</v>
      </c>
      <c r="K1275" s="12">
        <v>718778</v>
      </c>
      <c r="L1275" s="36">
        <f t="shared" si="19"/>
        <v>1.494474558016621</v>
      </c>
    </row>
    <row r="1276" spans="1:12">
      <c r="A1276" s="12">
        <v>471339</v>
      </c>
      <c r="B1276" s="12" t="s">
        <v>2595</v>
      </c>
      <c r="C1276" s="35">
        <v>41414</v>
      </c>
      <c r="D1276" s="12" t="s">
        <v>9</v>
      </c>
      <c r="E1276" s="12" t="s">
        <v>973</v>
      </c>
      <c r="F1276" s="12">
        <v>449173</v>
      </c>
      <c r="G1276" s="12" t="s">
        <v>123</v>
      </c>
      <c r="H1276" s="12" t="s">
        <v>27</v>
      </c>
      <c r="I1276" s="12" t="s">
        <v>66</v>
      </c>
      <c r="J1276" s="12">
        <v>308767</v>
      </c>
      <c r="K1276" s="12">
        <v>158645</v>
      </c>
      <c r="L1276" s="36">
        <f t="shared" si="19"/>
        <v>0.51380166921983239</v>
      </c>
    </row>
    <row r="1277" spans="1:12">
      <c r="A1277" s="12">
        <v>471343</v>
      </c>
      <c r="B1277" s="12" t="s">
        <v>2596</v>
      </c>
      <c r="C1277" s="35">
        <v>41400</v>
      </c>
      <c r="D1277" s="12" t="s">
        <v>9</v>
      </c>
      <c r="E1277" s="12" t="s">
        <v>2597</v>
      </c>
      <c r="F1277" s="12">
        <v>380836</v>
      </c>
      <c r="G1277" s="12" t="s">
        <v>506</v>
      </c>
      <c r="H1277" s="12" t="s">
        <v>27</v>
      </c>
      <c r="I1277" s="12" t="s">
        <v>66</v>
      </c>
      <c r="J1277" s="12">
        <v>260596</v>
      </c>
      <c r="K1277" s="12">
        <v>444628</v>
      </c>
      <c r="L1277" s="36">
        <f t="shared" si="19"/>
        <v>1.7061965647976178</v>
      </c>
    </row>
    <row r="1278" spans="1:12">
      <c r="A1278" s="12">
        <v>471379</v>
      </c>
      <c r="B1278" s="12" t="s">
        <v>2598</v>
      </c>
      <c r="C1278" s="35">
        <v>41397</v>
      </c>
      <c r="D1278" s="12" t="s">
        <v>9</v>
      </c>
      <c r="E1278" s="12" t="s">
        <v>2599</v>
      </c>
      <c r="F1278" s="12">
        <v>380148</v>
      </c>
      <c r="G1278" s="12" t="s">
        <v>93</v>
      </c>
      <c r="H1278" s="12" t="s">
        <v>27</v>
      </c>
      <c r="I1278" s="12" t="s">
        <v>28</v>
      </c>
      <c r="J1278" s="12">
        <v>2206217</v>
      </c>
      <c r="K1278" s="12">
        <v>1581195</v>
      </c>
      <c r="L1278" s="36">
        <f t="shared" si="19"/>
        <v>0.71669967188177774</v>
      </c>
    </row>
    <row r="1279" spans="1:12">
      <c r="A1279" s="12">
        <v>471702</v>
      </c>
      <c r="B1279" s="12" t="s">
        <v>2600</v>
      </c>
      <c r="C1279" s="35">
        <v>41316</v>
      </c>
      <c r="D1279" s="12" t="s">
        <v>9</v>
      </c>
      <c r="E1279" s="12" t="s">
        <v>2601</v>
      </c>
      <c r="F1279" s="12">
        <v>460909</v>
      </c>
      <c r="G1279" s="12" t="s">
        <v>40</v>
      </c>
      <c r="H1279" s="12" t="s">
        <v>27</v>
      </c>
      <c r="I1279" s="12" t="s">
        <v>21</v>
      </c>
      <c r="J1279" s="12">
        <v>486960</v>
      </c>
      <c r="K1279" s="12">
        <v>463245</v>
      </c>
      <c r="L1279" s="36">
        <f t="shared" si="19"/>
        <v>0.95129990142927545</v>
      </c>
    </row>
    <row r="1280" spans="1:12">
      <c r="A1280" s="12">
        <v>471707</v>
      </c>
      <c r="B1280" s="12" t="s">
        <v>2602</v>
      </c>
      <c r="C1280" s="35">
        <v>41415</v>
      </c>
      <c r="D1280" s="12" t="s">
        <v>9</v>
      </c>
      <c r="E1280" s="12" t="s">
        <v>2603</v>
      </c>
      <c r="F1280" s="12">
        <v>420498</v>
      </c>
      <c r="G1280" s="12" t="s">
        <v>759</v>
      </c>
      <c r="H1280" s="12" t="s">
        <v>27</v>
      </c>
      <c r="I1280" s="12" t="s">
        <v>66</v>
      </c>
      <c r="J1280" s="12">
        <v>336552</v>
      </c>
      <c r="K1280" s="12">
        <v>176099</v>
      </c>
      <c r="L1280" s="36">
        <f t="shared" si="19"/>
        <v>0.52324455061922082</v>
      </c>
    </row>
    <row r="1281" spans="1:12">
      <c r="A1281" s="12">
        <v>471714</v>
      </c>
      <c r="B1281" s="12" t="s">
        <v>2604</v>
      </c>
      <c r="C1281" s="35">
        <v>41396</v>
      </c>
      <c r="D1281" s="12" t="s">
        <v>9</v>
      </c>
      <c r="E1281" s="12" t="s">
        <v>2605</v>
      </c>
      <c r="F1281" s="12">
        <v>420498</v>
      </c>
      <c r="G1281" s="12" t="s">
        <v>759</v>
      </c>
      <c r="H1281" s="12" t="s">
        <v>27</v>
      </c>
      <c r="I1281" s="12" t="s">
        <v>21</v>
      </c>
      <c r="J1281" s="12">
        <v>478427</v>
      </c>
      <c r="K1281" s="12">
        <v>518308</v>
      </c>
      <c r="L1281" s="36">
        <f t="shared" si="19"/>
        <v>1.0833585897117011</v>
      </c>
    </row>
    <row r="1282" spans="1:12">
      <c r="A1282" s="12">
        <v>471716</v>
      </c>
      <c r="B1282" s="12" t="s">
        <v>2606</v>
      </c>
      <c r="C1282" s="35">
        <v>41393</v>
      </c>
      <c r="D1282" s="12" t="s">
        <v>9</v>
      </c>
      <c r="E1282" s="12" t="s">
        <v>2607</v>
      </c>
      <c r="F1282" s="12">
        <v>447935</v>
      </c>
      <c r="G1282" s="12" t="s">
        <v>238</v>
      </c>
      <c r="H1282" s="12" t="s">
        <v>27</v>
      </c>
      <c r="I1282" s="12" t="s">
        <v>17</v>
      </c>
      <c r="J1282" s="12">
        <v>900374</v>
      </c>
      <c r="K1282" s="12">
        <v>699670</v>
      </c>
      <c r="L1282" s="36">
        <f t="shared" si="19"/>
        <v>0.77708818779751521</v>
      </c>
    </row>
    <row r="1283" spans="1:12">
      <c r="A1283" s="12">
        <v>471720</v>
      </c>
      <c r="B1283" s="12" t="s">
        <v>2608</v>
      </c>
      <c r="C1283" s="35">
        <v>41389</v>
      </c>
      <c r="D1283" s="12" t="s">
        <v>9</v>
      </c>
      <c r="E1283" s="12" t="s">
        <v>2609</v>
      </c>
      <c r="F1283" s="12">
        <v>378859</v>
      </c>
      <c r="G1283" s="12" t="s">
        <v>235</v>
      </c>
      <c r="H1283" s="12" t="s">
        <v>27</v>
      </c>
      <c r="I1283" s="12" t="s">
        <v>66</v>
      </c>
      <c r="J1283" s="12">
        <v>355944</v>
      </c>
      <c r="K1283" s="12">
        <v>247418</v>
      </c>
      <c r="L1283" s="36">
        <f t="shared" ref="L1283:L1346" si="20">K1283/J1283</f>
        <v>0.69510372418133193</v>
      </c>
    </row>
    <row r="1284" spans="1:12">
      <c r="A1284" s="12">
        <v>471724</v>
      </c>
      <c r="B1284" s="12" t="s">
        <v>2610</v>
      </c>
      <c r="C1284" s="35">
        <v>41355</v>
      </c>
      <c r="D1284" s="12" t="s">
        <v>9</v>
      </c>
      <c r="E1284" s="12" t="s">
        <v>2611</v>
      </c>
      <c r="F1284" s="12">
        <v>420498</v>
      </c>
      <c r="G1284" s="12" t="s">
        <v>759</v>
      </c>
      <c r="H1284" s="12" t="s">
        <v>27</v>
      </c>
      <c r="I1284" s="12" t="s">
        <v>21</v>
      </c>
      <c r="J1284" s="12">
        <v>411109</v>
      </c>
      <c r="K1284" s="12">
        <v>108120</v>
      </c>
      <c r="L1284" s="36">
        <f t="shared" si="20"/>
        <v>0.26299594511431273</v>
      </c>
    </row>
    <row r="1285" spans="1:12">
      <c r="A1285" s="12">
        <v>471730</v>
      </c>
      <c r="B1285" s="12" t="s">
        <v>2612</v>
      </c>
      <c r="C1285" s="35">
        <v>41418</v>
      </c>
      <c r="D1285" s="12" t="s">
        <v>9</v>
      </c>
      <c r="E1285" s="12" t="s">
        <v>1491</v>
      </c>
      <c r="F1285" s="12">
        <v>424426</v>
      </c>
      <c r="G1285" s="12" t="s">
        <v>935</v>
      </c>
      <c r="H1285" s="12" t="s">
        <v>27</v>
      </c>
      <c r="I1285" s="12" t="s">
        <v>66</v>
      </c>
      <c r="J1285" s="12">
        <v>278675</v>
      </c>
      <c r="K1285" s="12">
        <v>126638</v>
      </c>
      <c r="L1285" s="36">
        <f t="shared" si="20"/>
        <v>0.45442899434825512</v>
      </c>
    </row>
    <row r="1286" spans="1:12">
      <c r="A1286" s="12">
        <v>471921</v>
      </c>
      <c r="B1286" s="12" t="s">
        <v>2613</v>
      </c>
      <c r="C1286" s="35">
        <v>40896</v>
      </c>
      <c r="D1286" s="12" t="s">
        <v>9</v>
      </c>
      <c r="E1286" s="12" t="s">
        <v>2614</v>
      </c>
      <c r="F1286" s="12">
        <v>380150</v>
      </c>
      <c r="G1286" s="12" t="s">
        <v>73</v>
      </c>
      <c r="H1286" s="12" t="s">
        <v>27</v>
      </c>
      <c r="I1286" s="12" t="s">
        <v>17</v>
      </c>
      <c r="J1286" s="12">
        <v>758297</v>
      </c>
      <c r="K1286" s="12">
        <v>144192</v>
      </c>
      <c r="L1286" s="36">
        <f t="shared" si="20"/>
        <v>0.19015240730215205</v>
      </c>
    </row>
    <row r="1287" spans="1:12">
      <c r="A1287" s="12">
        <v>471923</v>
      </c>
      <c r="B1287" s="12" t="s">
        <v>2615</v>
      </c>
      <c r="C1287" s="35">
        <v>40868</v>
      </c>
      <c r="D1287" s="12" t="s">
        <v>9</v>
      </c>
      <c r="E1287" s="12" t="s">
        <v>2616</v>
      </c>
      <c r="F1287" s="12">
        <v>380150</v>
      </c>
      <c r="G1287" s="12" t="s">
        <v>73</v>
      </c>
      <c r="H1287" s="12" t="s">
        <v>12</v>
      </c>
      <c r="I1287" s="12" t="s">
        <v>21</v>
      </c>
      <c r="J1287" s="12">
        <v>446537</v>
      </c>
      <c r="K1287" s="12">
        <v>64999</v>
      </c>
      <c r="L1287" s="36">
        <f t="shared" si="20"/>
        <v>0.1455624058028786</v>
      </c>
    </row>
    <row r="1288" spans="1:12">
      <c r="A1288" s="12">
        <v>472008</v>
      </c>
      <c r="B1288" s="12" t="s">
        <v>2617</v>
      </c>
      <c r="C1288" s="35">
        <v>40962</v>
      </c>
      <c r="D1288" s="12" t="s">
        <v>9</v>
      </c>
      <c r="E1288" s="12" t="s">
        <v>2618</v>
      </c>
      <c r="F1288" s="12">
        <v>436955</v>
      </c>
      <c r="G1288" s="12" t="s">
        <v>819</v>
      </c>
      <c r="H1288" s="12" t="s">
        <v>12</v>
      </c>
      <c r="I1288" s="12" t="s">
        <v>66</v>
      </c>
      <c r="J1288" s="12">
        <v>222366</v>
      </c>
      <c r="K1288" s="12">
        <v>612852</v>
      </c>
      <c r="L1288" s="36">
        <f t="shared" si="20"/>
        <v>2.7560508351096842</v>
      </c>
    </row>
    <row r="1289" spans="1:12">
      <c r="A1289" s="12">
        <v>472052</v>
      </c>
      <c r="B1289" s="12" t="s">
        <v>2619</v>
      </c>
      <c r="C1289" s="35">
        <v>41162</v>
      </c>
      <c r="D1289" s="12" t="s">
        <v>9</v>
      </c>
      <c r="E1289" s="12" t="s">
        <v>2620</v>
      </c>
      <c r="F1289" s="12">
        <v>382658</v>
      </c>
      <c r="G1289" s="12" t="s">
        <v>146</v>
      </c>
      <c r="H1289" s="12" t="s">
        <v>27</v>
      </c>
      <c r="I1289" s="12" t="s">
        <v>66</v>
      </c>
      <c r="J1289" s="12">
        <v>305262</v>
      </c>
      <c r="K1289" s="12">
        <v>254724</v>
      </c>
      <c r="L1289" s="36">
        <f t="shared" si="20"/>
        <v>0.83444385478703542</v>
      </c>
    </row>
    <row r="1290" spans="1:12">
      <c r="A1290" s="12">
        <v>472054</v>
      </c>
      <c r="B1290" s="12" t="s">
        <v>2621</v>
      </c>
      <c r="C1290" s="35">
        <v>41309</v>
      </c>
      <c r="D1290" s="12" t="s">
        <v>9</v>
      </c>
      <c r="E1290" s="12" t="s">
        <v>2622</v>
      </c>
      <c r="F1290" s="12">
        <v>382658</v>
      </c>
      <c r="G1290" s="12" t="s">
        <v>146</v>
      </c>
      <c r="H1290" s="12" t="s">
        <v>27</v>
      </c>
      <c r="I1290" s="12" t="s">
        <v>66</v>
      </c>
      <c r="J1290" s="12">
        <v>55154</v>
      </c>
      <c r="K1290" s="12">
        <v>191758</v>
      </c>
      <c r="L1290" s="36">
        <f t="shared" si="20"/>
        <v>3.4767741233636724</v>
      </c>
    </row>
    <row r="1291" spans="1:12">
      <c r="A1291" s="12">
        <v>472057</v>
      </c>
      <c r="B1291" s="12" t="s">
        <v>2623</v>
      </c>
      <c r="C1291" s="35">
        <v>41292</v>
      </c>
      <c r="D1291" s="12" t="s">
        <v>9</v>
      </c>
      <c r="E1291" s="12" t="s">
        <v>2624</v>
      </c>
      <c r="F1291" s="12">
        <v>377364</v>
      </c>
      <c r="G1291" s="12" t="s">
        <v>722</v>
      </c>
      <c r="H1291" s="12" t="s">
        <v>27</v>
      </c>
      <c r="I1291" s="12" t="s">
        <v>66</v>
      </c>
      <c r="J1291" s="12">
        <v>151624</v>
      </c>
      <c r="K1291" s="12">
        <v>456038</v>
      </c>
      <c r="L1291" s="36">
        <f t="shared" si="20"/>
        <v>3.0076900754497968</v>
      </c>
    </row>
    <row r="1292" spans="1:12">
      <c r="A1292" s="12">
        <v>472093</v>
      </c>
      <c r="B1292" s="12" t="s">
        <v>2625</v>
      </c>
      <c r="C1292" s="35">
        <v>40901</v>
      </c>
      <c r="D1292" s="12" t="s">
        <v>9</v>
      </c>
      <c r="E1292" s="12" t="s">
        <v>2626</v>
      </c>
      <c r="F1292" s="12">
        <v>376339</v>
      </c>
      <c r="G1292" s="12" t="s">
        <v>87</v>
      </c>
      <c r="H1292" s="12" t="s">
        <v>27</v>
      </c>
      <c r="I1292" s="12" t="s">
        <v>17</v>
      </c>
      <c r="J1292" s="12">
        <v>842379</v>
      </c>
      <c r="K1292" s="12">
        <v>468571</v>
      </c>
      <c r="L1292" s="36">
        <f t="shared" si="20"/>
        <v>0.55624724737914877</v>
      </c>
    </row>
    <row r="1293" spans="1:12">
      <c r="A1293" s="12">
        <v>472098</v>
      </c>
      <c r="B1293" s="12" t="s">
        <v>2627</v>
      </c>
      <c r="C1293" s="35">
        <v>41424</v>
      </c>
      <c r="D1293" s="12" t="s">
        <v>9</v>
      </c>
      <c r="E1293" s="12" t="s">
        <v>2628</v>
      </c>
      <c r="F1293" s="12">
        <v>382514</v>
      </c>
      <c r="G1293" s="12" t="s">
        <v>840</v>
      </c>
      <c r="H1293" s="12" t="s">
        <v>27</v>
      </c>
      <c r="I1293" s="12" t="s">
        <v>66</v>
      </c>
      <c r="J1293" s="12">
        <v>190931</v>
      </c>
      <c r="K1293" s="12">
        <v>467296</v>
      </c>
      <c r="L1293" s="36">
        <f t="shared" si="20"/>
        <v>2.4474600772006641</v>
      </c>
    </row>
    <row r="1294" spans="1:12">
      <c r="A1294" s="12">
        <v>472199</v>
      </c>
      <c r="B1294" s="12" t="s">
        <v>2629</v>
      </c>
      <c r="C1294" s="35">
        <v>41411</v>
      </c>
      <c r="D1294" s="12" t="s">
        <v>9</v>
      </c>
      <c r="E1294" s="12" t="s">
        <v>2630</v>
      </c>
      <c r="F1294" s="12">
        <v>385698</v>
      </c>
      <c r="G1294" s="12" t="s">
        <v>691</v>
      </c>
      <c r="H1294" s="12" t="s">
        <v>27</v>
      </c>
      <c r="I1294" s="12" t="s">
        <v>66</v>
      </c>
      <c r="J1294" s="12">
        <v>309302</v>
      </c>
      <c r="K1294" s="12">
        <v>58433</v>
      </c>
      <c r="L1294" s="36">
        <f t="shared" si="20"/>
        <v>0.18891892066653304</v>
      </c>
    </row>
    <row r="1295" spans="1:12">
      <c r="A1295" s="12">
        <v>472254</v>
      </c>
      <c r="B1295" s="12" t="s">
        <v>2631</v>
      </c>
      <c r="C1295" s="35">
        <v>41151</v>
      </c>
      <c r="D1295" s="12" t="s">
        <v>9</v>
      </c>
      <c r="E1295" s="12" t="s">
        <v>2632</v>
      </c>
      <c r="F1295" s="12">
        <v>460862</v>
      </c>
      <c r="G1295" s="12" t="s">
        <v>227</v>
      </c>
      <c r="H1295" s="12" t="s">
        <v>27</v>
      </c>
      <c r="I1295" s="12" t="s">
        <v>66</v>
      </c>
      <c r="J1295" s="12">
        <v>275771</v>
      </c>
      <c r="K1295" s="12">
        <v>264250</v>
      </c>
      <c r="L1295" s="36">
        <f t="shared" si="20"/>
        <v>0.95822258323028886</v>
      </c>
    </row>
    <row r="1296" spans="1:12">
      <c r="A1296" s="12">
        <v>472255</v>
      </c>
      <c r="B1296" s="12" t="s">
        <v>2633</v>
      </c>
      <c r="C1296" s="35">
        <v>41232</v>
      </c>
      <c r="D1296" s="12" t="s">
        <v>9</v>
      </c>
      <c r="E1296" s="12" t="s">
        <v>2634</v>
      </c>
      <c r="F1296" s="12">
        <v>450554</v>
      </c>
      <c r="G1296" s="12" t="s">
        <v>180</v>
      </c>
      <c r="H1296" s="12" t="s">
        <v>27</v>
      </c>
      <c r="I1296" s="12" t="s">
        <v>66</v>
      </c>
      <c r="J1296" s="12">
        <v>390623</v>
      </c>
      <c r="K1296" s="12">
        <v>770964</v>
      </c>
      <c r="L1296" s="36">
        <f t="shared" si="20"/>
        <v>1.9736779452310795</v>
      </c>
    </row>
    <row r="1297" spans="1:12">
      <c r="A1297" s="12">
        <v>472308</v>
      </c>
      <c r="B1297" s="12" t="s">
        <v>2635</v>
      </c>
      <c r="C1297" s="35">
        <v>41396</v>
      </c>
      <c r="D1297" s="12" t="s">
        <v>9</v>
      </c>
      <c r="E1297" s="12" t="s">
        <v>2636</v>
      </c>
      <c r="F1297" s="12">
        <v>458160</v>
      </c>
      <c r="G1297" s="12" t="s">
        <v>152</v>
      </c>
      <c r="H1297" s="12" t="s">
        <v>27</v>
      </c>
      <c r="I1297" s="12" t="s">
        <v>66</v>
      </c>
      <c r="J1297" s="12">
        <v>154268</v>
      </c>
      <c r="K1297" s="12">
        <v>284866</v>
      </c>
      <c r="L1297" s="36">
        <f t="shared" si="20"/>
        <v>1.846565716804522</v>
      </c>
    </row>
    <row r="1298" spans="1:12">
      <c r="A1298" s="12">
        <v>472309</v>
      </c>
      <c r="B1298" s="12" t="s">
        <v>2637</v>
      </c>
      <c r="C1298" s="35">
        <v>41418</v>
      </c>
      <c r="D1298" s="12" t="s">
        <v>9</v>
      </c>
      <c r="E1298" s="12" t="s">
        <v>2638</v>
      </c>
      <c r="F1298" s="12">
        <v>448791</v>
      </c>
      <c r="G1298" s="12" t="s">
        <v>382</v>
      </c>
      <c r="H1298" s="12" t="s">
        <v>27</v>
      </c>
      <c r="I1298" s="12" t="s">
        <v>21</v>
      </c>
      <c r="J1298" s="12">
        <v>479613</v>
      </c>
      <c r="K1298" s="12">
        <v>271820</v>
      </c>
      <c r="L1298" s="36">
        <f t="shared" si="20"/>
        <v>0.56674860773165026</v>
      </c>
    </row>
    <row r="1299" spans="1:12">
      <c r="A1299" s="12">
        <v>472310</v>
      </c>
      <c r="B1299" s="12" t="s">
        <v>2639</v>
      </c>
      <c r="C1299" s="35">
        <v>41202</v>
      </c>
      <c r="D1299" s="12" t="s">
        <v>9</v>
      </c>
      <c r="E1299" s="12" t="s">
        <v>2640</v>
      </c>
      <c r="F1299" s="12">
        <v>458160</v>
      </c>
      <c r="G1299" s="12" t="s">
        <v>152</v>
      </c>
      <c r="H1299" s="12" t="s">
        <v>27</v>
      </c>
      <c r="I1299" s="12" t="s">
        <v>66</v>
      </c>
      <c r="J1299" s="12">
        <v>297865</v>
      </c>
      <c r="K1299" s="12">
        <v>507616</v>
      </c>
      <c r="L1299" s="36">
        <f t="shared" si="20"/>
        <v>1.7041814244708173</v>
      </c>
    </row>
    <row r="1300" spans="1:12">
      <c r="A1300" s="12">
        <v>472311</v>
      </c>
      <c r="B1300" s="12" t="s">
        <v>2641</v>
      </c>
      <c r="C1300" s="35">
        <v>40730</v>
      </c>
      <c r="D1300" s="12" t="s">
        <v>9</v>
      </c>
      <c r="E1300" s="12" t="s">
        <v>2642</v>
      </c>
      <c r="F1300" s="12">
        <v>408446</v>
      </c>
      <c r="G1300" s="12" t="s">
        <v>439</v>
      </c>
      <c r="H1300" s="12" t="s">
        <v>12</v>
      </c>
      <c r="I1300" s="12" t="s">
        <v>21</v>
      </c>
      <c r="J1300" s="12">
        <v>479834</v>
      </c>
      <c r="K1300" s="12">
        <v>242019</v>
      </c>
      <c r="L1300" s="36">
        <f t="shared" si="20"/>
        <v>0.50438068165240479</v>
      </c>
    </row>
    <row r="1301" spans="1:12">
      <c r="A1301" s="12">
        <v>472404</v>
      </c>
      <c r="B1301" s="12" t="s">
        <v>2643</v>
      </c>
      <c r="C1301" s="35">
        <v>41410</v>
      </c>
      <c r="D1301" s="12" t="s">
        <v>9</v>
      </c>
      <c r="E1301" s="12" t="s">
        <v>2644</v>
      </c>
      <c r="F1301" s="12">
        <v>419863</v>
      </c>
      <c r="G1301" s="12" t="s">
        <v>16</v>
      </c>
      <c r="H1301" s="12" t="s">
        <v>27</v>
      </c>
      <c r="I1301" s="12" t="s">
        <v>66</v>
      </c>
      <c r="J1301" s="12">
        <v>199646</v>
      </c>
      <c r="K1301" s="12">
        <v>162132</v>
      </c>
      <c r="L1301" s="36">
        <f t="shared" si="20"/>
        <v>0.81209741241998334</v>
      </c>
    </row>
    <row r="1302" spans="1:12">
      <c r="A1302" s="12">
        <v>472541</v>
      </c>
      <c r="B1302" s="12" t="s">
        <v>2645</v>
      </c>
      <c r="C1302" s="35">
        <v>40907</v>
      </c>
      <c r="D1302" s="12" t="s">
        <v>9</v>
      </c>
      <c r="E1302" s="12" t="s">
        <v>2646</v>
      </c>
      <c r="F1302" s="12">
        <v>378859</v>
      </c>
      <c r="G1302" s="12" t="s">
        <v>235</v>
      </c>
      <c r="H1302" s="12" t="s">
        <v>12</v>
      </c>
      <c r="I1302" s="12" t="s">
        <v>21</v>
      </c>
      <c r="J1302" s="12">
        <v>614529</v>
      </c>
      <c r="K1302" s="12">
        <v>186354</v>
      </c>
      <c r="L1302" s="36">
        <f t="shared" si="20"/>
        <v>0.30324687687643709</v>
      </c>
    </row>
    <row r="1303" spans="1:12">
      <c r="A1303" s="12">
        <v>472544</v>
      </c>
      <c r="B1303" s="12" t="s">
        <v>2647</v>
      </c>
      <c r="C1303" s="35">
        <v>41127</v>
      </c>
      <c r="D1303" s="12" t="s">
        <v>9</v>
      </c>
      <c r="E1303" s="12" t="s">
        <v>584</v>
      </c>
      <c r="F1303" s="12">
        <v>447935</v>
      </c>
      <c r="G1303" s="12" t="s">
        <v>238</v>
      </c>
      <c r="H1303" s="12" t="s">
        <v>27</v>
      </c>
      <c r="I1303" s="12" t="s">
        <v>17</v>
      </c>
      <c r="J1303" s="12">
        <v>1034500</v>
      </c>
      <c r="K1303" s="12">
        <v>224483</v>
      </c>
      <c r="L1303" s="36">
        <f t="shared" si="20"/>
        <v>0.21699661672305462</v>
      </c>
    </row>
    <row r="1304" spans="1:12">
      <c r="A1304" s="12">
        <v>472545</v>
      </c>
      <c r="B1304" s="12" t="s">
        <v>2648</v>
      </c>
      <c r="C1304" s="35">
        <v>41397</v>
      </c>
      <c r="D1304" s="12" t="s">
        <v>9</v>
      </c>
      <c r="E1304" s="12" t="s">
        <v>2286</v>
      </c>
      <c r="F1304" s="12">
        <v>382987</v>
      </c>
      <c r="G1304" s="12" t="s">
        <v>63</v>
      </c>
      <c r="H1304" s="12" t="s">
        <v>27</v>
      </c>
      <c r="I1304" s="12" t="s">
        <v>66</v>
      </c>
      <c r="J1304" s="12">
        <v>350030</v>
      </c>
      <c r="K1304" s="12">
        <v>460094</v>
      </c>
      <c r="L1304" s="36">
        <f t="shared" si="20"/>
        <v>1.3144416192897752</v>
      </c>
    </row>
    <row r="1305" spans="1:12">
      <c r="A1305" s="12">
        <v>472554</v>
      </c>
      <c r="B1305" s="12" t="s">
        <v>2649</v>
      </c>
      <c r="C1305" s="35">
        <v>40735</v>
      </c>
      <c r="D1305" s="12" t="s">
        <v>9</v>
      </c>
      <c r="E1305" s="12" t="s">
        <v>2650</v>
      </c>
      <c r="F1305" s="12">
        <v>474373</v>
      </c>
      <c r="G1305" s="12" t="s">
        <v>126</v>
      </c>
      <c r="H1305" s="12" t="s">
        <v>27</v>
      </c>
      <c r="I1305" s="12" t="s">
        <v>66</v>
      </c>
      <c r="J1305" s="12">
        <v>265173</v>
      </c>
      <c r="K1305" s="12">
        <v>287151</v>
      </c>
      <c r="L1305" s="36">
        <f t="shared" si="20"/>
        <v>1.0828817413537577</v>
      </c>
    </row>
    <row r="1306" spans="1:12">
      <c r="A1306" s="12">
        <v>472556</v>
      </c>
      <c r="B1306" s="12" t="s">
        <v>2651</v>
      </c>
      <c r="C1306" s="35">
        <v>41428</v>
      </c>
      <c r="D1306" s="12" t="s">
        <v>9</v>
      </c>
      <c r="E1306" s="12" t="s">
        <v>989</v>
      </c>
      <c r="F1306" s="12">
        <v>381325</v>
      </c>
      <c r="G1306" s="12" t="s">
        <v>274</v>
      </c>
      <c r="H1306" s="12" t="s">
        <v>27</v>
      </c>
      <c r="I1306" s="12" t="s">
        <v>66</v>
      </c>
      <c r="J1306" s="12">
        <v>54846</v>
      </c>
      <c r="K1306" s="12">
        <v>355199</v>
      </c>
      <c r="L1306" s="36">
        <f t="shared" si="20"/>
        <v>6.4762972687160412</v>
      </c>
    </row>
    <row r="1307" spans="1:12">
      <c r="A1307" s="12">
        <v>472559</v>
      </c>
      <c r="B1307" s="12" t="s">
        <v>2652</v>
      </c>
      <c r="C1307" s="35">
        <v>41422</v>
      </c>
      <c r="D1307" s="12" t="s">
        <v>9</v>
      </c>
      <c r="E1307" s="12" t="s">
        <v>2653</v>
      </c>
      <c r="F1307" s="12">
        <v>410827</v>
      </c>
      <c r="G1307" s="12" t="s">
        <v>255</v>
      </c>
      <c r="H1307" s="12" t="s">
        <v>27</v>
      </c>
      <c r="I1307" s="12" t="s">
        <v>21</v>
      </c>
      <c r="J1307" s="12">
        <v>410428</v>
      </c>
      <c r="K1307" s="12">
        <v>587205</v>
      </c>
      <c r="L1307" s="36">
        <f t="shared" si="20"/>
        <v>1.4307137914567232</v>
      </c>
    </row>
    <row r="1308" spans="1:12">
      <c r="A1308" s="12">
        <v>472591</v>
      </c>
      <c r="B1308" s="12" t="s">
        <v>2654</v>
      </c>
      <c r="C1308" s="35">
        <v>41428</v>
      </c>
      <c r="D1308" s="12" t="s">
        <v>9</v>
      </c>
      <c r="E1308" s="12" t="s">
        <v>2655</v>
      </c>
      <c r="F1308" s="12">
        <v>416178</v>
      </c>
      <c r="G1308" s="12" t="s">
        <v>155</v>
      </c>
      <c r="H1308" s="12" t="s">
        <v>27</v>
      </c>
      <c r="I1308" s="12" t="s">
        <v>66</v>
      </c>
      <c r="J1308" s="12">
        <v>314855</v>
      </c>
      <c r="K1308" s="12">
        <v>441033</v>
      </c>
      <c r="L1308" s="36">
        <f t="shared" si="20"/>
        <v>1.4007495513807944</v>
      </c>
    </row>
    <row r="1309" spans="1:12">
      <c r="A1309" s="12">
        <v>472680</v>
      </c>
      <c r="B1309" s="12" t="s">
        <v>2656</v>
      </c>
      <c r="C1309" s="35">
        <v>41430</v>
      </c>
      <c r="D1309" s="12" t="s">
        <v>9</v>
      </c>
      <c r="E1309" s="12" t="s">
        <v>2079</v>
      </c>
      <c r="F1309" s="12">
        <v>460392</v>
      </c>
      <c r="G1309" s="12" t="s">
        <v>527</v>
      </c>
      <c r="H1309" s="12" t="s">
        <v>27</v>
      </c>
      <c r="I1309" s="12" t="s">
        <v>66</v>
      </c>
      <c r="J1309" s="12">
        <v>192305</v>
      </c>
      <c r="K1309" s="12">
        <v>717251</v>
      </c>
      <c r="L1309" s="36">
        <f t="shared" si="20"/>
        <v>3.7297574166038325</v>
      </c>
    </row>
    <row r="1310" spans="1:12">
      <c r="A1310" s="12">
        <v>472681</v>
      </c>
      <c r="B1310" s="12" t="s">
        <v>2657</v>
      </c>
      <c r="C1310" s="35">
        <v>41428</v>
      </c>
      <c r="D1310" s="12" t="s">
        <v>9</v>
      </c>
      <c r="E1310" s="12" t="s">
        <v>2658</v>
      </c>
      <c r="F1310" s="12">
        <v>420498</v>
      </c>
      <c r="G1310" s="12" t="s">
        <v>759</v>
      </c>
      <c r="H1310" s="12" t="s">
        <v>27</v>
      </c>
      <c r="I1310" s="12" t="s">
        <v>66</v>
      </c>
      <c r="J1310" s="12">
        <v>253792</v>
      </c>
      <c r="K1310" s="12">
        <v>236188</v>
      </c>
      <c r="L1310" s="36">
        <f t="shared" si="20"/>
        <v>0.93063611146135417</v>
      </c>
    </row>
    <row r="1311" spans="1:12">
      <c r="A1311" s="12">
        <v>472686</v>
      </c>
      <c r="B1311" s="12" t="s">
        <v>2659</v>
      </c>
      <c r="C1311" s="35">
        <v>41429</v>
      </c>
      <c r="D1311" s="12" t="s">
        <v>9</v>
      </c>
      <c r="E1311" s="12" t="s">
        <v>2660</v>
      </c>
      <c r="F1311" s="12">
        <v>464799</v>
      </c>
      <c r="G1311" s="12" t="s">
        <v>644</v>
      </c>
      <c r="H1311" s="12" t="s">
        <v>27</v>
      </c>
      <c r="I1311" s="12" t="s">
        <v>17</v>
      </c>
      <c r="J1311" s="12">
        <v>898944</v>
      </c>
      <c r="K1311" s="12">
        <v>613612</v>
      </c>
      <c r="L1311" s="36">
        <f t="shared" si="20"/>
        <v>0.6825920190801652</v>
      </c>
    </row>
    <row r="1312" spans="1:12">
      <c r="A1312" s="12">
        <v>472687</v>
      </c>
      <c r="B1312" s="12" t="s">
        <v>2661</v>
      </c>
      <c r="C1312" s="35">
        <v>41395</v>
      </c>
      <c r="D1312" s="12" t="s">
        <v>9</v>
      </c>
      <c r="E1312" s="12" t="s">
        <v>2662</v>
      </c>
      <c r="F1312" s="12">
        <v>423329</v>
      </c>
      <c r="G1312" s="12" t="s">
        <v>183</v>
      </c>
      <c r="H1312" s="12" t="s">
        <v>27</v>
      </c>
      <c r="I1312" s="12" t="s">
        <v>66</v>
      </c>
      <c r="J1312" s="12">
        <v>105294</v>
      </c>
      <c r="K1312" s="12">
        <v>320037</v>
      </c>
      <c r="L1312" s="36">
        <f t="shared" si="20"/>
        <v>3.039460937945182</v>
      </c>
    </row>
    <row r="1313" spans="1:12">
      <c r="A1313" s="12">
        <v>472690</v>
      </c>
      <c r="B1313" s="12" t="s">
        <v>2663</v>
      </c>
      <c r="C1313" s="35">
        <v>41393</v>
      </c>
      <c r="D1313" s="12" t="s">
        <v>9</v>
      </c>
      <c r="E1313" s="12" t="s">
        <v>2664</v>
      </c>
      <c r="F1313" s="12">
        <v>377815</v>
      </c>
      <c r="G1313" s="12" t="s">
        <v>1276</v>
      </c>
      <c r="H1313" s="12" t="s">
        <v>27</v>
      </c>
      <c r="I1313" s="12" t="s">
        <v>66</v>
      </c>
      <c r="J1313" s="12">
        <v>110308</v>
      </c>
      <c r="K1313" s="12">
        <v>190138</v>
      </c>
      <c r="L1313" s="36">
        <f t="shared" si="20"/>
        <v>1.7237009101787721</v>
      </c>
    </row>
    <row r="1314" spans="1:12">
      <c r="A1314" s="12">
        <v>472692</v>
      </c>
      <c r="B1314" s="12" t="s">
        <v>2665</v>
      </c>
      <c r="C1314" s="35">
        <v>41431</v>
      </c>
      <c r="D1314" s="12" t="s">
        <v>9</v>
      </c>
      <c r="E1314" s="12" t="s">
        <v>2666</v>
      </c>
      <c r="F1314" s="12">
        <v>419555</v>
      </c>
      <c r="G1314" s="12" t="s">
        <v>740</v>
      </c>
      <c r="H1314" s="12" t="s">
        <v>27</v>
      </c>
      <c r="I1314" s="12" t="s">
        <v>66</v>
      </c>
      <c r="J1314" s="12">
        <v>223089</v>
      </c>
      <c r="K1314" s="12">
        <v>1316995</v>
      </c>
      <c r="L1314" s="36">
        <f t="shared" si="20"/>
        <v>5.9034510890272491</v>
      </c>
    </row>
    <row r="1315" spans="1:12">
      <c r="A1315" s="12">
        <v>472816</v>
      </c>
      <c r="B1315" s="12" t="s">
        <v>2667</v>
      </c>
      <c r="C1315" s="35">
        <v>41421</v>
      </c>
      <c r="D1315" s="12" t="s">
        <v>9</v>
      </c>
      <c r="E1315" s="12" t="s">
        <v>2668</v>
      </c>
      <c r="F1315" s="12">
        <v>381123</v>
      </c>
      <c r="G1315" s="12" t="s">
        <v>499</v>
      </c>
      <c r="H1315" s="12" t="s">
        <v>27</v>
      </c>
      <c r="I1315" s="12" t="s">
        <v>66</v>
      </c>
      <c r="J1315" s="12">
        <v>270531</v>
      </c>
      <c r="K1315" s="12">
        <v>431127</v>
      </c>
      <c r="L1315" s="36">
        <f t="shared" si="20"/>
        <v>1.5936325227053461</v>
      </c>
    </row>
    <row r="1316" spans="1:12">
      <c r="A1316" s="12">
        <v>472838</v>
      </c>
      <c r="B1316" s="12" t="s">
        <v>2669</v>
      </c>
      <c r="C1316" s="35">
        <v>41426</v>
      </c>
      <c r="D1316" s="12" t="s">
        <v>9</v>
      </c>
      <c r="E1316" s="12" t="s">
        <v>2670</v>
      </c>
      <c r="F1316" s="12">
        <v>464799</v>
      </c>
      <c r="G1316" s="12" t="s">
        <v>644</v>
      </c>
      <c r="H1316" s="12" t="s">
        <v>27</v>
      </c>
      <c r="I1316" s="12" t="s">
        <v>66</v>
      </c>
      <c r="J1316" s="12">
        <v>110971</v>
      </c>
      <c r="K1316" s="12">
        <v>96624</v>
      </c>
      <c r="L1316" s="36">
        <f t="shared" si="20"/>
        <v>0.87071397031656916</v>
      </c>
    </row>
    <row r="1317" spans="1:12">
      <c r="A1317" s="12">
        <v>472840</v>
      </c>
      <c r="B1317" s="12" t="s">
        <v>2671</v>
      </c>
      <c r="C1317" s="35">
        <v>41423</v>
      </c>
      <c r="D1317" s="12" t="s">
        <v>9</v>
      </c>
      <c r="E1317" s="12" t="s">
        <v>2672</v>
      </c>
      <c r="F1317" s="12">
        <v>464799</v>
      </c>
      <c r="G1317" s="12" t="s">
        <v>644</v>
      </c>
      <c r="H1317" s="12" t="s">
        <v>27</v>
      </c>
      <c r="I1317" s="12" t="s">
        <v>66</v>
      </c>
      <c r="J1317" s="12">
        <v>118983</v>
      </c>
      <c r="K1317" s="12">
        <v>165439</v>
      </c>
      <c r="L1317" s="36">
        <f t="shared" si="20"/>
        <v>1.3904423320978627</v>
      </c>
    </row>
    <row r="1318" spans="1:12">
      <c r="A1318" s="12">
        <v>472841</v>
      </c>
      <c r="B1318" s="12" t="s">
        <v>2673</v>
      </c>
      <c r="C1318" s="35">
        <v>41424</v>
      </c>
      <c r="D1318" s="12" t="s">
        <v>9</v>
      </c>
      <c r="E1318" s="12" t="s">
        <v>2674</v>
      </c>
      <c r="F1318" s="12">
        <v>464799</v>
      </c>
      <c r="G1318" s="12" t="s">
        <v>644</v>
      </c>
      <c r="H1318" s="12" t="s">
        <v>27</v>
      </c>
      <c r="I1318" s="12" t="s">
        <v>66</v>
      </c>
      <c r="J1318" s="12">
        <v>173077</v>
      </c>
      <c r="K1318" s="12">
        <v>174273</v>
      </c>
      <c r="L1318" s="36">
        <f t="shared" si="20"/>
        <v>1.0069102191510138</v>
      </c>
    </row>
    <row r="1319" spans="1:12">
      <c r="A1319" s="12">
        <v>472982</v>
      </c>
      <c r="B1319" s="12" t="s">
        <v>2675</v>
      </c>
      <c r="C1319" s="35">
        <v>41437</v>
      </c>
      <c r="D1319" s="12" t="s">
        <v>9</v>
      </c>
      <c r="E1319" s="12" t="s">
        <v>2676</v>
      </c>
      <c r="F1319" s="12">
        <v>381248</v>
      </c>
      <c r="G1319" s="12" t="s">
        <v>513</v>
      </c>
      <c r="H1319" s="12" t="s">
        <v>27</v>
      </c>
      <c r="I1319" s="12" t="s">
        <v>66</v>
      </c>
      <c r="J1319" s="12">
        <v>294926</v>
      </c>
      <c r="K1319" s="12">
        <v>31896</v>
      </c>
      <c r="L1319" s="36">
        <f t="shared" si="20"/>
        <v>0.10814916284084822</v>
      </c>
    </row>
    <row r="1320" spans="1:12">
      <c r="A1320" s="12">
        <v>472985</v>
      </c>
      <c r="B1320" s="12" t="s">
        <v>2677</v>
      </c>
      <c r="C1320" s="35">
        <v>41429</v>
      </c>
      <c r="D1320" s="12" t="s">
        <v>9</v>
      </c>
      <c r="E1320" s="12" t="s">
        <v>2678</v>
      </c>
      <c r="F1320" s="12">
        <v>448733</v>
      </c>
      <c r="G1320" s="12" t="s">
        <v>516</v>
      </c>
      <c r="H1320" s="12" t="s">
        <v>27</v>
      </c>
      <c r="I1320" s="12" t="s">
        <v>66</v>
      </c>
      <c r="J1320" s="12">
        <v>121339</v>
      </c>
      <c r="K1320" s="12">
        <v>214687</v>
      </c>
      <c r="L1320" s="36">
        <f t="shared" si="20"/>
        <v>1.7693157187713762</v>
      </c>
    </row>
    <row r="1321" spans="1:12">
      <c r="A1321" s="12">
        <v>473038</v>
      </c>
      <c r="B1321" s="12" t="s">
        <v>2679</v>
      </c>
      <c r="C1321" s="35">
        <v>41435</v>
      </c>
      <c r="D1321" s="12" t="s">
        <v>9</v>
      </c>
      <c r="E1321" s="12" t="s">
        <v>2680</v>
      </c>
      <c r="F1321" s="12">
        <v>436955</v>
      </c>
      <c r="G1321" s="12" t="s">
        <v>819</v>
      </c>
      <c r="H1321" s="12" t="s">
        <v>27</v>
      </c>
      <c r="I1321" s="12" t="s">
        <v>66</v>
      </c>
      <c r="J1321" s="12">
        <v>180727</v>
      </c>
      <c r="K1321" s="12">
        <v>493569</v>
      </c>
      <c r="L1321" s="36">
        <f t="shared" si="20"/>
        <v>2.7310197148184829</v>
      </c>
    </row>
    <row r="1322" spans="1:12">
      <c r="A1322" s="12">
        <v>473041</v>
      </c>
      <c r="B1322" s="12" t="s">
        <v>2681</v>
      </c>
      <c r="C1322" s="35">
        <v>41431</v>
      </c>
      <c r="D1322" s="12" t="s">
        <v>9</v>
      </c>
      <c r="E1322" s="12" t="s">
        <v>2682</v>
      </c>
      <c r="F1322" s="12">
        <v>152562</v>
      </c>
      <c r="G1322" s="12" t="s">
        <v>447</v>
      </c>
      <c r="H1322" s="12" t="s">
        <v>27</v>
      </c>
      <c r="I1322" s="12" t="s">
        <v>66</v>
      </c>
      <c r="J1322" s="12">
        <v>142147</v>
      </c>
      <c r="K1322" s="12">
        <v>134820</v>
      </c>
      <c r="L1322" s="36">
        <f t="shared" si="20"/>
        <v>0.9484547686549839</v>
      </c>
    </row>
    <row r="1323" spans="1:12">
      <c r="A1323" s="12">
        <v>473244</v>
      </c>
      <c r="B1323" s="12" t="s">
        <v>2683</v>
      </c>
      <c r="C1323" s="35">
        <v>41431</v>
      </c>
      <c r="D1323" s="12" t="s">
        <v>9</v>
      </c>
      <c r="E1323" s="12" t="s">
        <v>979</v>
      </c>
      <c r="F1323" s="12">
        <v>398778</v>
      </c>
      <c r="G1323" s="12" t="s">
        <v>363</v>
      </c>
      <c r="H1323" s="12" t="s">
        <v>27</v>
      </c>
      <c r="I1323" s="12" t="s">
        <v>66</v>
      </c>
      <c r="J1323" s="12">
        <v>129921</v>
      </c>
      <c r="K1323" s="12">
        <v>134448</v>
      </c>
      <c r="L1323" s="36">
        <f t="shared" si="20"/>
        <v>1.0348442515066849</v>
      </c>
    </row>
    <row r="1324" spans="1:12">
      <c r="A1324" s="12">
        <v>473356</v>
      </c>
      <c r="B1324" s="12" t="s">
        <v>2684</v>
      </c>
      <c r="C1324" s="35">
        <v>41442</v>
      </c>
      <c r="D1324" s="12" t="s">
        <v>9</v>
      </c>
      <c r="E1324" s="12" t="s">
        <v>2685</v>
      </c>
      <c r="F1324" s="12">
        <v>448126</v>
      </c>
      <c r="G1324" s="12" t="s">
        <v>312</v>
      </c>
      <c r="H1324" s="12" t="s">
        <v>27</v>
      </c>
      <c r="I1324" s="12" t="s">
        <v>66</v>
      </c>
      <c r="J1324" s="12">
        <v>224565</v>
      </c>
      <c r="K1324" s="12">
        <v>285453</v>
      </c>
      <c r="L1324" s="36">
        <f t="shared" si="20"/>
        <v>1.271137532562955</v>
      </c>
    </row>
    <row r="1325" spans="1:12">
      <c r="A1325" s="12">
        <v>473361</v>
      </c>
      <c r="B1325" s="12" t="s">
        <v>2686</v>
      </c>
      <c r="C1325" s="35">
        <v>41442</v>
      </c>
      <c r="D1325" s="12" t="s">
        <v>9</v>
      </c>
      <c r="E1325" s="12" t="s">
        <v>2687</v>
      </c>
      <c r="F1325" s="12">
        <v>382514</v>
      </c>
      <c r="G1325" s="12" t="s">
        <v>840</v>
      </c>
      <c r="H1325" s="12" t="s">
        <v>27</v>
      </c>
      <c r="I1325" s="12" t="s">
        <v>66</v>
      </c>
      <c r="J1325" s="12">
        <v>109200</v>
      </c>
      <c r="K1325" s="12">
        <v>387280</v>
      </c>
      <c r="L1325" s="36">
        <f t="shared" si="20"/>
        <v>3.5465201465201464</v>
      </c>
    </row>
    <row r="1326" spans="1:12">
      <c r="A1326" s="12">
        <v>473366</v>
      </c>
      <c r="B1326" s="12" t="s">
        <v>2688</v>
      </c>
      <c r="C1326" s="35">
        <v>41428</v>
      </c>
      <c r="D1326" s="12" t="s">
        <v>9</v>
      </c>
      <c r="E1326" s="12" t="s">
        <v>2689</v>
      </c>
      <c r="F1326" s="12">
        <v>446766</v>
      </c>
      <c r="G1326" s="12" t="s">
        <v>1253</v>
      </c>
      <c r="H1326" s="12" t="s">
        <v>27</v>
      </c>
      <c r="I1326" s="12" t="s">
        <v>66</v>
      </c>
      <c r="J1326" s="12">
        <v>138314</v>
      </c>
      <c r="K1326" s="12">
        <v>73427</v>
      </c>
      <c r="L1326" s="36">
        <f t="shared" si="20"/>
        <v>0.53087178449036254</v>
      </c>
    </row>
    <row r="1327" spans="1:12">
      <c r="A1327" s="12">
        <v>473451</v>
      </c>
      <c r="B1327" s="12" t="s">
        <v>2690</v>
      </c>
      <c r="C1327" s="35">
        <v>41428</v>
      </c>
      <c r="D1327" s="12" t="s">
        <v>9</v>
      </c>
      <c r="E1327" s="12" t="s">
        <v>2691</v>
      </c>
      <c r="F1327" s="12">
        <v>381123</v>
      </c>
      <c r="G1327" s="12" t="s">
        <v>499</v>
      </c>
      <c r="H1327" s="12" t="s">
        <v>27</v>
      </c>
      <c r="I1327" s="12" t="s">
        <v>66</v>
      </c>
      <c r="J1327" s="12">
        <v>162482</v>
      </c>
      <c r="K1327" s="12">
        <v>418120</v>
      </c>
      <c r="L1327" s="36">
        <f t="shared" si="20"/>
        <v>2.5733311997636661</v>
      </c>
    </row>
    <row r="1328" spans="1:12">
      <c r="A1328" s="12">
        <v>473453</v>
      </c>
      <c r="B1328" s="12" t="s">
        <v>2692</v>
      </c>
      <c r="C1328" s="35">
        <v>41436</v>
      </c>
      <c r="D1328" s="12" t="s">
        <v>9</v>
      </c>
      <c r="E1328" s="12" t="s">
        <v>2693</v>
      </c>
      <c r="F1328" s="12">
        <v>472827</v>
      </c>
      <c r="G1328" s="12" t="s">
        <v>2694</v>
      </c>
      <c r="H1328" s="12" t="s">
        <v>27</v>
      </c>
      <c r="I1328" s="12" t="s">
        <v>66</v>
      </c>
      <c r="J1328" s="12">
        <v>211323</v>
      </c>
      <c r="K1328" s="12">
        <v>196856</v>
      </c>
      <c r="L1328" s="36">
        <f t="shared" si="20"/>
        <v>0.93154081666453725</v>
      </c>
    </row>
    <row r="1329" spans="1:12">
      <c r="A1329" s="12" t="s">
        <v>2903</v>
      </c>
      <c r="B1329" s="12" t="s">
        <v>2695</v>
      </c>
      <c r="C1329" s="35">
        <v>41428</v>
      </c>
      <c r="D1329" s="12" t="s">
        <v>9</v>
      </c>
      <c r="E1329" s="12" t="s">
        <v>2696</v>
      </c>
      <c r="F1329" s="12">
        <v>472827</v>
      </c>
      <c r="G1329" s="12" t="s">
        <v>2694</v>
      </c>
      <c r="H1329" s="12" t="s">
        <v>27</v>
      </c>
      <c r="I1329" s="12" t="s">
        <v>66</v>
      </c>
      <c r="J1329" s="12">
        <v>219544</v>
      </c>
      <c r="K1329" s="12">
        <v>159050</v>
      </c>
      <c r="L1329" s="36">
        <f t="shared" si="20"/>
        <v>0.72445614546514592</v>
      </c>
    </row>
    <row r="1330" spans="1:12">
      <c r="A1330" s="12">
        <v>473456</v>
      </c>
      <c r="B1330" s="12" t="s">
        <v>2697</v>
      </c>
      <c r="C1330" s="35">
        <v>41443</v>
      </c>
      <c r="D1330" s="12" t="s">
        <v>9</v>
      </c>
      <c r="E1330" s="12" t="s">
        <v>995</v>
      </c>
      <c r="F1330" s="12">
        <v>472249</v>
      </c>
      <c r="G1330" s="12" t="s">
        <v>2698</v>
      </c>
      <c r="H1330" s="12" t="s">
        <v>27</v>
      </c>
      <c r="I1330" s="12" t="s">
        <v>66</v>
      </c>
      <c r="J1330" s="12">
        <v>173826</v>
      </c>
      <c r="K1330" s="12">
        <v>29070</v>
      </c>
      <c r="L1330" s="36">
        <f t="shared" si="20"/>
        <v>0.16723620171896034</v>
      </c>
    </row>
    <row r="1331" spans="1:12">
      <c r="A1331" s="12">
        <v>473458</v>
      </c>
      <c r="B1331" s="12" t="s">
        <v>2699</v>
      </c>
      <c r="C1331" s="35">
        <v>41429</v>
      </c>
      <c r="D1331" s="12" t="s">
        <v>9</v>
      </c>
      <c r="E1331" s="12" t="s">
        <v>2700</v>
      </c>
      <c r="F1331" s="12">
        <v>403187</v>
      </c>
      <c r="G1331" s="12" t="s">
        <v>252</v>
      </c>
      <c r="H1331" s="12" t="s">
        <v>27</v>
      </c>
      <c r="I1331" s="12" t="s">
        <v>66</v>
      </c>
      <c r="J1331" s="12">
        <v>133030</v>
      </c>
      <c r="K1331" s="12">
        <v>587633</v>
      </c>
      <c r="L1331" s="36">
        <f t="shared" si="20"/>
        <v>4.4172968503345107</v>
      </c>
    </row>
    <row r="1332" spans="1:12">
      <c r="A1332" s="12">
        <v>473549</v>
      </c>
      <c r="B1332" s="12" t="s">
        <v>2701</v>
      </c>
      <c r="C1332" s="35">
        <v>41442</v>
      </c>
      <c r="D1332" s="12" t="s">
        <v>9</v>
      </c>
      <c r="E1332" s="12" t="s">
        <v>2572</v>
      </c>
      <c r="F1332" s="12">
        <v>434171</v>
      </c>
      <c r="G1332" s="12" t="s">
        <v>372</v>
      </c>
      <c r="H1332" s="12" t="s">
        <v>27</v>
      </c>
      <c r="I1332" s="12" t="s">
        <v>66</v>
      </c>
      <c r="J1332" s="12">
        <v>227714</v>
      </c>
      <c r="K1332" s="12">
        <v>19369</v>
      </c>
      <c r="L1332" s="36">
        <f t="shared" si="20"/>
        <v>8.5058450512484965E-2</v>
      </c>
    </row>
    <row r="1333" spans="1:12">
      <c r="A1333" s="12">
        <v>473551</v>
      </c>
      <c r="B1333" s="12" t="s">
        <v>2702</v>
      </c>
      <c r="C1333" s="35">
        <v>41442</v>
      </c>
      <c r="D1333" s="12" t="s">
        <v>9</v>
      </c>
      <c r="E1333" s="12" t="s">
        <v>2326</v>
      </c>
      <c r="F1333" s="12">
        <v>460392</v>
      </c>
      <c r="G1333" s="12" t="s">
        <v>527</v>
      </c>
      <c r="H1333" s="12" t="s">
        <v>27</v>
      </c>
      <c r="I1333" s="12" t="s">
        <v>66</v>
      </c>
      <c r="J1333" s="12">
        <v>357836</v>
      </c>
      <c r="K1333" s="12">
        <v>191626</v>
      </c>
      <c r="L1333" s="36">
        <f t="shared" si="20"/>
        <v>0.53551347544685279</v>
      </c>
    </row>
    <row r="1334" spans="1:12">
      <c r="A1334" s="12">
        <v>473567</v>
      </c>
      <c r="B1334" s="12" t="s">
        <v>2703</v>
      </c>
      <c r="C1334" s="35">
        <v>41425</v>
      </c>
      <c r="D1334" s="12" t="s">
        <v>9</v>
      </c>
      <c r="E1334" s="12" t="s">
        <v>613</v>
      </c>
      <c r="F1334" s="12">
        <v>424426</v>
      </c>
      <c r="G1334" s="12" t="s">
        <v>935</v>
      </c>
      <c r="H1334" s="12" t="s">
        <v>27</v>
      </c>
      <c r="I1334" s="12" t="s">
        <v>66</v>
      </c>
      <c r="J1334" s="12">
        <v>139289</v>
      </c>
      <c r="K1334" s="12">
        <v>59139</v>
      </c>
      <c r="L1334" s="36">
        <f t="shared" si="20"/>
        <v>0.42457767662916668</v>
      </c>
    </row>
    <row r="1335" spans="1:12">
      <c r="A1335" s="12">
        <v>473839</v>
      </c>
      <c r="B1335" s="12" t="s">
        <v>2704</v>
      </c>
      <c r="C1335" s="35">
        <v>41428</v>
      </c>
      <c r="D1335" s="12" t="s">
        <v>9</v>
      </c>
      <c r="E1335" s="12" t="s">
        <v>2705</v>
      </c>
      <c r="F1335" s="12">
        <v>454526</v>
      </c>
      <c r="G1335" s="12" t="s">
        <v>466</v>
      </c>
      <c r="H1335" s="12" t="s">
        <v>27</v>
      </c>
      <c r="I1335" s="12" t="s">
        <v>66</v>
      </c>
      <c r="J1335" s="12">
        <v>237138</v>
      </c>
      <c r="K1335" s="12">
        <v>834804</v>
      </c>
      <c r="L1335" s="36">
        <f t="shared" si="20"/>
        <v>3.5203299344685375</v>
      </c>
    </row>
    <row r="1336" spans="1:12">
      <c r="A1336" s="12">
        <v>473840</v>
      </c>
      <c r="B1336" s="12" t="s">
        <v>2706</v>
      </c>
      <c r="C1336" s="35">
        <v>41429</v>
      </c>
      <c r="D1336" s="12" t="s">
        <v>9</v>
      </c>
      <c r="E1336" s="12" t="s">
        <v>659</v>
      </c>
      <c r="F1336" s="12">
        <v>460222</v>
      </c>
      <c r="G1336" s="12" t="s">
        <v>480</v>
      </c>
      <c r="H1336" s="12" t="s">
        <v>27</v>
      </c>
      <c r="I1336" s="12" t="s">
        <v>21</v>
      </c>
      <c r="J1336" s="12">
        <v>494690</v>
      </c>
      <c r="K1336" s="12">
        <v>117001</v>
      </c>
      <c r="L1336" s="36">
        <f t="shared" si="20"/>
        <v>0.23651377630435222</v>
      </c>
    </row>
    <row r="1337" spans="1:12">
      <c r="A1337" s="12">
        <v>473851</v>
      </c>
      <c r="B1337" s="12" t="s">
        <v>2707</v>
      </c>
      <c r="C1337" s="35">
        <v>41443</v>
      </c>
      <c r="D1337" s="12" t="s">
        <v>9</v>
      </c>
      <c r="E1337" s="12" t="s">
        <v>1034</v>
      </c>
      <c r="F1337" s="12">
        <v>452815</v>
      </c>
      <c r="G1337" s="12" t="s">
        <v>444</v>
      </c>
      <c r="H1337" s="12" t="s">
        <v>27</v>
      </c>
      <c r="I1337" s="12" t="s">
        <v>21</v>
      </c>
      <c r="J1337" s="12">
        <v>502214</v>
      </c>
      <c r="K1337" s="12">
        <v>24218</v>
      </c>
      <c r="L1337" s="36">
        <f t="shared" si="20"/>
        <v>4.8222470898859851E-2</v>
      </c>
    </row>
    <row r="1338" spans="1:12">
      <c r="A1338" s="12">
        <v>474458</v>
      </c>
      <c r="B1338" s="12" t="s">
        <v>2708</v>
      </c>
      <c r="C1338" s="35">
        <v>41436</v>
      </c>
      <c r="D1338" s="12" t="s">
        <v>9</v>
      </c>
      <c r="E1338" s="12" t="s">
        <v>2709</v>
      </c>
      <c r="F1338" s="12">
        <v>381721</v>
      </c>
      <c r="G1338" s="12" t="s">
        <v>265</v>
      </c>
      <c r="H1338" s="12" t="s">
        <v>27</v>
      </c>
      <c r="I1338" s="12" t="s">
        <v>66</v>
      </c>
      <c r="J1338" s="12">
        <v>105294</v>
      </c>
      <c r="K1338" s="12">
        <v>254362</v>
      </c>
      <c r="L1338" s="36">
        <f t="shared" si="20"/>
        <v>2.415731190761107</v>
      </c>
    </row>
    <row r="1339" spans="1:12">
      <c r="A1339" s="12">
        <v>474463</v>
      </c>
      <c r="B1339" s="12" t="s">
        <v>2710</v>
      </c>
      <c r="C1339" s="35">
        <v>41435</v>
      </c>
      <c r="D1339" s="12" t="s">
        <v>9</v>
      </c>
      <c r="E1339" s="12" t="s">
        <v>885</v>
      </c>
      <c r="F1339" s="12">
        <v>460862</v>
      </c>
      <c r="G1339" s="12" t="s">
        <v>227</v>
      </c>
      <c r="H1339" s="12" t="s">
        <v>27</v>
      </c>
      <c r="I1339" s="12" t="s">
        <v>21</v>
      </c>
      <c r="J1339" s="12">
        <v>467295</v>
      </c>
      <c r="K1339" s="12">
        <v>187642</v>
      </c>
      <c r="L1339" s="36">
        <f t="shared" si="20"/>
        <v>0.40154934249242985</v>
      </c>
    </row>
    <row r="1340" spans="1:12">
      <c r="A1340" s="12">
        <v>472841</v>
      </c>
      <c r="B1340" s="12" t="s">
        <v>2673</v>
      </c>
      <c r="C1340" s="35">
        <v>41424</v>
      </c>
      <c r="D1340" s="12" t="s">
        <v>2711</v>
      </c>
      <c r="E1340" s="12" t="s">
        <v>2674</v>
      </c>
      <c r="F1340" s="12">
        <v>464799</v>
      </c>
      <c r="G1340" s="12" t="s">
        <v>644</v>
      </c>
      <c r="H1340" s="12" t="s">
        <v>27</v>
      </c>
      <c r="I1340" s="12" t="s">
        <v>66</v>
      </c>
      <c r="J1340" s="12">
        <v>173077</v>
      </c>
      <c r="K1340" s="12">
        <v>174273</v>
      </c>
      <c r="L1340" s="36">
        <f t="shared" si="20"/>
        <v>1.0069102191510138</v>
      </c>
    </row>
    <row r="1341" spans="1:12">
      <c r="A1341" s="12">
        <v>472982</v>
      </c>
      <c r="B1341" s="12" t="s">
        <v>2675</v>
      </c>
      <c r="C1341" s="35">
        <v>41437</v>
      </c>
      <c r="D1341" s="12" t="s">
        <v>2711</v>
      </c>
      <c r="E1341" s="12" t="s">
        <v>2676</v>
      </c>
      <c r="F1341" s="12">
        <v>381248</v>
      </c>
      <c r="G1341" s="12" t="s">
        <v>513</v>
      </c>
      <c r="H1341" s="12" t="s">
        <v>27</v>
      </c>
      <c r="I1341" s="12" t="s">
        <v>66</v>
      </c>
      <c r="J1341" s="12">
        <v>294926</v>
      </c>
      <c r="K1341" s="12">
        <v>31896</v>
      </c>
      <c r="L1341" s="36">
        <f t="shared" si="20"/>
        <v>0.10814916284084822</v>
      </c>
    </row>
    <row r="1342" spans="1:12">
      <c r="A1342" s="12">
        <v>472985</v>
      </c>
      <c r="B1342" s="12" t="s">
        <v>2677</v>
      </c>
      <c r="C1342" s="35">
        <v>41429</v>
      </c>
      <c r="D1342" s="12" t="s">
        <v>2711</v>
      </c>
      <c r="E1342" s="12" t="s">
        <v>2678</v>
      </c>
      <c r="F1342" s="12">
        <v>448733</v>
      </c>
      <c r="G1342" s="12" t="s">
        <v>516</v>
      </c>
      <c r="H1342" s="12" t="s">
        <v>27</v>
      </c>
      <c r="I1342" s="12" t="s">
        <v>66</v>
      </c>
      <c r="J1342" s="12">
        <v>121339</v>
      </c>
      <c r="K1342" s="12">
        <v>214687</v>
      </c>
      <c r="L1342" s="36">
        <f t="shared" si="20"/>
        <v>1.7693157187713762</v>
      </c>
    </row>
    <row r="1343" spans="1:12">
      <c r="A1343" s="12">
        <v>473038</v>
      </c>
      <c r="B1343" s="12" t="s">
        <v>2679</v>
      </c>
      <c r="C1343" s="35">
        <v>41435</v>
      </c>
      <c r="D1343" s="12" t="s">
        <v>2711</v>
      </c>
      <c r="E1343" s="12" t="s">
        <v>2680</v>
      </c>
      <c r="F1343" s="12">
        <v>436955</v>
      </c>
      <c r="G1343" s="12" t="s">
        <v>819</v>
      </c>
      <c r="H1343" s="12" t="s">
        <v>27</v>
      </c>
      <c r="I1343" s="12" t="s">
        <v>66</v>
      </c>
      <c r="J1343" s="12">
        <v>180727</v>
      </c>
      <c r="K1343" s="12">
        <v>493569</v>
      </c>
      <c r="L1343" s="36">
        <f t="shared" si="20"/>
        <v>2.7310197148184829</v>
      </c>
    </row>
    <row r="1344" spans="1:12">
      <c r="A1344" s="12">
        <v>473041</v>
      </c>
      <c r="B1344" s="12" t="s">
        <v>2681</v>
      </c>
      <c r="C1344" s="35">
        <v>41431</v>
      </c>
      <c r="D1344" s="12" t="s">
        <v>2711</v>
      </c>
      <c r="E1344" s="12" t="s">
        <v>2682</v>
      </c>
      <c r="F1344" s="12">
        <v>152562</v>
      </c>
      <c r="G1344" s="12" t="s">
        <v>447</v>
      </c>
      <c r="H1344" s="12" t="s">
        <v>27</v>
      </c>
      <c r="I1344" s="12" t="s">
        <v>66</v>
      </c>
      <c r="J1344" s="12">
        <v>142147</v>
      </c>
      <c r="K1344" s="12">
        <v>134820</v>
      </c>
      <c r="L1344" s="36">
        <f t="shared" si="20"/>
        <v>0.9484547686549839</v>
      </c>
    </row>
    <row r="1345" spans="1:12">
      <c r="A1345" s="12">
        <v>473244</v>
      </c>
      <c r="B1345" s="12" t="s">
        <v>2683</v>
      </c>
      <c r="C1345" s="35">
        <v>41431</v>
      </c>
      <c r="D1345" s="12" t="s">
        <v>2711</v>
      </c>
      <c r="E1345" s="12" t="s">
        <v>979</v>
      </c>
      <c r="F1345" s="12">
        <v>398778</v>
      </c>
      <c r="G1345" s="12" t="s">
        <v>363</v>
      </c>
      <c r="H1345" s="12" t="s">
        <v>27</v>
      </c>
      <c r="I1345" s="12" t="s">
        <v>66</v>
      </c>
      <c r="J1345" s="12">
        <v>129921</v>
      </c>
      <c r="K1345" s="12">
        <v>134448</v>
      </c>
      <c r="L1345" s="36">
        <f t="shared" si="20"/>
        <v>1.0348442515066849</v>
      </c>
    </row>
    <row r="1346" spans="1:12">
      <c r="A1346" s="12">
        <v>473356</v>
      </c>
      <c r="B1346" s="12" t="s">
        <v>2684</v>
      </c>
      <c r="C1346" s="35">
        <v>41442</v>
      </c>
      <c r="D1346" s="12" t="s">
        <v>2711</v>
      </c>
      <c r="E1346" s="12" t="s">
        <v>2685</v>
      </c>
      <c r="F1346" s="12">
        <v>448126</v>
      </c>
      <c r="G1346" s="12" t="s">
        <v>312</v>
      </c>
      <c r="H1346" s="12" t="s">
        <v>27</v>
      </c>
      <c r="I1346" s="12" t="s">
        <v>66</v>
      </c>
      <c r="J1346" s="12">
        <v>224565</v>
      </c>
      <c r="K1346" s="12">
        <v>285453</v>
      </c>
      <c r="L1346" s="36">
        <f t="shared" si="20"/>
        <v>1.271137532562955</v>
      </c>
    </row>
    <row r="1347" spans="1:12">
      <c r="A1347" s="12">
        <v>473361</v>
      </c>
      <c r="B1347" s="12" t="s">
        <v>2686</v>
      </c>
      <c r="C1347" s="35">
        <v>41442</v>
      </c>
      <c r="D1347" s="12" t="s">
        <v>2711</v>
      </c>
      <c r="E1347" s="12" t="s">
        <v>2687</v>
      </c>
      <c r="F1347" s="12">
        <v>382514</v>
      </c>
      <c r="G1347" s="12" t="s">
        <v>840</v>
      </c>
      <c r="H1347" s="12" t="s">
        <v>27</v>
      </c>
      <c r="I1347" s="12" t="s">
        <v>66</v>
      </c>
      <c r="J1347" s="12">
        <v>109200</v>
      </c>
      <c r="K1347" s="12">
        <v>387280</v>
      </c>
      <c r="L1347" s="36">
        <f t="shared" ref="L1347:L1361" si="21">K1347/J1347</f>
        <v>3.5465201465201464</v>
      </c>
    </row>
    <row r="1348" spans="1:12">
      <c r="A1348" s="12">
        <v>473366</v>
      </c>
      <c r="B1348" s="12" t="s">
        <v>2688</v>
      </c>
      <c r="C1348" s="35">
        <v>41428</v>
      </c>
      <c r="D1348" s="12" t="s">
        <v>2711</v>
      </c>
      <c r="E1348" s="12" t="s">
        <v>2689</v>
      </c>
      <c r="F1348" s="12">
        <v>446766</v>
      </c>
      <c r="G1348" s="12" t="s">
        <v>1253</v>
      </c>
      <c r="H1348" s="12" t="s">
        <v>27</v>
      </c>
      <c r="I1348" s="12" t="s">
        <v>66</v>
      </c>
      <c r="J1348" s="12">
        <v>138314</v>
      </c>
      <c r="K1348" s="12">
        <v>73427</v>
      </c>
      <c r="L1348" s="36">
        <f t="shared" si="21"/>
        <v>0.53087178449036254</v>
      </c>
    </row>
    <row r="1349" spans="1:12">
      <c r="A1349" s="12">
        <v>473451</v>
      </c>
      <c r="B1349" s="12" t="s">
        <v>2690</v>
      </c>
      <c r="C1349" s="35">
        <v>41428</v>
      </c>
      <c r="D1349" s="12" t="s">
        <v>2711</v>
      </c>
      <c r="E1349" s="12" t="s">
        <v>2691</v>
      </c>
      <c r="F1349" s="12">
        <v>381123</v>
      </c>
      <c r="G1349" s="12" t="s">
        <v>499</v>
      </c>
      <c r="H1349" s="12" t="s">
        <v>27</v>
      </c>
      <c r="I1349" s="12" t="s">
        <v>66</v>
      </c>
      <c r="J1349" s="12">
        <v>162482</v>
      </c>
      <c r="K1349" s="12">
        <v>418120</v>
      </c>
      <c r="L1349" s="36">
        <f t="shared" si="21"/>
        <v>2.5733311997636661</v>
      </c>
    </row>
    <row r="1350" spans="1:12">
      <c r="A1350" s="12">
        <v>473453</v>
      </c>
      <c r="B1350" s="12" t="s">
        <v>2692</v>
      </c>
      <c r="C1350" s="35">
        <v>41436</v>
      </c>
      <c r="D1350" s="12" t="s">
        <v>2711</v>
      </c>
      <c r="E1350" s="12" t="s">
        <v>2693</v>
      </c>
      <c r="F1350" s="12">
        <v>472827</v>
      </c>
      <c r="G1350" s="12" t="s">
        <v>2694</v>
      </c>
      <c r="H1350" s="12" t="s">
        <v>27</v>
      </c>
      <c r="I1350" s="12" t="s">
        <v>66</v>
      </c>
      <c r="J1350" s="12">
        <v>211323</v>
      </c>
      <c r="K1350" s="12">
        <v>196856</v>
      </c>
      <c r="L1350" s="36">
        <f t="shared" si="21"/>
        <v>0.93154081666453725</v>
      </c>
    </row>
    <row r="1351" spans="1:12">
      <c r="A1351" s="12">
        <v>473454</v>
      </c>
      <c r="B1351" s="12" t="s">
        <v>2695</v>
      </c>
      <c r="C1351" s="35">
        <v>41428</v>
      </c>
      <c r="D1351" s="12" t="s">
        <v>2711</v>
      </c>
      <c r="E1351" s="12" t="s">
        <v>2696</v>
      </c>
      <c r="F1351" s="12">
        <v>472827</v>
      </c>
      <c r="G1351" s="12" t="s">
        <v>2694</v>
      </c>
      <c r="H1351" s="12" t="s">
        <v>27</v>
      </c>
      <c r="I1351" s="12" t="s">
        <v>66</v>
      </c>
      <c r="J1351" s="12">
        <v>219544</v>
      </c>
      <c r="K1351" s="12">
        <v>159050</v>
      </c>
      <c r="L1351" s="36">
        <f t="shared" si="21"/>
        <v>0.72445614546514592</v>
      </c>
    </row>
    <row r="1352" spans="1:12">
      <c r="A1352" s="12">
        <v>473456</v>
      </c>
      <c r="B1352" s="12" t="s">
        <v>2697</v>
      </c>
      <c r="C1352" s="35">
        <v>41443</v>
      </c>
      <c r="D1352" s="12" t="s">
        <v>2711</v>
      </c>
      <c r="E1352" s="12" t="s">
        <v>995</v>
      </c>
      <c r="F1352" s="12">
        <v>472249</v>
      </c>
      <c r="G1352" s="12" t="s">
        <v>2698</v>
      </c>
      <c r="H1352" s="12" t="s">
        <v>27</v>
      </c>
      <c r="I1352" s="12" t="s">
        <v>66</v>
      </c>
      <c r="J1352" s="12">
        <v>173826</v>
      </c>
      <c r="K1352" s="12">
        <v>29070</v>
      </c>
      <c r="L1352" s="36">
        <f t="shared" si="21"/>
        <v>0.16723620171896034</v>
      </c>
    </row>
    <row r="1353" spans="1:12">
      <c r="A1353" s="12">
        <v>473458</v>
      </c>
      <c r="B1353" s="12" t="s">
        <v>2699</v>
      </c>
      <c r="C1353" s="35">
        <v>41429</v>
      </c>
      <c r="D1353" s="12" t="s">
        <v>2711</v>
      </c>
      <c r="E1353" s="12" t="s">
        <v>2700</v>
      </c>
      <c r="F1353" s="12">
        <v>403187</v>
      </c>
      <c r="G1353" s="12" t="s">
        <v>252</v>
      </c>
      <c r="H1353" s="12" t="s">
        <v>27</v>
      </c>
      <c r="I1353" s="12" t="s">
        <v>66</v>
      </c>
      <c r="J1353" s="12">
        <v>133030</v>
      </c>
      <c r="K1353" s="12">
        <v>587633</v>
      </c>
      <c r="L1353" s="36">
        <f t="shared" si="21"/>
        <v>4.4172968503345107</v>
      </c>
    </row>
    <row r="1354" spans="1:12">
      <c r="A1354" s="12">
        <v>473549</v>
      </c>
      <c r="B1354" s="12" t="s">
        <v>2701</v>
      </c>
      <c r="C1354" s="35">
        <v>41442</v>
      </c>
      <c r="D1354" s="12" t="s">
        <v>2711</v>
      </c>
      <c r="E1354" s="12" t="s">
        <v>2572</v>
      </c>
      <c r="F1354" s="12">
        <v>434171</v>
      </c>
      <c r="G1354" s="12" t="s">
        <v>372</v>
      </c>
      <c r="H1354" s="12" t="s">
        <v>27</v>
      </c>
      <c r="I1354" s="12" t="s">
        <v>66</v>
      </c>
      <c r="J1354" s="12">
        <v>227714</v>
      </c>
      <c r="K1354" s="12">
        <v>19369</v>
      </c>
      <c r="L1354" s="36">
        <f t="shared" si="21"/>
        <v>8.5058450512484965E-2</v>
      </c>
    </row>
    <row r="1355" spans="1:12">
      <c r="A1355" s="12">
        <v>473551</v>
      </c>
      <c r="B1355" s="12" t="s">
        <v>2702</v>
      </c>
      <c r="C1355" s="35">
        <v>41442</v>
      </c>
      <c r="D1355" s="12" t="s">
        <v>2711</v>
      </c>
      <c r="E1355" s="12" t="s">
        <v>2326</v>
      </c>
      <c r="F1355" s="12">
        <v>460392</v>
      </c>
      <c r="G1355" s="12" t="s">
        <v>527</v>
      </c>
      <c r="H1355" s="12" t="s">
        <v>27</v>
      </c>
      <c r="I1355" s="12" t="s">
        <v>66</v>
      </c>
      <c r="J1355" s="12">
        <v>357836</v>
      </c>
      <c r="K1355" s="12">
        <v>191626</v>
      </c>
      <c r="L1355" s="36">
        <f t="shared" si="21"/>
        <v>0.53551347544685279</v>
      </c>
    </row>
    <row r="1356" spans="1:12">
      <c r="A1356" s="12">
        <v>473567</v>
      </c>
      <c r="B1356" s="12" t="s">
        <v>2703</v>
      </c>
      <c r="C1356" s="35">
        <v>41425</v>
      </c>
      <c r="D1356" s="12" t="s">
        <v>2711</v>
      </c>
      <c r="E1356" s="12" t="s">
        <v>613</v>
      </c>
      <c r="F1356" s="12">
        <v>424426</v>
      </c>
      <c r="G1356" s="12" t="s">
        <v>935</v>
      </c>
      <c r="H1356" s="12" t="s">
        <v>27</v>
      </c>
      <c r="I1356" s="12" t="s">
        <v>66</v>
      </c>
      <c r="J1356" s="12">
        <v>139289</v>
      </c>
      <c r="K1356" s="12">
        <v>59139</v>
      </c>
      <c r="L1356" s="36">
        <f t="shared" si="21"/>
        <v>0.42457767662916668</v>
      </c>
    </row>
    <row r="1357" spans="1:12">
      <c r="A1357" s="12">
        <v>473839</v>
      </c>
      <c r="B1357" s="12" t="s">
        <v>2704</v>
      </c>
      <c r="C1357" s="35">
        <v>41428</v>
      </c>
      <c r="D1357" s="12" t="s">
        <v>2711</v>
      </c>
      <c r="E1357" s="12" t="s">
        <v>2705</v>
      </c>
      <c r="F1357" s="12">
        <v>454526</v>
      </c>
      <c r="G1357" s="12" t="s">
        <v>466</v>
      </c>
      <c r="H1357" s="12" t="s">
        <v>27</v>
      </c>
      <c r="I1357" s="12" t="s">
        <v>66</v>
      </c>
      <c r="J1357" s="12">
        <v>237138</v>
      </c>
      <c r="K1357" s="12">
        <v>834804</v>
      </c>
      <c r="L1357" s="36">
        <f t="shared" si="21"/>
        <v>3.5203299344685375</v>
      </c>
    </row>
    <row r="1358" spans="1:12">
      <c r="A1358" s="12">
        <v>473840</v>
      </c>
      <c r="B1358" s="12" t="s">
        <v>2706</v>
      </c>
      <c r="C1358" s="35">
        <v>41429</v>
      </c>
      <c r="D1358" s="12" t="s">
        <v>2711</v>
      </c>
      <c r="E1358" s="12" t="s">
        <v>659</v>
      </c>
      <c r="F1358" s="12">
        <v>460222</v>
      </c>
      <c r="G1358" s="12" t="s">
        <v>480</v>
      </c>
      <c r="H1358" s="12" t="s">
        <v>27</v>
      </c>
      <c r="I1358" s="12" t="s">
        <v>21</v>
      </c>
      <c r="J1358" s="12">
        <v>494690</v>
      </c>
      <c r="K1358" s="12">
        <v>117001</v>
      </c>
      <c r="L1358" s="36">
        <f t="shared" si="21"/>
        <v>0.23651377630435222</v>
      </c>
    </row>
    <row r="1359" spans="1:12">
      <c r="A1359" s="12">
        <v>473851</v>
      </c>
      <c r="B1359" s="12" t="s">
        <v>2707</v>
      </c>
      <c r="C1359" s="35">
        <v>41443</v>
      </c>
      <c r="D1359" s="12" t="s">
        <v>2711</v>
      </c>
      <c r="E1359" s="12" t="s">
        <v>1034</v>
      </c>
      <c r="F1359" s="12">
        <v>452815</v>
      </c>
      <c r="G1359" s="12" t="s">
        <v>444</v>
      </c>
      <c r="H1359" s="12" t="s">
        <v>27</v>
      </c>
      <c r="I1359" s="12" t="s">
        <v>21</v>
      </c>
      <c r="J1359" s="12">
        <v>502214</v>
      </c>
      <c r="K1359" s="12">
        <v>24218</v>
      </c>
      <c r="L1359" s="36">
        <f t="shared" si="21"/>
        <v>4.8222470898859851E-2</v>
      </c>
    </row>
    <row r="1360" spans="1:12">
      <c r="A1360" s="12">
        <v>474458</v>
      </c>
      <c r="B1360" s="12" t="s">
        <v>2708</v>
      </c>
      <c r="C1360" s="35">
        <v>41436</v>
      </c>
      <c r="D1360" s="12" t="s">
        <v>2711</v>
      </c>
      <c r="E1360" s="12" t="s">
        <v>2709</v>
      </c>
      <c r="F1360" s="12">
        <v>381721</v>
      </c>
      <c r="G1360" s="12" t="s">
        <v>265</v>
      </c>
      <c r="H1360" s="12" t="s">
        <v>27</v>
      </c>
      <c r="I1360" s="12" t="s">
        <v>66</v>
      </c>
      <c r="J1360" s="12">
        <v>105294</v>
      </c>
      <c r="K1360" s="12">
        <v>254362</v>
      </c>
      <c r="L1360" s="36">
        <f t="shared" si="21"/>
        <v>2.415731190761107</v>
      </c>
    </row>
    <row r="1361" spans="1:12">
      <c r="A1361" s="12">
        <v>474463</v>
      </c>
      <c r="B1361" s="12" t="s">
        <v>2710</v>
      </c>
      <c r="C1361" s="35">
        <v>41435</v>
      </c>
      <c r="D1361" s="12" t="s">
        <v>2711</v>
      </c>
      <c r="E1361" s="12" t="s">
        <v>885</v>
      </c>
      <c r="F1361" s="12">
        <v>460862</v>
      </c>
      <c r="G1361" s="12" t="s">
        <v>227</v>
      </c>
      <c r="H1361" s="12" t="s">
        <v>27</v>
      </c>
      <c r="I1361" s="12" t="s">
        <v>21</v>
      </c>
      <c r="J1361" s="12">
        <v>467295</v>
      </c>
      <c r="K1361" s="12">
        <v>187642</v>
      </c>
      <c r="L1361" s="36">
        <f t="shared" si="21"/>
        <v>0.40154934249242985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showGridLines="0" workbookViewId="0">
      <selection activeCell="G15" sqref="G15"/>
    </sheetView>
  </sheetViews>
  <sheetFormatPr defaultColWidth="9.109375" defaultRowHeight="12"/>
  <cols>
    <col min="1" max="1" width="24.44140625" style="42" bestFit="1" customWidth="1"/>
    <col min="2" max="2" width="11.6640625" style="42" bestFit="1" customWidth="1"/>
    <col min="3" max="3" width="10.6640625" style="42" bestFit="1" customWidth="1"/>
    <col min="4" max="4" width="11.109375" style="42" bestFit="1" customWidth="1"/>
    <col min="5" max="16384" width="9.109375" style="42"/>
  </cols>
  <sheetData>
    <row r="1" spans="1:4">
      <c r="A1" s="10" t="s">
        <v>2831</v>
      </c>
      <c r="B1" s="141" t="s">
        <v>2758</v>
      </c>
      <c r="C1" s="142"/>
      <c r="D1" s="143"/>
    </row>
    <row r="4" spans="1:4">
      <c r="A4" s="10" t="s">
        <v>1</v>
      </c>
      <c r="B4" s="10" t="s">
        <v>2761</v>
      </c>
      <c r="C4" s="10" t="s">
        <v>2762</v>
      </c>
      <c r="D4" s="10" t="s">
        <v>2763</v>
      </c>
    </row>
    <row r="5" spans="1:4">
      <c r="A5" s="78" t="s">
        <v>2889</v>
      </c>
      <c r="B5" s="106" t="s">
        <v>2904</v>
      </c>
      <c r="C5" s="106" t="s">
        <v>2905</v>
      </c>
      <c r="D5" s="106" t="s">
        <v>2906</v>
      </c>
    </row>
    <row r="6" spans="1:4">
      <c r="A6" s="78" t="s">
        <v>2890</v>
      </c>
      <c r="B6" s="106" t="s">
        <v>2907</v>
      </c>
      <c r="C6" s="106" t="s">
        <v>2908</v>
      </c>
      <c r="D6" s="106" t="s">
        <v>2909</v>
      </c>
    </row>
    <row r="7" spans="1:4">
      <c r="A7" s="78" t="s">
        <v>18</v>
      </c>
      <c r="B7" s="106" t="s">
        <v>2910</v>
      </c>
      <c r="C7" s="106" t="s">
        <v>2793</v>
      </c>
      <c r="D7" s="106" t="s">
        <v>2911</v>
      </c>
    </row>
    <row r="8" spans="1:4">
      <c r="A8" s="78" t="s">
        <v>22</v>
      </c>
      <c r="B8" s="106" t="s">
        <v>2912</v>
      </c>
      <c r="C8" s="106" t="s">
        <v>2913</v>
      </c>
      <c r="D8" s="106" t="s">
        <v>2914</v>
      </c>
    </row>
    <row r="9" spans="1:4">
      <c r="A9" s="78" t="s">
        <v>25</v>
      </c>
      <c r="B9" s="106" t="s">
        <v>2915</v>
      </c>
      <c r="C9" s="106" t="s">
        <v>2916</v>
      </c>
      <c r="D9" s="106" t="s">
        <v>2917</v>
      </c>
    </row>
    <row r="10" spans="1:4">
      <c r="A10" s="78" t="s">
        <v>29</v>
      </c>
      <c r="B10" s="106" t="s">
        <v>2918</v>
      </c>
      <c r="C10" s="106" t="s">
        <v>2919</v>
      </c>
      <c r="D10" s="106"/>
    </row>
    <row r="11" spans="1:4">
      <c r="A11" s="78" t="s">
        <v>2891</v>
      </c>
      <c r="B11" s="106" t="s">
        <v>2920</v>
      </c>
      <c r="C11" s="106" t="s">
        <v>2921</v>
      </c>
      <c r="D11" s="106" t="s">
        <v>2922</v>
      </c>
    </row>
    <row r="12" spans="1:4">
      <c r="A12" s="78" t="s">
        <v>34</v>
      </c>
      <c r="B12" s="106" t="s">
        <v>2923</v>
      </c>
      <c r="C12" s="106" t="s">
        <v>2905</v>
      </c>
      <c r="D12" s="106"/>
    </row>
    <row r="13" spans="1:4">
      <c r="A13" s="78" t="s">
        <v>38</v>
      </c>
      <c r="B13" s="106" t="s">
        <v>2924</v>
      </c>
      <c r="C13" s="106" t="s">
        <v>2925</v>
      </c>
      <c r="D13" s="106"/>
    </row>
    <row r="14" spans="1:4">
      <c r="A14" s="78" t="s">
        <v>41</v>
      </c>
      <c r="B14" s="106" t="s">
        <v>2926</v>
      </c>
      <c r="C14" s="106" t="s">
        <v>2927</v>
      </c>
      <c r="D14" s="106"/>
    </row>
    <row r="15" spans="1:4">
      <c r="A15" s="78" t="s">
        <v>43</v>
      </c>
      <c r="B15" s="106" t="s">
        <v>2928</v>
      </c>
      <c r="C15" s="106" t="s">
        <v>2929</v>
      </c>
      <c r="D15" s="106"/>
    </row>
  </sheetData>
  <mergeCells count="1">
    <mergeCell ref="B1:D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showGridLines="0" workbookViewId="0">
      <selection activeCell="D13" sqref="D13"/>
    </sheetView>
  </sheetViews>
  <sheetFormatPr defaultRowHeight="14.4"/>
  <cols>
    <col min="1" max="1" width="19.6640625" customWidth="1"/>
    <col min="2" max="2" width="17.6640625" customWidth="1"/>
    <col min="3" max="3" width="19" customWidth="1"/>
  </cols>
  <sheetData>
    <row r="1" spans="1:7">
      <c r="A1" s="10" t="s">
        <v>2832</v>
      </c>
      <c r="B1" s="144" t="s">
        <v>2782</v>
      </c>
      <c r="C1" s="144"/>
      <c r="D1" s="144"/>
      <c r="E1" s="144"/>
    </row>
    <row r="4" spans="1:7">
      <c r="A4" s="10" t="s">
        <v>1</v>
      </c>
      <c r="B4" s="10" t="s">
        <v>2759</v>
      </c>
      <c r="C4" s="10" t="s">
        <v>2760</v>
      </c>
    </row>
    <row r="5" spans="1:7">
      <c r="A5" s="12" t="s">
        <v>8</v>
      </c>
      <c r="B5" s="12">
        <f>FIND(" ",A5,1)</f>
        <v>6</v>
      </c>
      <c r="C5" s="12">
        <f>FIND(" ",A5,FIND(" ",A5,1)+1)</f>
        <v>12</v>
      </c>
    </row>
    <row r="6" spans="1:7">
      <c r="A6" s="12" t="s">
        <v>14</v>
      </c>
      <c r="B6" s="12">
        <f>FIND(" ",A6,1)</f>
        <v>7</v>
      </c>
      <c r="C6" s="12">
        <f>FIND(" ",A6,FIND(" ",A6,1)+1)</f>
        <v>10</v>
      </c>
      <c r="G6" s="42"/>
    </row>
    <row r="7" spans="1:7">
      <c r="B7" s="107">
        <f>FIND(" ",A5,1)</f>
        <v>6</v>
      </c>
      <c r="C7" s="107">
        <f>FIND(" ",A5,(FIND(" ",A5,1)+1))</f>
        <v>12</v>
      </c>
    </row>
    <row r="8" spans="1:7">
      <c r="B8" s="107">
        <f>FIND(" ",A6,1)</f>
        <v>7</v>
      </c>
      <c r="C8" s="107">
        <f>FIND(" ",A6,(FIND(" ",A6,1)+1))</f>
        <v>10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71"/>
  <sheetViews>
    <sheetView showGridLines="0" workbookViewId="0">
      <selection activeCell="I12" sqref="I12"/>
    </sheetView>
  </sheetViews>
  <sheetFormatPr defaultRowHeight="14.4"/>
  <cols>
    <col min="1" max="2" width="8.6640625" customWidth="1"/>
    <col min="3" max="3" width="8.5546875" customWidth="1"/>
    <col min="4" max="4" width="10.6640625" customWidth="1"/>
    <col min="5" max="5" width="9.5546875" customWidth="1"/>
  </cols>
  <sheetData>
    <row r="1" spans="1:9">
      <c r="A1" s="38" t="s">
        <v>2833</v>
      </c>
      <c r="B1" s="145" t="s">
        <v>2725</v>
      </c>
      <c r="C1" s="146"/>
      <c r="D1" s="147"/>
    </row>
    <row r="3" spans="1:9">
      <c r="A3" s="18" t="s">
        <v>2716</v>
      </c>
      <c r="B3" s="18" t="s">
        <v>2830</v>
      </c>
      <c r="C3" s="18" t="s">
        <v>2716</v>
      </c>
      <c r="D3" s="18" t="s">
        <v>2830</v>
      </c>
    </row>
    <row r="4" spans="1:9">
      <c r="A4" s="3" t="s">
        <v>2764</v>
      </c>
      <c r="B4" s="3" t="s">
        <v>2826</v>
      </c>
      <c r="C4" s="96">
        <v>0</v>
      </c>
      <c r="D4" s="3" t="s">
        <v>2826</v>
      </c>
    </row>
    <row r="5" spans="1:9">
      <c r="A5" s="3" t="s">
        <v>2765</v>
      </c>
      <c r="B5" s="3" t="s">
        <v>2827</v>
      </c>
      <c r="C5" s="96">
        <v>0.4</v>
      </c>
      <c r="D5" s="3" t="s">
        <v>2827</v>
      </c>
      <c r="G5" s="42"/>
      <c r="I5" s="27"/>
    </row>
    <row r="6" spans="1:9">
      <c r="A6" s="3" t="s">
        <v>2766</v>
      </c>
      <c r="B6" s="3" t="s">
        <v>2828</v>
      </c>
      <c r="C6" s="96">
        <v>0.6</v>
      </c>
      <c r="D6" s="3" t="s">
        <v>2828</v>
      </c>
      <c r="I6" s="27"/>
    </row>
    <row r="7" spans="1:9">
      <c r="A7" s="3" t="s">
        <v>2767</v>
      </c>
      <c r="B7" s="3" t="s">
        <v>2717</v>
      </c>
      <c r="C7" s="96">
        <v>0.8</v>
      </c>
      <c r="D7" s="3" t="s">
        <v>2717</v>
      </c>
      <c r="I7" s="27"/>
    </row>
    <row r="8" spans="1:9">
      <c r="A8" s="3" t="s">
        <v>2768</v>
      </c>
      <c r="B8" s="3" t="s">
        <v>2829</v>
      </c>
      <c r="C8" s="96">
        <v>1</v>
      </c>
      <c r="D8" s="3" t="s">
        <v>2829</v>
      </c>
      <c r="I8" s="27"/>
    </row>
    <row r="11" spans="1:9">
      <c r="A11" s="8" t="s">
        <v>2712</v>
      </c>
      <c r="B11" s="8" t="s">
        <v>2713</v>
      </c>
      <c r="C11" s="4" t="s">
        <v>2715</v>
      </c>
      <c r="D11" s="5" t="s">
        <v>2723</v>
      </c>
      <c r="E11" s="5" t="s">
        <v>2722</v>
      </c>
      <c r="H11" s="107" t="s">
        <v>2930</v>
      </c>
      <c r="I11" s="107" t="s">
        <v>2931</v>
      </c>
    </row>
    <row r="12" spans="1:9">
      <c r="A12" s="9">
        <v>1199561</v>
      </c>
      <c r="B12" s="9">
        <v>951452</v>
      </c>
      <c r="C12" s="7">
        <f>B12/A12</f>
        <v>0.79316683353326756</v>
      </c>
      <c r="D12" s="2" t="str">
        <f>IF(C12&gt;100%,"A+",IF(C12&gt;81%,"A",IF(C12&gt;61%,"FIRST",IF(C12&gt;41%,"PASS","FAIL"))))</f>
        <v>FIRST</v>
      </c>
      <c r="E12" s="2" t="str">
        <f>VLOOKUP(C12,$C$4:$D$8,2,1)</f>
        <v>First</v>
      </c>
      <c r="H12" t="str">
        <f>IF(C12&lt;41%, "Fail",IF(C12&lt;61%,"Pass",IF(C12&lt;81%,"First",IF(C12&lt;101%,"A","A+"))))</f>
        <v>First</v>
      </c>
      <c r="I12" t="str">
        <f>VLOOKUP(C12,$C$4:$D$8,2,TRUE)</f>
        <v>First</v>
      </c>
    </row>
    <row r="13" spans="1:9">
      <c r="A13" s="9">
        <v>1001514</v>
      </c>
      <c r="B13" s="9">
        <v>1151591</v>
      </c>
      <c r="C13" s="7">
        <f t="shared" ref="C13:C76" si="0">B13/A13</f>
        <v>1.1498501269078616</v>
      </c>
      <c r="D13" s="2" t="str">
        <f t="shared" ref="D13:D76" si="1">IF(C13&gt;100%,"A+",IF(C13&gt;81%,"A",IF(C13&gt;61%,"FIRST",IF(C13&gt;41%,"PASS","FAIL"))))</f>
        <v>A+</v>
      </c>
      <c r="E13" s="2" t="str">
        <f t="shared" ref="E13:E76" si="2">VLOOKUP(C13,$C$4:$D$8,2,1)</f>
        <v>A+</v>
      </c>
      <c r="H13" t="str">
        <f t="shared" ref="H13:H76" si="3">IF(C13&lt;41%, "Fail",IF(C13&lt;61%,"Pass",IF(C13&lt;81%,"First",IF(C13&lt;101%,"A","A+"))))</f>
        <v>A+</v>
      </c>
      <c r="I13" t="str">
        <f t="shared" ref="I13:I76" si="4">VLOOKUP(C13,$C$4:$D$8,2,TRUE)</f>
        <v>A+</v>
      </c>
    </row>
    <row r="14" spans="1:9">
      <c r="A14" s="9">
        <v>622708</v>
      </c>
      <c r="B14" s="9">
        <v>885633</v>
      </c>
      <c r="C14" s="7">
        <f t="shared" si="0"/>
        <v>1.4222283959737148</v>
      </c>
      <c r="D14" s="2" t="str">
        <f t="shared" si="1"/>
        <v>A+</v>
      </c>
      <c r="E14" s="2" t="str">
        <f t="shared" si="2"/>
        <v>A+</v>
      </c>
      <c r="H14" t="str">
        <f t="shared" si="3"/>
        <v>A+</v>
      </c>
      <c r="I14" t="str">
        <f t="shared" si="4"/>
        <v>A+</v>
      </c>
    </row>
    <row r="15" spans="1:9">
      <c r="A15" s="9">
        <v>489534</v>
      </c>
      <c r="B15" s="9">
        <v>628449</v>
      </c>
      <c r="C15" s="7">
        <f t="shared" si="0"/>
        <v>1.2837698709384844</v>
      </c>
      <c r="D15" s="2" t="str">
        <f t="shared" si="1"/>
        <v>A+</v>
      </c>
      <c r="E15" s="2" t="str">
        <f t="shared" si="2"/>
        <v>A+</v>
      </c>
      <c r="H15" t="str">
        <f t="shared" si="3"/>
        <v>A+</v>
      </c>
      <c r="I15" t="str">
        <f t="shared" si="4"/>
        <v>A+</v>
      </c>
    </row>
    <row r="16" spans="1:9">
      <c r="A16" s="9">
        <v>1697902</v>
      </c>
      <c r="B16" s="9">
        <v>791370</v>
      </c>
      <c r="C16" s="7">
        <f t="shared" si="0"/>
        <v>0.46608697086168693</v>
      </c>
      <c r="D16" s="2" t="str">
        <f t="shared" si="1"/>
        <v>PASS</v>
      </c>
      <c r="E16" s="2" t="str">
        <f t="shared" si="2"/>
        <v>Pass</v>
      </c>
      <c r="H16" t="str">
        <f t="shared" si="3"/>
        <v>Pass</v>
      </c>
      <c r="I16" t="str">
        <f t="shared" si="4"/>
        <v>Pass</v>
      </c>
    </row>
    <row r="17" spans="1:9">
      <c r="A17" s="9">
        <v>1489572</v>
      </c>
      <c r="B17" s="9">
        <v>581866</v>
      </c>
      <c r="C17" s="7">
        <f t="shared" si="0"/>
        <v>0.39062630070919702</v>
      </c>
      <c r="D17" s="2" t="str">
        <f t="shared" si="1"/>
        <v>FAIL</v>
      </c>
      <c r="E17" s="2" t="str">
        <f t="shared" si="2"/>
        <v>Fail</v>
      </c>
      <c r="H17" t="str">
        <f t="shared" si="3"/>
        <v>Fail</v>
      </c>
      <c r="I17" t="str">
        <f t="shared" si="4"/>
        <v>Fail</v>
      </c>
    </row>
    <row r="18" spans="1:9">
      <c r="A18" s="9">
        <v>700215</v>
      </c>
      <c r="B18" s="9">
        <v>1133645</v>
      </c>
      <c r="C18" s="7">
        <f t="shared" si="0"/>
        <v>1.6189955942103498</v>
      </c>
      <c r="D18" s="2" t="str">
        <f t="shared" si="1"/>
        <v>A+</v>
      </c>
      <c r="E18" s="2" t="str">
        <f t="shared" si="2"/>
        <v>A+</v>
      </c>
      <c r="H18" t="str">
        <f t="shared" si="3"/>
        <v>A+</v>
      </c>
      <c r="I18" t="str">
        <f t="shared" si="4"/>
        <v>A+</v>
      </c>
    </row>
    <row r="19" spans="1:9">
      <c r="A19" s="9">
        <v>710336</v>
      </c>
      <c r="B19" s="9">
        <v>631906</v>
      </c>
      <c r="C19" s="7">
        <f t="shared" si="0"/>
        <v>0.88958746283448964</v>
      </c>
      <c r="D19" s="2" t="str">
        <f t="shared" si="1"/>
        <v>A</v>
      </c>
      <c r="E19" s="2" t="str">
        <f t="shared" si="2"/>
        <v>A</v>
      </c>
      <c r="H19" t="str">
        <f t="shared" si="3"/>
        <v>A</v>
      </c>
      <c r="I19" t="str">
        <f t="shared" si="4"/>
        <v>A</v>
      </c>
    </row>
    <row r="20" spans="1:9">
      <c r="A20" s="9">
        <v>1394015</v>
      </c>
      <c r="B20" s="9">
        <v>1733935</v>
      </c>
      <c r="C20" s="7">
        <f t="shared" si="0"/>
        <v>1.2438424263727434</v>
      </c>
      <c r="D20" s="2" t="str">
        <f t="shared" si="1"/>
        <v>A+</v>
      </c>
      <c r="E20" s="2" t="str">
        <f t="shared" si="2"/>
        <v>A+</v>
      </c>
      <c r="H20" t="str">
        <f t="shared" si="3"/>
        <v>A+</v>
      </c>
      <c r="I20" t="str">
        <f t="shared" si="4"/>
        <v>A+</v>
      </c>
    </row>
    <row r="21" spans="1:9">
      <c r="A21" s="9">
        <v>1115157</v>
      </c>
      <c r="B21" s="9">
        <v>1386513</v>
      </c>
      <c r="C21" s="7">
        <f t="shared" si="0"/>
        <v>1.2433343466435667</v>
      </c>
      <c r="D21" s="2" t="str">
        <f t="shared" si="1"/>
        <v>A+</v>
      </c>
      <c r="E21" s="2" t="str">
        <f t="shared" si="2"/>
        <v>A+</v>
      </c>
      <c r="H21" t="str">
        <f t="shared" si="3"/>
        <v>A+</v>
      </c>
      <c r="I21" t="str">
        <f t="shared" si="4"/>
        <v>A+</v>
      </c>
    </row>
    <row r="22" spans="1:9">
      <c r="A22" s="9">
        <v>919591</v>
      </c>
      <c r="B22" s="9">
        <v>574544</v>
      </c>
      <c r="C22" s="7">
        <f t="shared" si="0"/>
        <v>0.6247821042180709</v>
      </c>
      <c r="D22" s="2" t="str">
        <f t="shared" si="1"/>
        <v>FIRST</v>
      </c>
      <c r="E22" s="2" t="str">
        <f t="shared" si="2"/>
        <v>First</v>
      </c>
      <c r="H22" t="str">
        <f t="shared" si="3"/>
        <v>First</v>
      </c>
      <c r="I22" t="str">
        <f t="shared" si="4"/>
        <v>First</v>
      </c>
    </row>
    <row r="23" spans="1:9">
      <c r="A23" s="9">
        <v>874452</v>
      </c>
      <c r="B23" s="9">
        <v>552111</v>
      </c>
      <c r="C23" s="7">
        <f t="shared" si="0"/>
        <v>0.631379423913491</v>
      </c>
      <c r="D23" s="2" t="str">
        <f t="shared" si="1"/>
        <v>FIRST</v>
      </c>
      <c r="E23" s="2" t="str">
        <f t="shared" si="2"/>
        <v>First</v>
      </c>
      <c r="H23" t="str">
        <f t="shared" si="3"/>
        <v>First</v>
      </c>
      <c r="I23" t="str">
        <f t="shared" si="4"/>
        <v>First</v>
      </c>
    </row>
    <row r="24" spans="1:9">
      <c r="A24" s="9">
        <v>1202039</v>
      </c>
      <c r="B24" s="9">
        <v>1373674</v>
      </c>
      <c r="C24" s="7">
        <f t="shared" si="0"/>
        <v>1.142786548522968</v>
      </c>
      <c r="D24" s="2" t="str">
        <f t="shared" si="1"/>
        <v>A+</v>
      </c>
      <c r="E24" s="2" t="str">
        <f t="shared" si="2"/>
        <v>A+</v>
      </c>
      <c r="H24" t="str">
        <f t="shared" si="3"/>
        <v>A+</v>
      </c>
      <c r="I24" t="str">
        <f t="shared" si="4"/>
        <v>A+</v>
      </c>
    </row>
    <row r="25" spans="1:9">
      <c r="A25" s="9">
        <v>1065405</v>
      </c>
      <c r="B25" s="9">
        <v>1252551</v>
      </c>
      <c r="C25" s="7">
        <f t="shared" si="0"/>
        <v>1.175657144466189</v>
      </c>
      <c r="D25" s="2" t="str">
        <f t="shared" si="1"/>
        <v>A+</v>
      </c>
      <c r="E25" s="2" t="str">
        <f t="shared" si="2"/>
        <v>A+</v>
      </c>
      <c r="H25" t="str">
        <f t="shared" si="3"/>
        <v>A+</v>
      </c>
      <c r="I25" t="str">
        <f t="shared" si="4"/>
        <v>A+</v>
      </c>
    </row>
    <row r="26" spans="1:9">
      <c r="A26" s="9">
        <v>811765</v>
      </c>
      <c r="B26" s="9">
        <v>813095</v>
      </c>
      <c r="C26" s="7">
        <f t="shared" si="0"/>
        <v>1.0016384052034764</v>
      </c>
      <c r="D26" s="2" t="str">
        <f t="shared" si="1"/>
        <v>A+</v>
      </c>
      <c r="E26" s="2" t="str">
        <f t="shared" si="2"/>
        <v>A+</v>
      </c>
      <c r="H26" t="str">
        <f t="shared" si="3"/>
        <v>A</v>
      </c>
      <c r="I26" t="str">
        <f t="shared" si="4"/>
        <v>A+</v>
      </c>
    </row>
    <row r="27" spans="1:9">
      <c r="A27" s="9">
        <v>1089281</v>
      </c>
      <c r="B27" s="9">
        <v>1000552</v>
      </c>
      <c r="C27" s="7">
        <f t="shared" si="0"/>
        <v>0.9185435163194805</v>
      </c>
      <c r="D27" s="2" t="str">
        <f t="shared" si="1"/>
        <v>A</v>
      </c>
      <c r="E27" s="2" t="str">
        <f t="shared" si="2"/>
        <v>A</v>
      </c>
      <c r="H27" t="str">
        <f t="shared" si="3"/>
        <v>A</v>
      </c>
      <c r="I27" t="str">
        <f t="shared" si="4"/>
        <v>A</v>
      </c>
    </row>
    <row r="28" spans="1:9">
      <c r="A28" s="9">
        <v>1882688</v>
      </c>
      <c r="B28" s="9">
        <v>1129711</v>
      </c>
      <c r="C28" s="7">
        <f t="shared" si="0"/>
        <v>0.60005215946561508</v>
      </c>
      <c r="D28" s="2" t="str">
        <f t="shared" si="1"/>
        <v>PASS</v>
      </c>
      <c r="E28" s="2" t="str">
        <f t="shared" si="2"/>
        <v>First</v>
      </c>
      <c r="H28" t="str">
        <f t="shared" si="3"/>
        <v>Pass</v>
      </c>
      <c r="I28" t="str">
        <f t="shared" si="4"/>
        <v>First</v>
      </c>
    </row>
    <row r="29" spans="1:9">
      <c r="A29" s="9">
        <v>2108974</v>
      </c>
      <c r="B29" s="9">
        <v>1045900</v>
      </c>
      <c r="C29" s="7">
        <f t="shared" si="0"/>
        <v>0.49592835189054013</v>
      </c>
      <c r="D29" s="2" t="str">
        <f t="shared" si="1"/>
        <v>PASS</v>
      </c>
      <c r="E29" s="2" t="str">
        <f t="shared" si="2"/>
        <v>Pass</v>
      </c>
      <c r="H29" t="str">
        <f t="shared" si="3"/>
        <v>Pass</v>
      </c>
      <c r="I29" t="str">
        <f t="shared" si="4"/>
        <v>Pass</v>
      </c>
    </row>
    <row r="30" spans="1:9">
      <c r="A30" s="9">
        <v>307081</v>
      </c>
      <c r="B30" s="9">
        <v>617619</v>
      </c>
      <c r="C30" s="7">
        <f t="shared" si="0"/>
        <v>2.0112576160687246</v>
      </c>
      <c r="D30" s="2" t="str">
        <f t="shared" si="1"/>
        <v>A+</v>
      </c>
      <c r="E30" s="2" t="str">
        <f t="shared" si="2"/>
        <v>A+</v>
      </c>
      <c r="H30" t="str">
        <f t="shared" si="3"/>
        <v>A+</v>
      </c>
      <c r="I30" t="str">
        <f t="shared" si="4"/>
        <v>A+</v>
      </c>
    </row>
    <row r="31" spans="1:9">
      <c r="A31" s="9">
        <v>371372</v>
      </c>
      <c r="B31" s="9">
        <v>348654</v>
      </c>
      <c r="C31" s="7">
        <f t="shared" si="0"/>
        <v>0.93882683670282085</v>
      </c>
      <c r="D31" s="2" t="str">
        <f t="shared" si="1"/>
        <v>A</v>
      </c>
      <c r="E31" s="2" t="str">
        <f t="shared" si="2"/>
        <v>A</v>
      </c>
      <c r="H31" t="str">
        <f t="shared" si="3"/>
        <v>A</v>
      </c>
      <c r="I31" t="str">
        <f t="shared" si="4"/>
        <v>A</v>
      </c>
    </row>
    <row r="32" spans="1:9">
      <c r="A32" s="9">
        <v>744542</v>
      </c>
      <c r="B32" s="9">
        <v>1084374</v>
      </c>
      <c r="C32" s="7">
        <f t="shared" si="0"/>
        <v>1.4564309333791781</v>
      </c>
      <c r="D32" s="2" t="str">
        <f t="shared" si="1"/>
        <v>A+</v>
      </c>
      <c r="E32" s="2" t="str">
        <f t="shared" si="2"/>
        <v>A+</v>
      </c>
      <c r="H32" t="str">
        <f t="shared" si="3"/>
        <v>A+</v>
      </c>
      <c r="I32" t="str">
        <f t="shared" si="4"/>
        <v>A+</v>
      </c>
    </row>
    <row r="33" spans="1:9">
      <c r="A33" s="9">
        <v>943479</v>
      </c>
      <c r="B33" s="9">
        <v>883845</v>
      </c>
      <c r="C33" s="7">
        <f t="shared" si="0"/>
        <v>0.93679350573780662</v>
      </c>
      <c r="D33" s="2" t="str">
        <f t="shared" si="1"/>
        <v>A</v>
      </c>
      <c r="E33" s="2" t="str">
        <f t="shared" si="2"/>
        <v>A</v>
      </c>
      <c r="H33" t="str">
        <f t="shared" si="3"/>
        <v>A</v>
      </c>
      <c r="I33" t="str">
        <f t="shared" si="4"/>
        <v>A</v>
      </c>
    </row>
    <row r="34" spans="1:9">
      <c r="A34" s="9">
        <v>1044702</v>
      </c>
      <c r="B34" s="9">
        <v>1092538</v>
      </c>
      <c r="C34" s="7">
        <f t="shared" si="0"/>
        <v>1.0457891341262868</v>
      </c>
      <c r="D34" s="2" t="str">
        <f t="shared" si="1"/>
        <v>A+</v>
      </c>
      <c r="E34" s="2" t="str">
        <f t="shared" si="2"/>
        <v>A+</v>
      </c>
      <c r="H34" t="str">
        <f t="shared" si="3"/>
        <v>A+</v>
      </c>
      <c r="I34" t="str">
        <f t="shared" si="4"/>
        <v>A+</v>
      </c>
    </row>
    <row r="35" spans="1:9">
      <c r="A35" s="9">
        <v>838444</v>
      </c>
      <c r="B35" s="9">
        <v>1109502</v>
      </c>
      <c r="C35" s="7">
        <f t="shared" si="0"/>
        <v>1.3232869458186831</v>
      </c>
      <c r="D35" s="2" t="str">
        <f t="shared" si="1"/>
        <v>A+</v>
      </c>
      <c r="E35" s="2" t="str">
        <f t="shared" si="2"/>
        <v>A+</v>
      </c>
      <c r="H35" t="str">
        <f t="shared" si="3"/>
        <v>A+</v>
      </c>
      <c r="I35" t="str">
        <f t="shared" si="4"/>
        <v>A+</v>
      </c>
    </row>
    <row r="36" spans="1:9">
      <c r="A36" s="9">
        <v>418422</v>
      </c>
      <c r="B36" s="9">
        <v>182710</v>
      </c>
      <c r="C36" s="7">
        <f t="shared" si="0"/>
        <v>0.43666442013087264</v>
      </c>
      <c r="D36" s="2" t="str">
        <f t="shared" si="1"/>
        <v>PASS</v>
      </c>
      <c r="E36" s="2" t="str">
        <f t="shared" si="2"/>
        <v>Pass</v>
      </c>
      <c r="H36" t="str">
        <f t="shared" si="3"/>
        <v>Pass</v>
      </c>
      <c r="I36" t="str">
        <f t="shared" si="4"/>
        <v>Pass</v>
      </c>
    </row>
    <row r="37" spans="1:9">
      <c r="A37" s="9">
        <v>819218</v>
      </c>
      <c r="B37" s="9">
        <v>621993</v>
      </c>
      <c r="C37" s="7">
        <f t="shared" si="0"/>
        <v>0.75925211604237208</v>
      </c>
      <c r="D37" s="2" t="str">
        <f t="shared" si="1"/>
        <v>FIRST</v>
      </c>
      <c r="E37" s="2" t="str">
        <f t="shared" si="2"/>
        <v>First</v>
      </c>
      <c r="H37" t="str">
        <f t="shared" si="3"/>
        <v>First</v>
      </c>
      <c r="I37" t="str">
        <f t="shared" si="4"/>
        <v>First</v>
      </c>
    </row>
    <row r="38" spans="1:9">
      <c r="A38" s="9">
        <v>1495310</v>
      </c>
      <c r="B38" s="9">
        <v>1000327</v>
      </c>
      <c r="C38" s="7">
        <f t="shared" si="0"/>
        <v>0.6689763326668049</v>
      </c>
      <c r="D38" s="2" t="str">
        <f t="shared" si="1"/>
        <v>FIRST</v>
      </c>
      <c r="E38" s="2" t="str">
        <f t="shared" si="2"/>
        <v>First</v>
      </c>
      <c r="H38" t="str">
        <f t="shared" si="3"/>
        <v>First</v>
      </c>
      <c r="I38" t="str">
        <f t="shared" si="4"/>
        <v>First</v>
      </c>
    </row>
    <row r="39" spans="1:9">
      <c r="A39" s="9">
        <v>1743716</v>
      </c>
      <c r="B39" s="9">
        <v>1923670</v>
      </c>
      <c r="C39" s="7">
        <f t="shared" si="0"/>
        <v>1.1032014387664046</v>
      </c>
      <c r="D39" s="2" t="str">
        <f t="shared" si="1"/>
        <v>A+</v>
      </c>
      <c r="E39" s="2" t="str">
        <f t="shared" si="2"/>
        <v>A+</v>
      </c>
      <c r="H39" t="str">
        <f t="shared" si="3"/>
        <v>A+</v>
      </c>
      <c r="I39" t="str">
        <f t="shared" si="4"/>
        <v>A+</v>
      </c>
    </row>
    <row r="40" spans="1:9">
      <c r="A40" s="9">
        <v>1698126</v>
      </c>
      <c r="B40" s="9">
        <v>1548855</v>
      </c>
      <c r="C40" s="7">
        <f t="shared" si="0"/>
        <v>0.91209662887206244</v>
      </c>
      <c r="D40" s="2" t="str">
        <f t="shared" si="1"/>
        <v>A</v>
      </c>
      <c r="E40" s="2" t="str">
        <f t="shared" si="2"/>
        <v>A</v>
      </c>
      <c r="H40" t="str">
        <f t="shared" si="3"/>
        <v>A</v>
      </c>
      <c r="I40" t="str">
        <f t="shared" si="4"/>
        <v>A</v>
      </c>
    </row>
    <row r="41" spans="1:9">
      <c r="A41" s="9">
        <v>1618512</v>
      </c>
      <c r="B41" s="9">
        <v>503426</v>
      </c>
      <c r="C41" s="7">
        <f t="shared" si="0"/>
        <v>0.31104248840910664</v>
      </c>
      <c r="D41" s="2" t="str">
        <f t="shared" si="1"/>
        <v>FAIL</v>
      </c>
      <c r="E41" s="2" t="str">
        <f t="shared" si="2"/>
        <v>Fail</v>
      </c>
      <c r="H41" t="str">
        <f t="shared" si="3"/>
        <v>Fail</v>
      </c>
      <c r="I41" t="str">
        <f t="shared" si="4"/>
        <v>Fail</v>
      </c>
    </row>
    <row r="42" spans="1:9">
      <c r="A42" s="9">
        <v>1654474</v>
      </c>
      <c r="B42" s="9">
        <v>1499728</v>
      </c>
      <c r="C42" s="7">
        <f t="shared" si="0"/>
        <v>0.90646815846003015</v>
      </c>
      <c r="D42" s="2" t="str">
        <f t="shared" si="1"/>
        <v>A</v>
      </c>
      <c r="E42" s="2" t="str">
        <f t="shared" si="2"/>
        <v>A</v>
      </c>
      <c r="H42" t="str">
        <f t="shared" si="3"/>
        <v>A</v>
      </c>
      <c r="I42" t="str">
        <f t="shared" si="4"/>
        <v>A</v>
      </c>
    </row>
    <row r="43" spans="1:9">
      <c r="A43" s="9">
        <v>497336</v>
      </c>
      <c r="B43" s="9">
        <v>770956</v>
      </c>
      <c r="C43" s="7">
        <f t="shared" si="0"/>
        <v>1.5501713127543553</v>
      </c>
      <c r="D43" s="2" t="str">
        <f t="shared" si="1"/>
        <v>A+</v>
      </c>
      <c r="E43" s="2" t="str">
        <f t="shared" si="2"/>
        <v>A+</v>
      </c>
      <c r="H43" t="str">
        <f t="shared" si="3"/>
        <v>A+</v>
      </c>
      <c r="I43" t="str">
        <f t="shared" si="4"/>
        <v>A+</v>
      </c>
    </row>
    <row r="44" spans="1:9">
      <c r="A44" s="9">
        <v>1840702</v>
      </c>
      <c r="B44" s="9">
        <v>2423796</v>
      </c>
      <c r="C44" s="7">
        <f t="shared" si="0"/>
        <v>1.3167780553288908</v>
      </c>
      <c r="D44" s="2" t="str">
        <f t="shared" si="1"/>
        <v>A+</v>
      </c>
      <c r="E44" s="2" t="str">
        <f t="shared" si="2"/>
        <v>A+</v>
      </c>
      <c r="H44" t="str">
        <f t="shared" si="3"/>
        <v>A+</v>
      </c>
      <c r="I44" t="str">
        <f t="shared" si="4"/>
        <v>A+</v>
      </c>
    </row>
    <row r="45" spans="1:9">
      <c r="A45" s="9">
        <v>906154</v>
      </c>
      <c r="B45" s="9">
        <v>1061249</v>
      </c>
      <c r="C45" s="7">
        <f t="shared" si="0"/>
        <v>1.1711574412296364</v>
      </c>
      <c r="D45" s="2" t="str">
        <f t="shared" si="1"/>
        <v>A+</v>
      </c>
      <c r="E45" s="2" t="str">
        <f t="shared" si="2"/>
        <v>A+</v>
      </c>
      <c r="H45" t="str">
        <f t="shared" si="3"/>
        <v>A+</v>
      </c>
      <c r="I45" t="str">
        <f t="shared" si="4"/>
        <v>A+</v>
      </c>
    </row>
    <row r="46" spans="1:9">
      <c r="A46" s="9">
        <v>1699088</v>
      </c>
      <c r="B46" s="9">
        <v>159129</v>
      </c>
      <c r="C46" s="7">
        <f t="shared" si="0"/>
        <v>9.365553755897281E-2</v>
      </c>
      <c r="D46" s="2" t="str">
        <f t="shared" si="1"/>
        <v>FAIL</v>
      </c>
      <c r="E46" s="2" t="str">
        <f t="shared" si="2"/>
        <v>Fail</v>
      </c>
      <c r="H46" t="str">
        <f t="shared" si="3"/>
        <v>Fail</v>
      </c>
      <c r="I46" t="str">
        <f t="shared" si="4"/>
        <v>Fail</v>
      </c>
    </row>
    <row r="47" spans="1:9">
      <c r="A47" s="9">
        <v>406704</v>
      </c>
      <c r="B47" s="9">
        <v>513678</v>
      </c>
      <c r="C47" s="7">
        <f t="shared" si="0"/>
        <v>1.2630266729611708</v>
      </c>
      <c r="D47" s="2" t="str">
        <f t="shared" si="1"/>
        <v>A+</v>
      </c>
      <c r="E47" s="2" t="str">
        <f t="shared" si="2"/>
        <v>A+</v>
      </c>
      <c r="H47" t="str">
        <f t="shared" si="3"/>
        <v>A+</v>
      </c>
      <c r="I47" t="str">
        <f t="shared" si="4"/>
        <v>A+</v>
      </c>
    </row>
    <row r="48" spans="1:9">
      <c r="A48" s="9">
        <v>877167</v>
      </c>
      <c r="B48" s="9">
        <v>905998</v>
      </c>
      <c r="C48" s="7">
        <f t="shared" si="0"/>
        <v>1.0328683135594476</v>
      </c>
      <c r="D48" s="2" t="str">
        <f t="shared" si="1"/>
        <v>A+</v>
      </c>
      <c r="E48" s="2" t="str">
        <f t="shared" si="2"/>
        <v>A+</v>
      </c>
      <c r="H48" t="str">
        <f t="shared" si="3"/>
        <v>A+</v>
      </c>
      <c r="I48" t="str">
        <f t="shared" si="4"/>
        <v>A+</v>
      </c>
    </row>
    <row r="49" spans="1:9">
      <c r="A49" s="9">
        <v>888659</v>
      </c>
      <c r="B49" s="9">
        <v>463572</v>
      </c>
      <c r="C49" s="7">
        <f t="shared" si="0"/>
        <v>0.52165341261383724</v>
      </c>
      <c r="D49" s="2" t="str">
        <f t="shared" si="1"/>
        <v>PASS</v>
      </c>
      <c r="E49" s="2" t="str">
        <f t="shared" si="2"/>
        <v>Pass</v>
      </c>
      <c r="H49" t="str">
        <f t="shared" si="3"/>
        <v>Pass</v>
      </c>
      <c r="I49" t="str">
        <f t="shared" si="4"/>
        <v>Pass</v>
      </c>
    </row>
    <row r="50" spans="1:9">
      <c r="A50" s="9">
        <v>861712</v>
      </c>
      <c r="B50" s="9">
        <v>2304762</v>
      </c>
      <c r="C50" s="7">
        <f t="shared" si="0"/>
        <v>2.6746314313831072</v>
      </c>
      <c r="D50" s="2" t="str">
        <f t="shared" si="1"/>
        <v>A+</v>
      </c>
      <c r="E50" s="2" t="str">
        <f t="shared" si="2"/>
        <v>A+</v>
      </c>
      <c r="H50" t="str">
        <f t="shared" si="3"/>
        <v>A+</v>
      </c>
      <c r="I50" t="str">
        <f t="shared" si="4"/>
        <v>A+</v>
      </c>
    </row>
    <row r="51" spans="1:9">
      <c r="A51" s="9">
        <v>970601</v>
      </c>
      <c r="B51" s="9">
        <v>692555</v>
      </c>
      <c r="C51" s="7">
        <f t="shared" si="0"/>
        <v>0.71353213112288161</v>
      </c>
      <c r="D51" s="2" t="str">
        <f t="shared" si="1"/>
        <v>FIRST</v>
      </c>
      <c r="E51" s="2" t="str">
        <f t="shared" si="2"/>
        <v>First</v>
      </c>
      <c r="H51" t="str">
        <f t="shared" si="3"/>
        <v>First</v>
      </c>
      <c r="I51" t="str">
        <f t="shared" si="4"/>
        <v>First</v>
      </c>
    </row>
    <row r="52" spans="1:9">
      <c r="A52" s="9">
        <v>575494</v>
      </c>
      <c r="B52" s="9">
        <v>741973</v>
      </c>
      <c r="C52" s="7">
        <f t="shared" si="0"/>
        <v>1.2892801662571634</v>
      </c>
      <c r="D52" s="2" t="str">
        <f t="shared" si="1"/>
        <v>A+</v>
      </c>
      <c r="E52" s="2" t="str">
        <f t="shared" si="2"/>
        <v>A+</v>
      </c>
      <c r="H52" t="str">
        <f t="shared" si="3"/>
        <v>A+</v>
      </c>
      <c r="I52" t="str">
        <f t="shared" si="4"/>
        <v>A+</v>
      </c>
    </row>
    <row r="53" spans="1:9">
      <c r="A53" s="9">
        <v>935559</v>
      </c>
      <c r="B53" s="9">
        <v>988007</v>
      </c>
      <c r="C53" s="7">
        <f t="shared" si="0"/>
        <v>1.0560606012020621</v>
      </c>
      <c r="D53" s="2" t="str">
        <f t="shared" si="1"/>
        <v>A+</v>
      </c>
      <c r="E53" s="2" t="str">
        <f t="shared" si="2"/>
        <v>A+</v>
      </c>
      <c r="H53" t="str">
        <f t="shared" si="3"/>
        <v>A+</v>
      </c>
      <c r="I53" t="str">
        <f t="shared" si="4"/>
        <v>A+</v>
      </c>
    </row>
    <row r="54" spans="1:9">
      <c r="A54" s="9">
        <v>892337</v>
      </c>
      <c r="B54" s="9">
        <v>283517</v>
      </c>
      <c r="C54" s="7">
        <f t="shared" si="0"/>
        <v>0.3177241333711367</v>
      </c>
      <c r="D54" s="2" t="str">
        <f t="shared" si="1"/>
        <v>FAIL</v>
      </c>
      <c r="E54" s="2" t="str">
        <f t="shared" si="2"/>
        <v>Fail</v>
      </c>
      <c r="H54" t="str">
        <f t="shared" si="3"/>
        <v>Fail</v>
      </c>
      <c r="I54" t="str">
        <f t="shared" si="4"/>
        <v>Fail</v>
      </c>
    </row>
    <row r="55" spans="1:9">
      <c r="A55" s="9">
        <v>463757</v>
      </c>
      <c r="B55" s="9">
        <v>617425</v>
      </c>
      <c r="C55" s="7">
        <f t="shared" si="0"/>
        <v>1.3313545671547815</v>
      </c>
      <c r="D55" s="2" t="str">
        <f t="shared" si="1"/>
        <v>A+</v>
      </c>
      <c r="E55" s="2" t="str">
        <f t="shared" si="2"/>
        <v>A+</v>
      </c>
      <c r="H55" t="str">
        <f t="shared" si="3"/>
        <v>A+</v>
      </c>
      <c r="I55" t="str">
        <f t="shared" si="4"/>
        <v>A+</v>
      </c>
    </row>
    <row r="56" spans="1:9">
      <c r="A56" s="9">
        <v>922557</v>
      </c>
      <c r="B56" s="9">
        <v>432908</v>
      </c>
      <c r="C56" s="7">
        <f t="shared" si="0"/>
        <v>0.46924797058609929</v>
      </c>
      <c r="D56" s="2" t="str">
        <f t="shared" si="1"/>
        <v>PASS</v>
      </c>
      <c r="E56" s="2" t="str">
        <f t="shared" si="2"/>
        <v>Pass</v>
      </c>
      <c r="H56" t="str">
        <f t="shared" si="3"/>
        <v>Pass</v>
      </c>
      <c r="I56" t="str">
        <f t="shared" si="4"/>
        <v>Pass</v>
      </c>
    </row>
    <row r="57" spans="1:9">
      <c r="A57" s="9">
        <v>915213</v>
      </c>
      <c r="B57" s="9">
        <v>463846</v>
      </c>
      <c r="C57" s="7">
        <f t="shared" si="0"/>
        <v>0.50681753864947288</v>
      </c>
      <c r="D57" s="2" t="str">
        <f t="shared" si="1"/>
        <v>PASS</v>
      </c>
      <c r="E57" s="2" t="str">
        <f t="shared" si="2"/>
        <v>Pass</v>
      </c>
      <c r="H57" t="str">
        <f t="shared" si="3"/>
        <v>Pass</v>
      </c>
      <c r="I57" t="str">
        <f t="shared" si="4"/>
        <v>Pass</v>
      </c>
    </row>
    <row r="58" spans="1:9">
      <c r="A58" s="9">
        <v>1106508</v>
      </c>
      <c r="B58" s="9">
        <v>360483</v>
      </c>
      <c r="C58" s="7">
        <f t="shared" si="0"/>
        <v>0.32578435944430589</v>
      </c>
      <c r="D58" s="2" t="str">
        <f t="shared" si="1"/>
        <v>FAIL</v>
      </c>
      <c r="E58" s="2" t="str">
        <f t="shared" si="2"/>
        <v>Fail</v>
      </c>
      <c r="H58" t="str">
        <f t="shared" si="3"/>
        <v>Fail</v>
      </c>
      <c r="I58" t="str">
        <f t="shared" si="4"/>
        <v>Fail</v>
      </c>
    </row>
    <row r="59" spans="1:9">
      <c r="A59" s="9">
        <v>925698</v>
      </c>
      <c r="B59" s="9">
        <v>558118</v>
      </c>
      <c r="C59" s="7">
        <f t="shared" si="0"/>
        <v>0.6029158537665632</v>
      </c>
      <c r="D59" s="2" t="str">
        <f t="shared" si="1"/>
        <v>PASS</v>
      </c>
      <c r="E59" s="2" t="str">
        <f t="shared" si="2"/>
        <v>First</v>
      </c>
      <c r="H59" t="str">
        <f t="shared" si="3"/>
        <v>Pass</v>
      </c>
      <c r="I59" t="str">
        <f t="shared" si="4"/>
        <v>First</v>
      </c>
    </row>
    <row r="60" spans="1:9">
      <c r="A60" s="9">
        <v>560678</v>
      </c>
      <c r="B60" s="9">
        <v>571715</v>
      </c>
      <c r="C60" s="7">
        <f t="shared" si="0"/>
        <v>1.0196850955450365</v>
      </c>
      <c r="D60" s="2" t="str">
        <f t="shared" si="1"/>
        <v>A+</v>
      </c>
      <c r="E60" s="2" t="str">
        <f t="shared" si="2"/>
        <v>A+</v>
      </c>
      <c r="H60" t="str">
        <f t="shared" si="3"/>
        <v>A+</v>
      </c>
      <c r="I60" t="str">
        <f t="shared" si="4"/>
        <v>A+</v>
      </c>
    </row>
    <row r="61" spans="1:9">
      <c r="A61" s="9">
        <v>730182</v>
      </c>
      <c r="B61" s="9">
        <v>687985</v>
      </c>
      <c r="C61" s="7">
        <f t="shared" si="0"/>
        <v>0.94221029825440783</v>
      </c>
      <c r="D61" s="2" t="str">
        <f t="shared" si="1"/>
        <v>A</v>
      </c>
      <c r="E61" s="2" t="str">
        <f t="shared" si="2"/>
        <v>A</v>
      </c>
      <c r="H61" t="str">
        <f t="shared" si="3"/>
        <v>A</v>
      </c>
      <c r="I61" t="str">
        <f t="shared" si="4"/>
        <v>A</v>
      </c>
    </row>
    <row r="62" spans="1:9">
      <c r="A62" s="9">
        <v>1021144</v>
      </c>
      <c r="B62" s="9">
        <v>1173912</v>
      </c>
      <c r="C62" s="7">
        <f t="shared" si="0"/>
        <v>1.1496047570176195</v>
      </c>
      <c r="D62" s="2" t="str">
        <f t="shared" si="1"/>
        <v>A+</v>
      </c>
      <c r="E62" s="2" t="str">
        <f t="shared" si="2"/>
        <v>A+</v>
      </c>
      <c r="H62" t="str">
        <f t="shared" si="3"/>
        <v>A+</v>
      </c>
      <c r="I62" t="str">
        <f t="shared" si="4"/>
        <v>A+</v>
      </c>
    </row>
    <row r="63" spans="1:9">
      <c r="A63" s="9">
        <v>1112849</v>
      </c>
      <c r="B63" s="9">
        <v>954989</v>
      </c>
      <c r="C63" s="7">
        <f t="shared" si="0"/>
        <v>0.8581478709151017</v>
      </c>
      <c r="D63" s="2" t="str">
        <f t="shared" si="1"/>
        <v>A</v>
      </c>
      <c r="E63" s="2" t="str">
        <f t="shared" si="2"/>
        <v>A</v>
      </c>
      <c r="H63" t="str">
        <f t="shared" si="3"/>
        <v>A</v>
      </c>
      <c r="I63" t="str">
        <f t="shared" si="4"/>
        <v>A</v>
      </c>
    </row>
    <row r="64" spans="1:9">
      <c r="A64" s="9">
        <v>1918422</v>
      </c>
      <c r="B64" s="9">
        <v>1572878</v>
      </c>
      <c r="C64" s="7">
        <f t="shared" si="0"/>
        <v>0.81988113147159492</v>
      </c>
      <c r="D64" s="2" t="str">
        <f t="shared" si="1"/>
        <v>A</v>
      </c>
      <c r="E64" s="2" t="str">
        <f t="shared" si="2"/>
        <v>A</v>
      </c>
      <c r="H64" t="str">
        <f t="shared" si="3"/>
        <v>A</v>
      </c>
      <c r="I64" t="str">
        <f t="shared" si="4"/>
        <v>A</v>
      </c>
    </row>
    <row r="65" spans="1:9">
      <c r="A65" s="9">
        <v>1019731</v>
      </c>
      <c r="B65" s="9">
        <v>762246</v>
      </c>
      <c r="C65" s="7">
        <f t="shared" si="0"/>
        <v>0.74749713404809703</v>
      </c>
      <c r="D65" s="2" t="str">
        <f t="shared" si="1"/>
        <v>FIRST</v>
      </c>
      <c r="E65" s="2" t="str">
        <f t="shared" si="2"/>
        <v>First</v>
      </c>
      <c r="H65" t="str">
        <f t="shared" si="3"/>
        <v>First</v>
      </c>
      <c r="I65" t="str">
        <f t="shared" si="4"/>
        <v>First</v>
      </c>
    </row>
    <row r="66" spans="1:9">
      <c r="A66" s="9">
        <v>1228078</v>
      </c>
      <c r="B66" s="9">
        <v>1508772</v>
      </c>
      <c r="C66" s="7">
        <f t="shared" si="0"/>
        <v>1.2285636580086932</v>
      </c>
      <c r="D66" s="2" t="str">
        <f t="shared" si="1"/>
        <v>A+</v>
      </c>
      <c r="E66" s="2" t="str">
        <f t="shared" si="2"/>
        <v>A+</v>
      </c>
      <c r="H66" t="str">
        <f t="shared" si="3"/>
        <v>A+</v>
      </c>
      <c r="I66" t="str">
        <f t="shared" si="4"/>
        <v>A+</v>
      </c>
    </row>
    <row r="67" spans="1:9">
      <c r="A67" s="9">
        <v>567287</v>
      </c>
      <c r="B67" s="9">
        <v>1091460</v>
      </c>
      <c r="C67" s="7">
        <f t="shared" si="0"/>
        <v>1.9239996685980818</v>
      </c>
      <c r="D67" s="2" t="str">
        <f t="shared" si="1"/>
        <v>A+</v>
      </c>
      <c r="E67" s="2" t="str">
        <f t="shared" si="2"/>
        <v>A+</v>
      </c>
      <c r="H67" t="str">
        <f t="shared" si="3"/>
        <v>A+</v>
      </c>
      <c r="I67" t="str">
        <f t="shared" si="4"/>
        <v>A+</v>
      </c>
    </row>
    <row r="68" spans="1:9">
      <c r="A68" s="9">
        <v>570936</v>
      </c>
      <c r="B68" s="9">
        <v>246673</v>
      </c>
      <c r="C68" s="7">
        <f t="shared" si="0"/>
        <v>0.43205017725279193</v>
      </c>
      <c r="D68" s="2" t="str">
        <f t="shared" si="1"/>
        <v>PASS</v>
      </c>
      <c r="E68" s="2" t="str">
        <f t="shared" si="2"/>
        <v>Pass</v>
      </c>
      <c r="H68" t="str">
        <f t="shared" si="3"/>
        <v>Pass</v>
      </c>
      <c r="I68" t="str">
        <f t="shared" si="4"/>
        <v>Pass</v>
      </c>
    </row>
    <row r="69" spans="1:9">
      <c r="A69" s="9">
        <v>1249748</v>
      </c>
      <c r="B69" s="9">
        <v>1253705</v>
      </c>
      <c r="C69" s="7">
        <f t="shared" si="0"/>
        <v>1.0031662383136439</v>
      </c>
      <c r="D69" s="2" t="str">
        <f t="shared" si="1"/>
        <v>A+</v>
      </c>
      <c r="E69" s="2" t="str">
        <f t="shared" si="2"/>
        <v>A+</v>
      </c>
      <c r="H69" t="str">
        <f t="shared" si="3"/>
        <v>A</v>
      </c>
      <c r="I69" t="str">
        <f t="shared" si="4"/>
        <v>A+</v>
      </c>
    </row>
    <row r="70" spans="1:9">
      <c r="A70" s="9">
        <v>809993</v>
      </c>
      <c r="B70" s="9">
        <v>291318</v>
      </c>
      <c r="C70" s="7">
        <f t="shared" si="0"/>
        <v>0.35965495998113561</v>
      </c>
      <c r="D70" s="2" t="str">
        <f t="shared" si="1"/>
        <v>FAIL</v>
      </c>
      <c r="E70" s="2" t="str">
        <f t="shared" si="2"/>
        <v>Fail</v>
      </c>
      <c r="H70" t="str">
        <f t="shared" si="3"/>
        <v>Fail</v>
      </c>
      <c r="I70" t="str">
        <f t="shared" si="4"/>
        <v>Fail</v>
      </c>
    </row>
    <row r="71" spans="1:9">
      <c r="A71" s="9">
        <v>747507</v>
      </c>
      <c r="B71" s="9">
        <v>174060</v>
      </c>
      <c r="C71" s="7">
        <f t="shared" si="0"/>
        <v>0.23285400671833173</v>
      </c>
      <c r="D71" s="2" t="str">
        <f t="shared" si="1"/>
        <v>FAIL</v>
      </c>
      <c r="E71" s="2" t="str">
        <f t="shared" si="2"/>
        <v>Fail</v>
      </c>
      <c r="H71" t="str">
        <f t="shared" si="3"/>
        <v>Fail</v>
      </c>
      <c r="I71" t="str">
        <f t="shared" si="4"/>
        <v>Fail</v>
      </c>
    </row>
    <row r="72" spans="1:9">
      <c r="A72" s="9">
        <v>619109</v>
      </c>
      <c r="B72" s="9">
        <v>349000</v>
      </c>
      <c r="C72" s="7">
        <f t="shared" si="0"/>
        <v>0.56371333642379617</v>
      </c>
      <c r="D72" s="2" t="str">
        <f t="shared" si="1"/>
        <v>PASS</v>
      </c>
      <c r="E72" s="2" t="str">
        <f t="shared" si="2"/>
        <v>Pass</v>
      </c>
      <c r="H72" t="str">
        <f t="shared" si="3"/>
        <v>Pass</v>
      </c>
      <c r="I72" t="str">
        <f t="shared" si="4"/>
        <v>Pass</v>
      </c>
    </row>
    <row r="73" spans="1:9">
      <c r="A73" s="9">
        <v>862788</v>
      </c>
      <c r="B73" s="9">
        <v>1205860</v>
      </c>
      <c r="C73" s="7">
        <f t="shared" si="0"/>
        <v>1.3976318632155291</v>
      </c>
      <c r="D73" s="2" t="str">
        <f t="shared" si="1"/>
        <v>A+</v>
      </c>
      <c r="E73" s="2" t="str">
        <f t="shared" si="2"/>
        <v>A+</v>
      </c>
      <c r="H73" t="str">
        <f t="shared" si="3"/>
        <v>A+</v>
      </c>
      <c r="I73" t="str">
        <f t="shared" si="4"/>
        <v>A+</v>
      </c>
    </row>
    <row r="74" spans="1:9">
      <c r="A74" s="9">
        <v>536159</v>
      </c>
      <c r="B74" s="9">
        <v>1065865</v>
      </c>
      <c r="C74" s="7">
        <f t="shared" si="0"/>
        <v>1.9879643911600851</v>
      </c>
      <c r="D74" s="2" t="str">
        <f t="shared" si="1"/>
        <v>A+</v>
      </c>
      <c r="E74" s="2" t="str">
        <f t="shared" si="2"/>
        <v>A+</v>
      </c>
      <c r="H74" t="str">
        <f t="shared" si="3"/>
        <v>A+</v>
      </c>
      <c r="I74" t="str">
        <f t="shared" si="4"/>
        <v>A+</v>
      </c>
    </row>
    <row r="75" spans="1:9">
      <c r="A75" s="9">
        <v>1007090</v>
      </c>
      <c r="B75" s="9">
        <v>1704388</v>
      </c>
      <c r="C75" s="7">
        <f t="shared" si="0"/>
        <v>1.6923889622575936</v>
      </c>
      <c r="D75" s="2" t="str">
        <f t="shared" si="1"/>
        <v>A+</v>
      </c>
      <c r="E75" s="2" t="str">
        <f t="shared" si="2"/>
        <v>A+</v>
      </c>
      <c r="H75" t="str">
        <f t="shared" si="3"/>
        <v>A+</v>
      </c>
      <c r="I75" t="str">
        <f t="shared" si="4"/>
        <v>A+</v>
      </c>
    </row>
    <row r="76" spans="1:9">
      <c r="A76" s="9">
        <v>1457311</v>
      </c>
      <c r="B76" s="9">
        <v>1245688</v>
      </c>
      <c r="C76" s="7">
        <f t="shared" si="0"/>
        <v>0.8547852860508155</v>
      </c>
      <c r="D76" s="2" t="str">
        <f t="shared" si="1"/>
        <v>A</v>
      </c>
      <c r="E76" s="2" t="str">
        <f t="shared" si="2"/>
        <v>A</v>
      </c>
      <c r="H76" t="str">
        <f t="shared" si="3"/>
        <v>A</v>
      </c>
      <c r="I76" t="str">
        <f t="shared" si="4"/>
        <v>A</v>
      </c>
    </row>
    <row r="77" spans="1:9">
      <c r="A77" s="9">
        <v>646619</v>
      </c>
      <c r="B77" s="9">
        <v>832503</v>
      </c>
      <c r="C77" s="7">
        <f t="shared" ref="C77:C140" si="5">B77/A77</f>
        <v>1.2874706743847613</v>
      </c>
      <c r="D77" s="2" t="str">
        <f t="shared" ref="D77:D140" si="6">IF(C77&gt;100%,"A+",IF(C77&gt;81%,"A",IF(C77&gt;61%,"FIRST",IF(C77&gt;41%,"PASS","FAIL"))))</f>
        <v>A+</v>
      </c>
      <c r="E77" s="2" t="str">
        <f t="shared" ref="E77:E140" si="7">VLOOKUP(C77,$C$4:$D$8,2,1)</f>
        <v>A+</v>
      </c>
      <c r="H77" t="str">
        <f t="shared" ref="H77:H140" si="8">IF(C77&lt;41%, "Fail",IF(C77&lt;61%,"Pass",IF(C77&lt;81%,"First",IF(C77&lt;101%,"A","A+"))))</f>
        <v>A+</v>
      </c>
      <c r="I77" t="str">
        <f t="shared" ref="I77:I140" si="9">VLOOKUP(C77,$C$4:$D$8,2,TRUE)</f>
        <v>A+</v>
      </c>
    </row>
    <row r="78" spans="1:9">
      <c r="A78" s="9">
        <v>1303742</v>
      </c>
      <c r="B78" s="9">
        <v>1576246</v>
      </c>
      <c r="C78" s="7">
        <f t="shared" si="5"/>
        <v>1.2090168146765234</v>
      </c>
      <c r="D78" s="2" t="str">
        <f t="shared" si="6"/>
        <v>A+</v>
      </c>
      <c r="E78" s="2" t="str">
        <f t="shared" si="7"/>
        <v>A+</v>
      </c>
      <c r="H78" t="str">
        <f t="shared" si="8"/>
        <v>A+</v>
      </c>
      <c r="I78" t="str">
        <f t="shared" si="9"/>
        <v>A+</v>
      </c>
    </row>
    <row r="79" spans="1:9">
      <c r="A79" s="9">
        <v>1493904</v>
      </c>
      <c r="B79" s="9">
        <v>1090599</v>
      </c>
      <c r="C79" s="7">
        <f t="shared" si="5"/>
        <v>0.73003285351669178</v>
      </c>
      <c r="D79" s="2" t="str">
        <f t="shared" si="6"/>
        <v>FIRST</v>
      </c>
      <c r="E79" s="2" t="str">
        <f t="shared" si="7"/>
        <v>First</v>
      </c>
      <c r="H79" t="str">
        <f t="shared" si="8"/>
        <v>First</v>
      </c>
      <c r="I79" t="str">
        <f t="shared" si="9"/>
        <v>First</v>
      </c>
    </row>
    <row r="80" spans="1:9">
      <c r="A80" s="9">
        <v>888942</v>
      </c>
      <c r="B80" s="9">
        <v>631504</v>
      </c>
      <c r="C80" s="7">
        <f t="shared" si="5"/>
        <v>0.71039955362667084</v>
      </c>
      <c r="D80" s="2" t="str">
        <f t="shared" si="6"/>
        <v>FIRST</v>
      </c>
      <c r="E80" s="2" t="str">
        <f t="shared" si="7"/>
        <v>First</v>
      </c>
      <c r="H80" t="str">
        <f t="shared" si="8"/>
        <v>First</v>
      </c>
      <c r="I80" t="str">
        <f t="shared" si="9"/>
        <v>First</v>
      </c>
    </row>
    <row r="81" spans="1:9">
      <c r="A81" s="9">
        <v>777963</v>
      </c>
      <c r="B81" s="9">
        <v>752269</v>
      </c>
      <c r="C81" s="7">
        <f t="shared" si="5"/>
        <v>0.9669727223531196</v>
      </c>
      <c r="D81" s="2" t="str">
        <f t="shared" si="6"/>
        <v>A</v>
      </c>
      <c r="E81" s="2" t="str">
        <f t="shared" si="7"/>
        <v>A</v>
      </c>
      <c r="H81" t="str">
        <f t="shared" si="8"/>
        <v>A</v>
      </c>
      <c r="I81" t="str">
        <f t="shared" si="9"/>
        <v>A</v>
      </c>
    </row>
    <row r="82" spans="1:9">
      <c r="A82" s="9">
        <v>1637630</v>
      </c>
      <c r="B82" s="9">
        <v>1622284</v>
      </c>
      <c r="C82" s="7">
        <f t="shared" si="5"/>
        <v>0.99062914089263143</v>
      </c>
      <c r="D82" s="2" t="str">
        <f t="shared" si="6"/>
        <v>A</v>
      </c>
      <c r="E82" s="2" t="str">
        <f t="shared" si="7"/>
        <v>A</v>
      </c>
      <c r="H82" t="str">
        <f t="shared" si="8"/>
        <v>A</v>
      </c>
      <c r="I82" t="str">
        <f t="shared" si="9"/>
        <v>A</v>
      </c>
    </row>
    <row r="83" spans="1:9">
      <c r="A83" s="9">
        <v>612564</v>
      </c>
      <c r="B83" s="9">
        <v>407228</v>
      </c>
      <c r="C83" s="7">
        <f t="shared" si="5"/>
        <v>0.66479257677565118</v>
      </c>
      <c r="D83" s="2" t="str">
        <f t="shared" si="6"/>
        <v>FIRST</v>
      </c>
      <c r="E83" s="2" t="str">
        <f t="shared" si="7"/>
        <v>First</v>
      </c>
      <c r="H83" t="str">
        <f t="shared" si="8"/>
        <v>First</v>
      </c>
      <c r="I83" t="str">
        <f t="shared" si="9"/>
        <v>First</v>
      </c>
    </row>
    <row r="84" spans="1:9">
      <c r="A84" s="9">
        <v>856327</v>
      </c>
      <c r="B84" s="9">
        <v>650638</v>
      </c>
      <c r="C84" s="7">
        <f t="shared" si="5"/>
        <v>0.75980087046186795</v>
      </c>
      <c r="D84" s="2" t="str">
        <f t="shared" si="6"/>
        <v>FIRST</v>
      </c>
      <c r="E84" s="2" t="str">
        <f t="shared" si="7"/>
        <v>First</v>
      </c>
      <c r="H84" t="str">
        <f t="shared" si="8"/>
        <v>First</v>
      </c>
      <c r="I84" t="str">
        <f t="shared" si="9"/>
        <v>First</v>
      </c>
    </row>
    <row r="85" spans="1:9">
      <c r="A85" s="9">
        <v>289546</v>
      </c>
      <c r="B85" s="9">
        <v>582785</v>
      </c>
      <c r="C85" s="7">
        <f t="shared" si="5"/>
        <v>2.0127544500701098</v>
      </c>
      <c r="D85" s="2" t="str">
        <f t="shared" si="6"/>
        <v>A+</v>
      </c>
      <c r="E85" s="2" t="str">
        <f t="shared" si="7"/>
        <v>A+</v>
      </c>
      <c r="H85" t="str">
        <f t="shared" si="8"/>
        <v>A+</v>
      </c>
      <c r="I85" t="str">
        <f t="shared" si="9"/>
        <v>A+</v>
      </c>
    </row>
    <row r="86" spans="1:9">
      <c r="A86" s="9">
        <v>1550092</v>
      </c>
      <c r="B86" s="9">
        <v>1742205</v>
      </c>
      <c r="C86" s="7">
        <f t="shared" si="5"/>
        <v>1.1239365147358995</v>
      </c>
      <c r="D86" s="2" t="str">
        <f t="shared" si="6"/>
        <v>A+</v>
      </c>
      <c r="E86" s="2" t="str">
        <f t="shared" si="7"/>
        <v>A+</v>
      </c>
      <c r="H86" t="str">
        <f t="shared" si="8"/>
        <v>A+</v>
      </c>
      <c r="I86" t="str">
        <f t="shared" si="9"/>
        <v>A+</v>
      </c>
    </row>
    <row r="87" spans="1:9">
      <c r="A87" s="9">
        <v>646446</v>
      </c>
      <c r="B87" s="9">
        <v>649303</v>
      </c>
      <c r="C87" s="7">
        <f t="shared" si="5"/>
        <v>1.0044195493513766</v>
      </c>
      <c r="D87" s="2" t="str">
        <f t="shared" si="6"/>
        <v>A+</v>
      </c>
      <c r="E87" s="2" t="str">
        <f t="shared" si="7"/>
        <v>A+</v>
      </c>
      <c r="H87" t="str">
        <f t="shared" si="8"/>
        <v>A</v>
      </c>
      <c r="I87" t="str">
        <f t="shared" si="9"/>
        <v>A+</v>
      </c>
    </row>
    <row r="88" spans="1:9">
      <c r="A88" s="9">
        <v>966395</v>
      </c>
      <c r="B88" s="9">
        <v>237530</v>
      </c>
      <c r="C88" s="7">
        <f t="shared" si="5"/>
        <v>0.24578976505466191</v>
      </c>
      <c r="D88" s="2" t="str">
        <f t="shared" si="6"/>
        <v>FAIL</v>
      </c>
      <c r="E88" s="2" t="str">
        <f t="shared" si="7"/>
        <v>Fail</v>
      </c>
      <c r="H88" t="str">
        <f t="shared" si="8"/>
        <v>Fail</v>
      </c>
      <c r="I88" t="str">
        <f t="shared" si="9"/>
        <v>Fail</v>
      </c>
    </row>
    <row r="89" spans="1:9">
      <c r="A89" s="9">
        <v>1169298</v>
      </c>
      <c r="B89" s="9">
        <v>857595</v>
      </c>
      <c r="C89" s="7">
        <f t="shared" si="5"/>
        <v>0.73342723582867664</v>
      </c>
      <c r="D89" s="2" t="str">
        <f t="shared" si="6"/>
        <v>FIRST</v>
      </c>
      <c r="E89" s="2" t="str">
        <f t="shared" si="7"/>
        <v>First</v>
      </c>
      <c r="H89" t="str">
        <f t="shared" si="8"/>
        <v>First</v>
      </c>
      <c r="I89" t="str">
        <f t="shared" si="9"/>
        <v>First</v>
      </c>
    </row>
    <row r="90" spans="1:9">
      <c r="A90" s="9">
        <v>1213306</v>
      </c>
      <c r="B90" s="9">
        <v>1613126</v>
      </c>
      <c r="C90" s="7">
        <f t="shared" si="5"/>
        <v>1.3295294014865171</v>
      </c>
      <c r="D90" s="2" t="str">
        <f t="shared" si="6"/>
        <v>A+</v>
      </c>
      <c r="E90" s="2" t="str">
        <f t="shared" si="7"/>
        <v>A+</v>
      </c>
      <c r="H90" t="str">
        <f t="shared" si="8"/>
        <v>A+</v>
      </c>
      <c r="I90" t="str">
        <f t="shared" si="9"/>
        <v>A+</v>
      </c>
    </row>
    <row r="91" spans="1:9">
      <c r="A91" s="9">
        <v>1947219</v>
      </c>
      <c r="B91" s="9">
        <v>2294470</v>
      </c>
      <c r="C91" s="7">
        <f t="shared" si="5"/>
        <v>1.178331764429168</v>
      </c>
      <c r="D91" s="2" t="str">
        <f t="shared" si="6"/>
        <v>A+</v>
      </c>
      <c r="E91" s="2" t="str">
        <f t="shared" si="7"/>
        <v>A+</v>
      </c>
      <c r="H91" t="str">
        <f t="shared" si="8"/>
        <v>A+</v>
      </c>
      <c r="I91" t="str">
        <f t="shared" si="9"/>
        <v>A+</v>
      </c>
    </row>
    <row r="92" spans="1:9">
      <c r="A92" s="9">
        <v>535753</v>
      </c>
      <c r="B92" s="9">
        <v>838142</v>
      </c>
      <c r="C92" s="7">
        <f t="shared" si="5"/>
        <v>1.5644186780102025</v>
      </c>
      <c r="D92" s="2" t="str">
        <f t="shared" si="6"/>
        <v>A+</v>
      </c>
      <c r="E92" s="2" t="str">
        <f t="shared" si="7"/>
        <v>A+</v>
      </c>
      <c r="H92" t="str">
        <f t="shared" si="8"/>
        <v>A+</v>
      </c>
      <c r="I92" t="str">
        <f t="shared" si="9"/>
        <v>A+</v>
      </c>
    </row>
    <row r="93" spans="1:9">
      <c r="A93" s="9">
        <v>1687367</v>
      </c>
      <c r="B93" s="9">
        <v>565122</v>
      </c>
      <c r="C93" s="7">
        <f t="shared" si="5"/>
        <v>0.33491350725716457</v>
      </c>
      <c r="D93" s="2" t="str">
        <f t="shared" si="6"/>
        <v>FAIL</v>
      </c>
      <c r="E93" s="2" t="str">
        <f t="shared" si="7"/>
        <v>Fail</v>
      </c>
      <c r="H93" t="str">
        <f t="shared" si="8"/>
        <v>Fail</v>
      </c>
      <c r="I93" t="str">
        <f t="shared" si="9"/>
        <v>Fail</v>
      </c>
    </row>
    <row r="94" spans="1:9">
      <c r="A94" s="9">
        <v>828145</v>
      </c>
      <c r="B94" s="9">
        <v>883582</v>
      </c>
      <c r="C94" s="7">
        <f t="shared" si="5"/>
        <v>1.0669411757602836</v>
      </c>
      <c r="D94" s="2" t="str">
        <f t="shared" si="6"/>
        <v>A+</v>
      </c>
      <c r="E94" s="2" t="str">
        <f t="shared" si="7"/>
        <v>A+</v>
      </c>
      <c r="H94" t="str">
        <f t="shared" si="8"/>
        <v>A+</v>
      </c>
      <c r="I94" t="str">
        <f t="shared" si="9"/>
        <v>A+</v>
      </c>
    </row>
    <row r="95" spans="1:9">
      <c r="A95" s="9">
        <v>1264265</v>
      </c>
      <c r="B95" s="9">
        <v>939205</v>
      </c>
      <c r="C95" s="7">
        <f t="shared" si="5"/>
        <v>0.74288618288096242</v>
      </c>
      <c r="D95" s="2" t="str">
        <f t="shared" si="6"/>
        <v>FIRST</v>
      </c>
      <c r="E95" s="2" t="str">
        <f t="shared" si="7"/>
        <v>First</v>
      </c>
      <c r="H95" t="str">
        <f t="shared" si="8"/>
        <v>First</v>
      </c>
      <c r="I95" t="str">
        <f t="shared" si="9"/>
        <v>First</v>
      </c>
    </row>
    <row r="96" spans="1:9">
      <c r="A96" s="9">
        <v>485456</v>
      </c>
      <c r="B96" s="9">
        <v>931058</v>
      </c>
      <c r="C96" s="7">
        <f t="shared" si="5"/>
        <v>1.9179039912989024</v>
      </c>
      <c r="D96" s="2" t="str">
        <f t="shared" si="6"/>
        <v>A+</v>
      </c>
      <c r="E96" s="2" t="str">
        <f t="shared" si="7"/>
        <v>A+</v>
      </c>
      <c r="H96" t="str">
        <f t="shared" si="8"/>
        <v>A+</v>
      </c>
      <c r="I96" t="str">
        <f t="shared" si="9"/>
        <v>A+</v>
      </c>
    </row>
    <row r="97" spans="1:9">
      <c r="A97" s="9">
        <v>2058480</v>
      </c>
      <c r="B97" s="9">
        <v>930559</v>
      </c>
      <c r="C97" s="7">
        <f t="shared" si="5"/>
        <v>0.45206122964517509</v>
      </c>
      <c r="D97" s="2" t="str">
        <f t="shared" si="6"/>
        <v>PASS</v>
      </c>
      <c r="E97" s="2" t="str">
        <f t="shared" si="7"/>
        <v>Pass</v>
      </c>
      <c r="H97" t="str">
        <f t="shared" si="8"/>
        <v>Pass</v>
      </c>
      <c r="I97" t="str">
        <f t="shared" si="9"/>
        <v>Pass</v>
      </c>
    </row>
    <row r="98" spans="1:9">
      <c r="A98" s="9">
        <v>2013090</v>
      </c>
      <c r="B98" s="9">
        <v>1116388</v>
      </c>
      <c r="C98" s="7">
        <f t="shared" si="5"/>
        <v>0.55456437615804555</v>
      </c>
      <c r="D98" s="2" t="str">
        <f t="shared" si="6"/>
        <v>PASS</v>
      </c>
      <c r="E98" s="2" t="str">
        <f t="shared" si="7"/>
        <v>Pass</v>
      </c>
      <c r="H98" t="str">
        <f t="shared" si="8"/>
        <v>Pass</v>
      </c>
      <c r="I98" t="str">
        <f t="shared" si="9"/>
        <v>Pass</v>
      </c>
    </row>
    <row r="99" spans="1:9">
      <c r="A99" s="9">
        <v>400726</v>
      </c>
      <c r="B99" s="9">
        <v>1174992</v>
      </c>
      <c r="C99" s="7">
        <f t="shared" si="5"/>
        <v>2.9321581329886257</v>
      </c>
      <c r="D99" s="2" t="str">
        <f t="shared" si="6"/>
        <v>A+</v>
      </c>
      <c r="E99" s="2" t="str">
        <f t="shared" si="7"/>
        <v>A+</v>
      </c>
      <c r="H99" t="str">
        <f t="shared" si="8"/>
        <v>A+</v>
      </c>
      <c r="I99" t="str">
        <f t="shared" si="9"/>
        <v>A+</v>
      </c>
    </row>
    <row r="100" spans="1:9">
      <c r="A100" s="9">
        <v>444702</v>
      </c>
      <c r="B100" s="9">
        <v>887293</v>
      </c>
      <c r="C100" s="7">
        <f t="shared" si="5"/>
        <v>1.9952530008859866</v>
      </c>
      <c r="D100" s="2" t="str">
        <f t="shared" si="6"/>
        <v>A+</v>
      </c>
      <c r="E100" s="2" t="str">
        <f t="shared" si="7"/>
        <v>A+</v>
      </c>
      <c r="H100" t="str">
        <f t="shared" si="8"/>
        <v>A+</v>
      </c>
      <c r="I100" t="str">
        <f t="shared" si="9"/>
        <v>A+</v>
      </c>
    </row>
    <row r="101" spans="1:9">
      <c r="A101" s="9">
        <v>2483520</v>
      </c>
      <c r="B101" s="9">
        <v>3113011</v>
      </c>
      <c r="C101" s="7">
        <f t="shared" si="5"/>
        <v>1.2534672561525577</v>
      </c>
      <c r="D101" s="2" t="str">
        <f t="shared" si="6"/>
        <v>A+</v>
      </c>
      <c r="E101" s="2" t="str">
        <f t="shared" si="7"/>
        <v>A+</v>
      </c>
      <c r="H101" t="str">
        <f t="shared" si="8"/>
        <v>A+</v>
      </c>
      <c r="I101" t="str">
        <f t="shared" si="9"/>
        <v>A+</v>
      </c>
    </row>
    <row r="102" spans="1:9">
      <c r="A102" s="9">
        <v>435580</v>
      </c>
      <c r="B102" s="9">
        <v>1114660</v>
      </c>
      <c r="C102" s="7">
        <f t="shared" si="5"/>
        <v>2.5590247486110473</v>
      </c>
      <c r="D102" s="2" t="str">
        <f t="shared" si="6"/>
        <v>A+</v>
      </c>
      <c r="E102" s="2" t="str">
        <f t="shared" si="7"/>
        <v>A+</v>
      </c>
      <c r="H102" t="str">
        <f t="shared" si="8"/>
        <v>A+</v>
      </c>
      <c r="I102" t="str">
        <f t="shared" si="9"/>
        <v>A+</v>
      </c>
    </row>
    <row r="103" spans="1:9">
      <c r="A103" s="9">
        <v>780807</v>
      </c>
      <c r="B103" s="9">
        <v>914583</v>
      </c>
      <c r="C103" s="7">
        <f t="shared" si="5"/>
        <v>1.171330431207712</v>
      </c>
      <c r="D103" s="2" t="str">
        <f t="shared" si="6"/>
        <v>A+</v>
      </c>
      <c r="E103" s="2" t="str">
        <f t="shared" si="7"/>
        <v>A+</v>
      </c>
      <c r="H103" t="str">
        <f t="shared" si="8"/>
        <v>A+</v>
      </c>
      <c r="I103" t="str">
        <f t="shared" si="9"/>
        <v>A+</v>
      </c>
    </row>
    <row r="104" spans="1:9">
      <c r="A104" s="9">
        <v>411767</v>
      </c>
      <c r="B104" s="9">
        <v>1087315</v>
      </c>
      <c r="C104" s="7">
        <f t="shared" si="5"/>
        <v>2.6406074309014564</v>
      </c>
      <c r="D104" s="2" t="str">
        <f t="shared" si="6"/>
        <v>A+</v>
      </c>
      <c r="E104" s="2" t="str">
        <f t="shared" si="7"/>
        <v>A+</v>
      </c>
      <c r="H104" t="str">
        <f t="shared" si="8"/>
        <v>A+</v>
      </c>
      <c r="I104" t="str">
        <f t="shared" si="9"/>
        <v>A+</v>
      </c>
    </row>
    <row r="105" spans="1:9">
      <c r="A105" s="9">
        <v>691804</v>
      </c>
      <c r="B105" s="9">
        <v>869268</v>
      </c>
      <c r="C105" s="7">
        <f t="shared" si="5"/>
        <v>1.2565235240039085</v>
      </c>
      <c r="D105" s="2" t="str">
        <f t="shared" si="6"/>
        <v>A+</v>
      </c>
      <c r="E105" s="2" t="str">
        <f t="shared" si="7"/>
        <v>A+</v>
      </c>
      <c r="H105" t="str">
        <f t="shared" si="8"/>
        <v>A+</v>
      </c>
      <c r="I105" t="str">
        <f t="shared" si="9"/>
        <v>A+</v>
      </c>
    </row>
    <row r="106" spans="1:9">
      <c r="A106" s="9">
        <v>810587</v>
      </c>
      <c r="B106" s="9">
        <v>1226572</v>
      </c>
      <c r="C106" s="7">
        <f t="shared" si="5"/>
        <v>1.5131898241644635</v>
      </c>
      <c r="D106" s="2" t="str">
        <f t="shared" si="6"/>
        <v>A+</v>
      </c>
      <c r="E106" s="2" t="str">
        <f t="shared" si="7"/>
        <v>A+</v>
      </c>
      <c r="H106" t="str">
        <f t="shared" si="8"/>
        <v>A+</v>
      </c>
      <c r="I106" t="str">
        <f t="shared" si="9"/>
        <v>A+</v>
      </c>
    </row>
    <row r="107" spans="1:9">
      <c r="A107" s="9">
        <v>917071</v>
      </c>
      <c r="B107" s="9">
        <v>1239873</v>
      </c>
      <c r="C107" s="7">
        <f t="shared" si="5"/>
        <v>1.3519923757266341</v>
      </c>
      <c r="D107" s="2" t="str">
        <f t="shared" si="6"/>
        <v>A+</v>
      </c>
      <c r="E107" s="2" t="str">
        <f t="shared" si="7"/>
        <v>A+</v>
      </c>
      <c r="H107" t="str">
        <f t="shared" si="8"/>
        <v>A+</v>
      </c>
      <c r="I107" t="str">
        <f t="shared" si="9"/>
        <v>A+</v>
      </c>
    </row>
    <row r="108" spans="1:9">
      <c r="A108" s="9">
        <v>601239</v>
      </c>
      <c r="B108" s="9">
        <v>461058</v>
      </c>
      <c r="C108" s="7">
        <f t="shared" si="5"/>
        <v>0.76684646205585461</v>
      </c>
      <c r="D108" s="2" t="str">
        <f t="shared" si="6"/>
        <v>FIRST</v>
      </c>
      <c r="E108" s="2" t="str">
        <f t="shared" si="7"/>
        <v>First</v>
      </c>
      <c r="H108" t="str">
        <f t="shared" si="8"/>
        <v>First</v>
      </c>
      <c r="I108" t="str">
        <f t="shared" si="9"/>
        <v>First</v>
      </c>
    </row>
    <row r="109" spans="1:9">
      <c r="A109" s="9">
        <v>1716009</v>
      </c>
      <c r="B109" s="9">
        <v>2003320</v>
      </c>
      <c r="C109" s="7">
        <f t="shared" si="5"/>
        <v>1.1674297745524644</v>
      </c>
      <c r="D109" s="2" t="str">
        <f t="shared" si="6"/>
        <v>A+</v>
      </c>
      <c r="E109" s="2" t="str">
        <f t="shared" si="7"/>
        <v>A+</v>
      </c>
      <c r="H109" t="str">
        <f t="shared" si="8"/>
        <v>A+</v>
      </c>
      <c r="I109" t="str">
        <f t="shared" si="9"/>
        <v>A+</v>
      </c>
    </row>
    <row r="110" spans="1:9">
      <c r="A110" s="9">
        <v>1968985</v>
      </c>
      <c r="B110" s="9">
        <v>4448084</v>
      </c>
      <c r="C110" s="7">
        <f t="shared" si="5"/>
        <v>2.259074599349411</v>
      </c>
      <c r="D110" s="2" t="str">
        <f t="shared" si="6"/>
        <v>A+</v>
      </c>
      <c r="E110" s="2" t="str">
        <f t="shared" si="7"/>
        <v>A+</v>
      </c>
      <c r="H110" t="str">
        <f t="shared" si="8"/>
        <v>A+</v>
      </c>
      <c r="I110" t="str">
        <f t="shared" si="9"/>
        <v>A+</v>
      </c>
    </row>
    <row r="111" spans="1:9">
      <c r="A111" s="9">
        <v>1081540</v>
      </c>
      <c r="B111" s="9">
        <v>603660</v>
      </c>
      <c r="C111" s="7">
        <f t="shared" si="5"/>
        <v>0.55814856593376116</v>
      </c>
      <c r="D111" s="2" t="str">
        <f t="shared" si="6"/>
        <v>PASS</v>
      </c>
      <c r="E111" s="2" t="str">
        <f t="shared" si="7"/>
        <v>Pass</v>
      </c>
      <c r="H111" t="str">
        <f t="shared" si="8"/>
        <v>Pass</v>
      </c>
      <c r="I111" t="str">
        <f t="shared" si="9"/>
        <v>Pass</v>
      </c>
    </row>
    <row r="112" spans="1:9">
      <c r="A112" s="9">
        <v>1251522</v>
      </c>
      <c r="B112" s="9">
        <v>2713231</v>
      </c>
      <c r="C112" s="7">
        <f t="shared" si="5"/>
        <v>2.1679451100340228</v>
      </c>
      <c r="D112" s="2" t="str">
        <f t="shared" si="6"/>
        <v>A+</v>
      </c>
      <c r="E112" s="2" t="str">
        <f t="shared" si="7"/>
        <v>A+</v>
      </c>
      <c r="H112" t="str">
        <f t="shared" si="8"/>
        <v>A+</v>
      </c>
      <c r="I112" t="str">
        <f t="shared" si="9"/>
        <v>A+</v>
      </c>
    </row>
    <row r="113" spans="1:9">
      <c r="A113" s="9">
        <v>990654</v>
      </c>
      <c r="B113" s="9">
        <v>1371504</v>
      </c>
      <c r="C113" s="7">
        <f t="shared" si="5"/>
        <v>1.3844430043183593</v>
      </c>
      <c r="D113" s="2" t="str">
        <f t="shared" si="6"/>
        <v>A+</v>
      </c>
      <c r="E113" s="2" t="str">
        <f t="shared" si="7"/>
        <v>A+</v>
      </c>
      <c r="H113" t="str">
        <f t="shared" si="8"/>
        <v>A+</v>
      </c>
      <c r="I113" t="str">
        <f t="shared" si="9"/>
        <v>A+</v>
      </c>
    </row>
    <row r="114" spans="1:9">
      <c r="A114" s="9">
        <v>879114</v>
      </c>
      <c r="B114" s="9">
        <v>1779990</v>
      </c>
      <c r="C114" s="7">
        <f t="shared" si="5"/>
        <v>2.0247544687037178</v>
      </c>
      <c r="D114" s="2" t="str">
        <f t="shared" si="6"/>
        <v>A+</v>
      </c>
      <c r="E114" s="2" t="str">
        <f t="shared" si="7"/>
        <v>A+</v>
      </c>
      <c r="H114" t="str">
        <f t="shared" si="8"/>
        <v>A+</v>
      </c>
      <c r="I114" t="str">
        <f t="shared" si="9"/>
        <v>A+</v>
      </c>
    </row>
    <row r="115" spans="1:9">
      <c r="A115" s="9">
        <v>1042906</v>
      </c>
      <c r="B115" s="9">
        <v>1894984</v>
      </c>
      <c r="C115" s="7">
        <f t="shared" si="5"/>
        <v>1.8170228189309487</v>
      </c>
      <c r="D115" s="2" t="str">
        <f t="shared" si="6"/>
        <v>A+</v>
      </c>
      <c r="E115" s="2" t="str">
        <f t="shared" si="7"/>
        <v>A+</v>
      </c>
      <c r="H115" t="str">
        <f t="shared" si="8"/>
        <v>A+</v>
      </c>
      <c r="I115" t="str">
        <f t="shared" si="9"/>
        <v>A+</v>
      </c>
    </row>
    <row r="116" spans="1:9">
      <c r="A116" s="9">
        <v>1310557</v>
      </c>
      <c r="B116" s="9">
        <v>1613031</v>
      </c>
      <c r="C116" s="7">
        <f t="shared" si="5"/>
        <v>1.230798049989432</v>
      </c>
      <c r="D116" s="2" t="str">
        <f t="shared" si="6"/>
        <v>A+</v>
      </c>
      <c r="E116" s="2" t="str">
        <f t="shared" si="7"/>
        <v>A+</v>
      </c>
      <c r="H116" t="str">
        <f t="shared" si="8"/>
        <v>A+</v>
      </c>
      <c r="I116" t="str">
        <f t="shared" si="9"/>
        <v>A+</v>
      </c>
    </row>
    <row r="117" spans="1:9">
      <c r="A117" s="9">
        <v>1468050</v>
      </c>
      <c r="B117" s="9">
        <v>86210</v>
      </c>
      <c r="C117" s="7">
        <f t="shared" si="5"/>
        <v>5.8724157896529412E-2</v>
      </c>
      <c r="D117" s="2" t="str">
        <f t="shared" si="6"/>
        <v>FAIL</v>
      </c>
      <c r="E117" s="2" t="str">
        <f t="shared" si="7"/>
        <v>Fail</v>
      </c>
      <c r="H117" t="str">
        <f t="shared" si="8"/>
        <v>Fail</v>
      </c>
      <c r="I117" t="str">
        <f t="shared" si="9"/>
        <v>Fail</v>
      </c>
    </row>
    <row r="118" spans="1:9">
      <c r="A118" s="9">
        <v>1385669</v>
      </c>
      <c r="B118" s="9">
        <v>1371471</v>
      </c>
      <c r="C118" s="7">
        <f t="shared" si="5"/>
        <v>0.98975368576478218</v>
      </c>
      <c r="D118" s="2" t="str">
        <f t="shared" si="6"/>
        <v>A</v>
      </c>
      <c r="E118" s="2" t="str">
        <f t="shared" si="7"/>
        <v>A</v>
      </c>
      <c r="H118" t="str">
        <f t="shared" si="8"/>
        <v>A</v>
      </c>
      <c r="I118" t="str">
        <f t="shared" si="9"/>
        <v>A</v>
      </c>
    </row>
    <row r="119" spans="1:9">
      <c r="A119" s="9">
        <v>1369430</v>
      </c>
      <c r="B119" s="9">
        <v>1681629</v>
      </c>
      <c r="C119" s="7">
        <f t="shared" si="5"/>
        <v>1.227977333635162</v>
      </c>
      <c r="D119" s="2" t="str">
        <f t="shared" si="6"/>
        <v>A+</v>
      </c>
      <c r="E119" s="2" t="str">
        <f t="shared" si="7"/>
        <v>A+</v>
      </c>
      <c r="H119" t="str">
        <f t="shared" si="8"/>
        <v>A+</v>
      </c>
      <c r="I119" t="str">
        <f t="shared" si="9"/>
        <v>A+</v>
      </c>
    </row>
    <row r="120" spans="1:9">
      <c r="A120" s="9">
        <v>1334527</v>
      </c>
      <c r="B120" s="9">
        <v>1830853</v>
      </c>
      <c r="C120" s="7">
        <f t="shared" si="5"/>
        <v>1.3719115461882749</v>
      </c>
      <c r="D120" s="2" t="str">
        <f t="shared" si="6"/>
        <v>A+</v>
      </c>
      <c r="E120" s="2" t="str">
        <f t="shared" si="7"/>
        <v>A+</v>
      </c>
      <c r="H120" t="str">
        <f t="shared" si="8"/>
        <v>A+</v>
      </c>
      <c r="I120" t="str">
        <f t="shared" si="9"/>
        <v>A+</v>
      </c>
    </row>
    <row r="121" spans="1:9">
      <c r="A121" s="9">
        <v>1870500</v>
      </c>
      <c r="B121" s="9">
        <v>2681441</v>
      </c>
      <c r="C121" s="7">
        <f t="shared" si="5"/>
        <v>1.4335423683507085</v>
      </c>
      <c r="D121" s="2" t="str">
        <f t="shared" si="6"/>
        <v>A+</v>
      </c>
      <c r="E121" s="2" t="str">
        <f t="shared" si="7"/>
        <v>A+</v>
      </c>
      <c r="H121" t="str">
        <f t="shared" si="8"/>
        <v>A+</v>
      </c>
      <c r="I121" t="str">
        <f t="shared" si="9"/>
        <v>A+</v>
      </c>
    </row>
    <row r="122" spans="1:9">
      <c r="A122" s="9">
        <v>750629</v>
      </c>
      <c r="B122" s="9">
        <v>1009796</v>
      </c>
      <c r="C122" s="7">
        <f t="shared" si="5"/>
        <v>1.3452664365485481</v>
      </c>
      <c r="D122" s="2" t="str">
        <f t="shared" si="6"/>
        <v>A+</v>
      </c>
      <c r="E122" s="2" t="str">
        <f t="shared" si="7"/>
        <v>A+</v>
      </c>
      <c r="H122" t="str">
        <f t="shared" si="8"/>
        <v>A+</v>
      </c>
      <c r="I122" t="str">
        <f t="shared" si="9"/>
        <v>A+</v>
      </c>
    </row>
    <row r="123" spans="1:9">
      <c r="A123" s="9">
        <v>1747668</v>
      </c>
      <c r="B123" s="9">
        <v>1535933</v>
      </c>
      <c r="C123" s="7">
        <f t="shared" si="5"/>
        <v>0.87884712657095054</v>
      </c>
      <c r="D123" s="2" t="str">
        <f t="shared" si="6"/>
        <v>A</v>
      </c>
      <c r="E123" s="2" t="str">
        <f t="shared" si="7"/>
        <v>A</v>
      </c>
      <c r="H123" t="str">
        <f t="shared" si="8"/>
        <v>A</v>
      </c>
      <c r="I123" t="str">
        <f t="shared" si="9"/>
        <v>A</v>
      </c>
    </row>
    <row r="124" spans="1:9">
      <c r="A124" s="9">
        <v>1707927</v>
      </c>
      <c r="B124" s="9">
        <v>533145</v>
      </c>
      <c r="C124" s="7">
        <f t="shared" si="5"/>
        <v>0.31215912623900199</v>
      </c>
      <c r="D124" s="2" t="str">
        <f t="shared" si="6"/>
        <v>FAIL</v>
      </c>
      <c r="E124" s="2" t="str">
        <f t="shared" si="7"/>
        <v>Fail</v>
      </c>
      <c r="H124" t="str">
        <f t="shared" si="8"/>
        <v>Fail</v>
      </c>
      <c r="I124" t="str">
        <f t="shared" si="9"/>
        <v>Fail</v>
      </c>
    </row>
    <row r="125" spans="1:9">
      <c r="A125" s="9">
        <v>1318057</v>
      </c>
      <c r="B125" s="9">
        <v>1343236</v>
      </c>
      <c r="C125" s="7">
        <f t="shared" si="5"/>
        <v>1.0191031192125986</v>
      </c>
      <c r="D125" s="2" t="str">
        <f t="shared" si="6"/>
        <v>A+</v>
      </c>
      <c r="E125" s="2" t="str">
        <f t="shared" si="7"/>
        <v>A+</v>
      </c>
      <c r="H125" t="str">
        <f t="shared" si="8"/>
        <v>A+</v>
      </c>
      <c r="I125" t="str">
        <f t="shared" si="9"/>
        <v>A+</v>
      </c>
    </row>
    <row r="126" spans="1:9">
      <c r="A126" s="9">
        <v>2481022</v>
      </c>
      <c r="B126" s="9">
        <v>1480697</v>
      </c>
      <c r="C126" s="7">
        <f t="shared" si="5"/>
        <v>0.59680929874866084</v>
      </c>
      <c r="D126" s="2" t="str">
        <f t="shared" si="6"/>
        <v>PASS</v>
      </c>
      <c r="E126" s="2" t="str">
        <f t="shared" si="7"/>
        <v>Pass</v>
      </c>
      <c r="H126" t="str">
        <f t="shared" si="8"/>
        <v>Pass</v>
      </c>
      <c r="I126" t="str">
        <f t="shared" si="9"/>
        <v>Pass</v>
      </c>
    </row>
    <row r="127" spans="1:9">
      <c r="A127" s="9">
        <v>998001</v>
      </c>
      <c r="B127" s="9">
        <v>1588539</v>
      </c>
      <c r="C127" s="7">
        <f t="shared" si="5"/>
        <v>1.5917208499791082</v>
      </c>
      <c r="D127" s="2" t="str">
        <f t="shared" si="6"/>
        <v>A+</v>
      </c>
      <c r="E127" s="2" t="str">
        <f t="shared" si="7"/>
        <v>A+</v>
      </c>
      <c r="H127" t="str">
        <f t="shared" si="8"/>
        <v>A+</v>
      </c>
      <c r="I127" t="str">
        <f t="shared" si="9"/>
        <v>A+</v>
      </c>
    </row>
    <row r="128" spans="1:9">
      <c r="A128" s="9">
        <v>1556738</v>
      </c>
      <c r="B128" s="9">
        <v>2005734</v>
      </c>
      <c r="C128" s="7">
        <f t="shared" si="5"/>
        <v>1.288421044517446</v>
      </c>
      <c r="D128" s="2" t="str">
        <f t="shared" si="6"/>
        <v>A+</v>
      </c>
      <c r="E128" s="2" t="str">
        <f t="shared" si="7"/>
        <v>A+</v>
      </c>
      <c r="H128" t="str">
        <f t="shared" si="8"/>
        <v>A+</v>
      </c>
      <c r="I128" t="str">
        <f t="shared" si="9"/>
        <v>A+</v>
      </c>
    </row>
    <row r="129" spans="1:9">
      <c r="A129" s="9">
        <v>2230327</v>
      </c>
      <c r="B129" s="9">
        <v>1640500</v>
      </c>
      <c r="C129" s="7">
        <f t="shared" si="5"/>
        <v>0.73554236665744532</v>
      </c>
      <c r="D129" s="2" t="str">
        <f t="shared" si="6"/>
        <v>FIRST</v>
      </c>
      <c r="E129" s="2" t="str">
        <f t="shared" si="7"/>
        <v>First</v>
      </c>
      <c r="H129" t="str">
        <f t="shared" si="8"/>
        <v>First</v>
      </c>
      <c r="I129" t="str">
        <f t="shared" si="9"/>
        <v>First</v>
      </c>
    </row>
    <row r="130" spans="1:9">
      <c r="A130" s="9">
        <v>1663294</v>
      </c>
      <c r="B130" s="9">
        <v>2408093</v>
      </c>
      <c r="C130" s="7">
        <f t="shared" si="5"/>
        <v>1.4477855388163487</v>
      </c>
      <c r="D130" s="2" t="str">
        <f t="shared" si="6"/>
        <v>A+</v>
      </c>
      <c r="E130" s="2" t="str">
        <f t="shared" si="7"/>
        <v>A+</v>
      </c>
      <c r="H130" t="str">
        <f t="shared" si="8"/>
        <v>A+</v>
      </c>
      <c r="I130" t="str">
        <f t="shared" si="9"/>
        <v>A+</v>
      </c>
    </row>
    <row r="131" spans="1:9">
      <c r="A131" s="9">
        <v>2250809</v>
      </c>
      <c r="B131" s="9">
        <v>1553957</v>
      </c>
      <c r="C131" s="7">
        <f t="shared" si="5"/>
        <v>0.69039931864498494</v>
      </c>
      <c r="D131" s="2" t="str">
        <f t="shared" si="6"/>
        <v>FIRST</v>
      </c>
      <c r="E131" s="2" t="str">
        <f t="shared" si="7"/>
        <v>First</v>
      </c>
      <c r="H131" t="str">
        <f t="shared" si="8"/>
        <v>First</v>
      </c>
      <c r="I131" t="str">
        <f t="shared" si="9"/>
        <v>First</v>
      </c>
    </row>
    <row r="132" spans="1:9">
      <c r="A132" s="9">
        <v>875793</v>
      </c>
      <c r="B132" s="9">
        <v>707146</v>
      </c>
      <c r="C132" s="7">
        <f t="shared" si="5"/>
        <v>0.80743509025534577</v>
      </c>
      <c r="D132" s="2" t="str">
        <f t="shared" si="6"/>
        <v>FIRST</v>
      </c>
      <c r="E132" s="2" t="str">
        <f t="shared" si="7"/>
        <v>A</v>
      </c>
      <c r="H132" t="str">
        <f t="shared" si="8"/>
        <v>First</v>
      </c>
      <c r="I132" t="str">
        <f t="shared" si="9"/>
        <v>A</v>
      </c>
    </row>
    <row r="133" spans="1:9">
      <c r="A133" s="9">
        <v>487654</v>
      </c>
      <c r="B133" s="9">
        <v>692772</v>
      </c>
      <c r="C133" s="7">
        <f t="shared" si="5"/>
        <v>1.4206219983841002</v>
      </c>
      <c r="D133" s="2" t="str">
        <f t="shared" si="6"/>
        <v>A+</v>
      </c>
      <c r="E133" s="2" t="str">
        <f t="shared" si="7"/>
        <v>A+</v>
      </c>
      <c r="H133" t="str">
        <f t="shared" si="8"/>
        <v>A+</v>
      </c>
      <c r="I133" t="str">
        <f t="shared" si="9"/>
        <v>A+</v>
      </c>
    </row>
    <row r="134" spans="1:9">
      <c r="A134" s="9">
        <v>755988</v>
      </c>
      <c r="B134" s="9">
        <v>609352</v>
      </c>
      <c r="C134" s="7">
        <f t="shared" si="5"/>
        <v>0.8060339582109769</v>
      </c>
      <c r="D134" s="2" t="str">
        <f t="shared" si="6"/>
        <v>FIRST</v>
      </c>
      <c r="E134" s="2" t="str">
        <f t="shared" si="7"/>
        <v>A</v>
      </c>
      <c r="H134" t="str">
        <f t="shared" si="8"/>
        <v>First</v>
      </c>
      <c r="I134" t="str">
        <f t="shared" si="9"/>
        <v>A</v>
      </c>
    </row>
    <row r="135" spans="1:9">
      <c r="A135" s="9">
        <v>1830704</v>
      </c>
      <c r="B135" s="9">
        <v>852436</v>
      </c>
      <c r="C135" s="7">
        <f t="shared" si="5"/>
        <v>0.46563289313837736</v>
      </c>
      <c r="D135" s="2" t="str">
        <f t="shared" si="6"/>
        <v>PASS</v>
      </c>
      <c r="E135" s="2" t="str">
        <f t="shared" si="7"/>
        <v>Pass</v>
      </c>
      <c r="H135" t="str">
        <f t="shared" si="8"/>
        <v>Pass</v>
      </c>
      <c r="I135" t="str">
        <f t="shared" si="9"/>
        <v>Pass</v>
      </c>
    </row>
    <row r="136" spans="1:9">
      <c r="A136" s="9">
        <v>1912135</v>
      </c>
      <c r="B136" s="9">
        <v>1927825</v>
      </c>
      <c r="C136" s="7">
        <f t="shared" si="5"/>
        <v>1.0082054875832511</v>
      </c>
      <c r="D136" s="2" t="str">
        <f t="shared" si="6"/>
        <v>A+</v>
      </c>
      <c r="E136" s="2" t="str">
        <f t="shared" si="7"/>
        <v>A+</v>
      </c>
      <c r="H136" t="str">
        <f t="shared" si="8"/>
        <v>A</v>
      </c>
      <c r="I136" t="str">
        <f t="shared" si="9"/>
        <v>A+</v>
      </c>
    </row>
    <row r="137" spans="1:9">
      <c r="A137" s="9">
        <v>1290562</v>
      </c>
      <c r="B137" s="9">
        <v>1417700</v>
      </c>
      <c r="C137" s="7">
        <f t="shared" si="5"/>
        <v>1.0985136707883851</v>
      </c>
      <c r="D137" s="2" t="str">
        <f t="shared" si="6"/>
        <v>A+</v>
      </c>
      <c r="E137" s="2" t="str">
        <f t="shared" si="7"/>
        <v>A+</v>
      </c>
      <c r="H137" t="str">
        <f t="shared" si="8"/>
        <v>A+</v>
      </c>
      <c r="I137" t="str">
        <f t="shared" si="9"/>
        <v>A+</v>
      </c>
    </row>
    <row r="138" spans="1:9">
      <c r="A138" s="9">
        <v>742985</v>
      </c>
      <c r="B138" s="9">
        <v>501903</v>
      </c>
      <c r="C138" s="7">
        <f t="shared" si="5"/>
        <v>0.67552238605086234</v>
      </c>
      <c r="D138" s="2" t="str">
        <f t="shared" si="6"/>
        <v>FIRST</v>
      </c>
      <c r="E138" s="2" t="str">
        <f t="shared" si="7"/>
        <v>First</v>
      </c>
      <c r="H138" t="str">
        <f t="shared" si="8"/>
        <v>First</v>
      </c>
      <c r="I138" t="str">
        <f t="shared" si="9"/>
        <v>First</v>
      </c>
    </row>
    <row r="139" spans="1:9">
      <c r="A139" s="9">
        <v>1538606</v>
      </c>
      <c r="B139" s="9">
        <v>1568702</v>
      </c>
      <c r="C139" s="7">
        <f t="shared" si="5"/>
        <v>1.0195605632631095</v>
      </c>
      <c r="D139" s="2" t="str">
        <f t="shared" si="6"/>
        <v>A+</v>
      </c>
      <c r="E139" s="2" t="str">
        <f t="shared" si="7"/>
        <v>A+</v>
      </c>
      <c r="H139" t="str">
        <f t="shared" si="8"/>
        <v>A+</v>
      </c>
      <c r="I139" t="str">
        <f t="shared" si="9"/>
        <v>A+</v>
      </c>
    </row>
    <row r="140" spans="1:9">
      <c r="A140" s="9">
        <v>665553</v>
      </c>
      <c r="B140" s="9">
        <v>1327624</v>
      </c>
      <c r="C140" s="7">
        <f t="shared" si="5"/>
        <v>1.9947682603789632</v>
      </c>
      <c r="D140" s="2" t="str">
        <f t="shared" si="6"/>
        <v>A+</v>
      </c>
      <c r="E140" s="2" t="str">
        <f t="shared" si="7"/>
        <v>A+</v>
      </c>
      <c r="H140" t="str">
        <f t="shared" si="8"/>
        <v>A+</v>
      </c>
      <c r="I140" t="str">
        <f t="shared" si="9"/>
        <v>A+</v>
      </c>
    </row>
    <row r="141" spans="1:9">
      <c r="A141" s="9">
        <v>1196712</v>
      </c>
      <c r="B141" s="9">
        <v>1420871</v>
      </c>
      <c r="C141" s="7">
        <f t="shared" ref="C141:C204" si="10">B141/A141</f>
        <v>1.1873124026499275</v>
      </c>
      <c r="D141" s="2" t="str">
        <f t="shared" ref="D141:D204" si="11">IF(C141&gt;100%,"A+",IF(C141&gt;81%,"A",IF(C141&gt;61%,"FIRST",IF(C141&gt;41%,"PASS","FAIL"))))</f>
        <v>A+</v>
      </c>
      <c r="E141" s="2" t="str">
        <f t="shared" ref="E141:E204" si="12">VLOOKUP(C141,$C$4:$D$8,2,1)</f>
        <v>A+</v>
      </c>
      <c r="H141" t="str">
        <f t="shared" ref="H141:H204" si="13">IF(C141&lt;41%, "Fail",IF(C141&lt;61%,"Pass",IF(C141&lt;81%,"First",IF(C141&lt;101%,"A","A+"))))</f>
        <v>A+</v>
      </c>
      <c r="I141" t="str">
        <f t="shared" ref="I141:I204" si="14">VLOOKUP(C141,$C$4:$D$8,2,TRUE)</f>
        <v>A+</v>
      </c>
    </row>
    <row r="142" spans="1:9">
      <c r="A142" s="9">
        <v>862399</v>
      </c>
      <c r="B142" s="9">
        <v>414765</v>
      </c>
      <c r="C142" s="7">
        <f t="shared" si="10"/>
        <v>0.48094327567634004</v>
      </c>
      <c r="D142" s="2" t="str">
        <f t="shared" si="11"/>
        <v>PASS</v>
      </c>
      <c r="E142" s="2" t="str">
        <f t="shared" si="12"/>
        <v>Pass</v>
      </c>
      <c r="H142" t="str">
        <f t="shared" si="13"/>
        <v>Pass</v>
      </c>
      <c r="I142" t="str">
        <f t="shared" si="14"/>
        <v>Pass</v>
      </c>
    </row>
    <row r="143" spans="1:9">
      <c r="A143" s="9">
        <v>778623</v>
      </c>
      <c r="B143" s="9">
        <v>1265987</v>
      </c>
      <c r="C143" s="7">
        <f t="shared" si="10"/>
        <v>1.6259306493643264</v>
      </c>
      <c r="D143" s="2" t="str">
        <f t="shared" si="11"/>
        <v>A+</v>
      </c>
      <c r="E143" s="2" t="str">
        <f t="shared" si="12"/>
        <v>A+</v>
      </c>
      <c r="H143" t="str">
        <f t="shared" si="13"/>
        <v>A+</v>
      </c>
      <c r="I143" t="str">
        <f t="shared" si="14"/>
        <v>A+</v>
      </c>
    </row>
    <row r="144" spans="1:9">
      <c r="A144" s="9">
        <v>1257021</v>
      </c>
      <c r="B144" s="9">
        <v>1312483</v>
      </c>
      <c r="C144" s="7">
        <f t="shared" si="10"/>
        <v>1.0441217768040469</v>
      </c>
      <c r="D144" s="2" t="str">
        <f t="shared" si="11"/>
        <v>A+</v>
      </c>
      <c r="E144" s="2" t="str">
        <f t="shared" si="12"/>
        <v>A+</v>
      </c>
      <c r="H144" t="str">
        <f t="shared" si="13"/>
        <v>A+</v>
      </c>
      <c r="I144" t="str">
        <f t="shared" si="14"/>
        <v>A+</v>
      </c>
    </row>
    <row r="145" spans="1:9">
      <c r="A145" s="9">
        <v>1793146</v>
      </c>
      <c r="B145" s="9">
        <v>1077597</v>
      </c>
      <c r="C145" s="7">
        <f t="shared" si="10"/>
        <v>0.60095329660830743</v>
      </c>
      <c r="D145" s="2" t="str">
        <f t="shared" si="11"/>
        <v>PASS</v>
      </c>
      <c r="E145" s="2" t="str">
        <f t="shared" si="12"/>
        <v>First</v>
      </c>
      <c r="H145" t="str">
        <f t="shared" si="13"/>
        <v>Pass</v>
      </c>
      <c r="I145" t="str">
        <f t="shared" si="14"/>
        <v>First</v>
      </c>
    </row>
    <row r="146" spans="1:9">
      <c r="A146" s="9">
        <v>862426</v>
      </c>
      <c r="B146" s="9">
        <v>805521</v>
      </c>
      <c r="C146" s="7">
        <f t="shared" si="10"/>
        <v>0.93401752730089305</v>
      </c>
      <c r="D146" s="2" t="str">
        <f t="shared" si="11"/>
        <v>A</v>
      </c>
      <c r="E146" s="2" t="str">
        <f t="shared" si="12"/>
        <v>A</v>
      </c>
      <c r="H146" t="str">
        <f t="shared" si="13"/>
        <v>A</v>
      </c>
      <c r="I146" t="str">
        <f t="shared" si="14"/>
        <v>A</v>
      </c>
    </row>
    <row r="147" spans="1:9">
      <c r="A147" s="9">
        <v>1564806</v>
      </c>
      <c r="B147" s="9">
        <v>1098883</v>
      </c>
      <c r="C147" s="7">
        <f t="shared" si="10"/>
        <v>0.70224871325902383</v>
      </c>
      <c r="D147" s="2" t="str">
        <f t="shared" si="11"/>
        <v>FIRST</v>
      </c>
      <c r="E147" s="2" t="str">
        <f t="shared" si="12"/>
        <v>First</v>
      </c>
      <c r="H147" t="str">
        <f t="shared" si="13"/>
        <v>First</v>
      </c>
      <c r="I147" t="str">
        <f t="shared" si="14"/>
        <v>First</v>
      </c>
    </row>
    <row r="148" spans="1:9">
      <c r="A148" s="9">
        <v>2241444</v>
      </c>
      <c r="B148" s="9">
        <v>1611487</v>
      </c>
      <c r="C148" s="7">
        <f t="shared" si="10"/>
        <v>0.71895037306307896</v>
      </c>
      <c r="D148" s="2" t="str">
        <f t="shared" si="11"/>
        <v>FIRST</v>
      </c>
      <c r="E148" s="2" t="str">
        <f t="shared" si="12"/>
        <v>First</v>
      </c>
      <c r="H148" t="str">
        <f t="shared" si="13"/>
        <v>First</v>
      </c>
      <c r="I148" t="str">
        <f t="shared" si="14"/>
        <v>First</v>
      </c>
    </row>
    <row r="149" spans="1:9">
      <c r="A149" s="9">
        <v>1048392</v>
      </c>
      <c r="B149" s="9">
        <v>946653</v>
      </c>
      <c r="C149" s="7">
        <f t="shared" si="10"/>
        <v>0.90295710001602458</v>
      </c>
      <c r="D149" s="2" t="str">
        <f t="shared" si="11"/>
        <v>A</v>
      </c>
      <c r="E149" s="2" t="str">
        <f t="shared" si="12"/>
        <v>A</v>
      </c>
      <c r="H149" t="str">
        <f t="shared" si="13"/>
        <v>A</v>
      </c>
      <c r="I149" t="str">
        <f t="shared" si="14"/>
        <v>A</v>
      </c>
    </row>
    <row r="150" spans="1:9">
      <c r="A150" s="9">
        <v>1313432</v>
      </c>
      <c r="B150" s="9">
        <v>1649227</v>
      </c>
      <c r="C150" s="7">
        <f t="shared" si="10"/>
        <v>1.2556622649668958</v>
      </c>
      <c r="D150" s="2" t="str">
        <f t="shared" si="11"/>
        <v>A+</v>
      </c>
      <c r="E150" s="2" t="str">
        <f t="shared" si="12"/>
        <v>A+</v>
      </c>
      <c r="H150" t="str">
        <f t="shared" si="13"/>
        <v>A+</v>
      </c>
      <c r="I150" t="str">
        <f t="shared" si="14"/>
        <v>A+</v>
      </c>
    </row>
    <row r="151" spans="1:9">
      <c r="A151" s="9">
        <v>1195090</v>
      </c>
      <c r="B151" s="9">
        <v>2104722</v>
      </c>
      <c r="C151" s="7">
        <f t="shared" si="10"/>
        <v>1.7611410019329088</v>
      </c>
      <c r="D151" s="2" t="str">
        <f t="shared" si="11"/>
        <v>A+</v>
      </c>
      <c r="E151" s="2" t="str">
        <f t="shared" si="12"/>
        <v>A+</v>
      </c>
      <c r="H151" t="str">
        <f t="shared" si="13"/>
        <v>A+</v>
      </c>
      <c r="I151" t="str">
        <f t="shared" si="14"/>
        <v>A+</v>
      </c>
    </row>
    <row r="152" spans="1:9">
      <c r="A152" s="9">
        <v>1021030</v>
      </c>
      <c r="B152" s="9">
        <v>1494100</v>
      </c>
      <c r="C152" s="7">
        <f t="shared" si="10"/>
        <v>1.4633262489838692</v>
      </c>
      <c r="D152" s="2" t="str">
        <f t="shared" si="11"/>
        <v>A+</v>
      </c>
      <c r="E152" s="2" t="str">
        <f t="shared" si="12"/>
        <v>A+</v>
      </c>
      <c r="H152" t="str">
        <f t="shared" si="13"/>
        <v>A+</v>
      </c>
      <c r="I152" t="str">
        <f t="shared" si="14"/>
        <v>A+</v>
      </c>
    </row>
    <row r="153" spans="1:9">
      <c r="A153" s="9">
        <v>915742</v>
      </c>
      <c r="B153" s="9">
        <v>725958</v>
      </c>
      <c r="C153" s="7">
        <f t="shared" si="10"/>
        <v>0.792753854251525</v>
      </c>
      <c r="D153" s="2" t="str">
        <f t="shared" si="11"/>
        <v>FIRST</v>
      </c>
      <c r="E153" s="2" t="str">
        <f t="shared" si="12"/>
        <v>First</v>
      </c>
      <c r="H153" t="str">
        <f t="shared" si="13"/>
        <v>First</v>
      </c>
      <c r="I153" t="str">
        <f t="shared" si="14"/>
        <v>First</v>
      </c>
    </row>
    <row r="154" spans="1:9">
      <c r="A154" s="9">
        <v>930911</v>
      </c>
      <c r="B154" s="9">
        <v>883871</v>
      </c>
      <c r="C154" s="7">
        <f t="shared" si="10"/>
        <v>0.94946885362832756</v>
      </c>
      <c r="D154" s="2" t="str">
        <f t="shared" si="11"/>
        <v>A</v>
      </c>
      <c r="E154" s="2" t="str">
        <f t="shared" si="12"/>
        <v>A</v>
      </c>
      <c r="H154" t="str">
        <f t="shared" si="13"/>
        <v>A</v>
      </c>
      <c r="I154" t="str">
        <f t="shared" si="14"/>
        <v>A</v>
      </c>
    </row>
    <row r="155" spans="1:9">
      <c r="A155" s="9">
        <v>2308458</v>
      </c>
      <c r="B155" s="9">
        <v>5483338</v>
      </c>
      <c r="C155" s="7">
        <f t="shared" si="10"/>
        <v>2.3753250004981679</v>
      </c>
      <c r="D155" s="2" t="str">
        <f t="shared" si="11"/>
        <v>A+</v>
      </c>
      <c r="E155" s="2" t="str">
        <f t="shared" si="12"/>
        <v>A+</v>
      </c>
      <c r="H155" t="str">
        <f t="shared" si="13"/>
        <v>A+</v>
      </c>
      <c r="I155" t="str">
        <f t="shared" si="14"/>
        <v>A+</v>
      </c>
    </row>
    <row r="156" spans="1:9">
      <c r="A156" s="9">
        <v>3243692</v>
      </c>
      <c r="B156" s="9">
        <v>3087643</v>
      </c>
      <c r="C156" s="7">
        <f t="shared" si="10"/>
        <v>0.95189154827277067</v>
      </c>
      <c r="D156" s="2" t="str">
        <f t="shared" si="11"/>
        <v>A</v>
      </c>
      <c r="E156" s="2" t="str">
        <f t="shared" si="12"/>
        <v>A</v>
      </c>
      <c r="H156" t="str">
        <f t="shared" si="13"/>
        <v>A</v>
      </c>
      <c r="I156" t="str">
        <f t="shared" si="14"/>
        <v>A</v>
      </c>
    </row>
    <row r="157" spans="1:9">
      <c r="A157" s="9">
        <v>1388032</v>
      </c>
      <c r="B157" s="9">
        <v>1647574</v>
      </c>
      <c r="C157" s="7">
        <f t="shared" si="10"/>
        <v>1.1869856026374033</v>
      </c>
      <c r="D157" s="2" t="str">
        <f t="shared" si="11"/>
        <v>A+</v>
      </c>
      <c r="E157" s="2" t="str">
        <f t="shared" si="12"/>
        <v>A+</v>
      </c>
      <c r="H157" t="str">
        <f t="shared" si="13"/>
        <v>A+</v>
      </c>
      <c r="I157" t="str">
        <f t="shared" si="14"/>
        <v>A+</v>
      </c>
    </row>
    <row r="158" spans="1:9">
      <c r="A158" s="9">
        <v>671013</v>
      </c>
      <c r="B158" s="9">
        <v>982196</v>
      </c>
      <c r="C158" s="7">
        <f t="shared" si="10"/>
        <v>1.4637510748674021</v>
      </c>
      <c r="D158" s="2" t="str">
        <f t="shared" si="11"/>
        <v>A+</v>
      </c>
      <c r="E158" s="2" t="str">
        <f t="shared" si="12"/>
        <v>A+</v>
      </c>
      <c r="H158" t="str">
        <f t="shared" si="13"/>
        <v>A+</v>
      </c>
      <c r="I158" t="str">
        <f t="shared" si="14"/>
        <v>A+</v>
      </c>
    </row>
    <row r="159" spans="1:9">
      <c r="A159" s="9">
        <v>970980</v>
      </c>
      <c r="B159" s="9">
        <v>1155017</v>
      </c>
      <c r="C159" s="7">
        <f t="shared" si="10"/>
        <v>1.1895373746112174</v>
      </c>
      <c r="D159" s="2" t="str">
        <f t="shared" si="11"/>
        <v>A+</v>
      </c>
      <c r="E159" s="2" t="str">
        <f t="shared" si="12"/>
        <v>A+</v>
      </c>
      <c r="H159" t="str">
        <f t="shared" si="13"/>
        <v>A+</v>
      </c>
      <c r="I159" t="str">
        <f t="shared" si="14"/>
        <v>A+</v>
      </c>
    </row>
    <row r="160" spans="1:9">
      <c r="A160" s="9">
        <v>910054</v>
      </c>
      <c r="B160" s="9">
        <v>1864033</v>
      </c>
      <c r="C160" s="7">
        <f t="shared" si="10"/>
        <v>2.048266366611212</v>
      </c>
      <c r="D160" s="2" t="str">
        <f t="shared" si="11"/>
        <v>A+</v>
      </c>
      <c r="E160" s="2" t="str">
        <f t="shared" si="12"/>
        <v>A+</v>
      </c>
      <c r="H160" t="str">
        <f t="shared" si="13"/>
        <v>A+</v>
      </c>
      <c r="I160" t="str">
        <f t="shared" si="14"/>
        <v>A+</v>
      </c>
    </row>
    <row r="161" spans="1:9">
      <c r="A161" s="9">
        <v>1218897</v>
      </c>
      <c r="B161" s="9">
        <v>1262731</v>
      </c>
      <c r="C161" s="7">
        <f t="shared" si="10"/>
        <v>1.0359620214013161</v>
      </c>
      <c r="D161" s="2" t="str">
        <f t="shared" si="11"/>
        <v>A+</v>
      </c>
      <c r="E161" s="2" t="str">
        <f t="shared" si="12"/>
        <v>A+</v>
      </c>
      <c r="H161" t="str">
        <f t="shared" si="13"/>
        <v>A+</v>
      </c>
      <c r="I161" t="str">
        <f t="shared" si="14"/>
        <v>A+</v>
      </c>
    </row>
    <row r="162" spans="1:9">
      <c r="A162" s="9">
        <v>430742</v>
      </c>
      <c r="B162" s="9">
        <v>722396</v>
      </c>
      <c r="C162" s="7">
        <f t="shared" si="10"/>
        <v>1.677096730757623</v>
      </c>
      <c r="D162" s="2" t="str">
        <f t="shared" si="11"/>
        <v>A+</v>
      </c>
      <c r="E162" s="2" t="str">
        <f t="shared" si="12"/>
        <v>A+</v>
      </c>
      <c r="H162" t="str">
        <f t="shared" si="13"/>
        <v>A+</v>
      </c>
      <c r="I162" t="str">
        <f t="shared" si="14"/>
        <v>A+</v>
      </c>
    </row>
    <row r="163" spans="1:9">
      <c r="A163" s="9">
        <v>1135704</v>
      </c>
      <c r="B163" s="9">
        <v>707183</v>
      </c>
      <c r="C163" s="7">
        <f t="shared" si="10"/>
        <v>0.62268249473454351</v>
      </c>
      <c r="D163" s="2" t="str">
        <f t="shared" si="11"/>
        <v>FIRST</v>
      </c>
      <c r="E163" s="2" t="str">
        <f t="shared" si="12"/>
        <v>First</v>
      </c>
      <c r="H163" t="str">
        <f t="shared" si="13"/>
        <v>First</v>
      </c>
      <c r="I163" t="str">
        <f t="shared" si="14"/>
        <v>First</v>
      </c>
    </row>
    <row r="164" spans="1:9">
      <c r="A164" s="9">
        <v>1469667</v>
      </c>
      <c r="B164" s="9">
        <v>1579531</v>
      </c>
      <c r="C164" s="7">
        <f t="shared" si="10"/>
        <v>1.0747543491144593</v>
      </c>
      <c r="D164" s="2" t="str">
        <f t="shared" si="11"/>
        <v>A+</v>
      </c>
      <c r="E164" s="2" t="str">
        <f t="shared" si="12"/>
        <v>A+</v>
      </c>
      <c r="H164" t="str">
        <f t="shared" si="13"/>
        <v>A+</v>
      </c>
      <c r="I164" t="str">
        <f t="shared" si="14"/>
        <v>A+</v>
      </c>
    </row>
    <row r="165" spans="1:9">
      <c r="A165" s="9">
        <v>801545</v>
      </c>
      <c r="B165" s="9">
        <v>1146921</v>
      </c>
      <c r="C165" s="7">
        <f t="shared" si="10"/>
        <v>1.4308878478438516</v>
      </c>
      <c r="D165" s="2" t="str">
        <f t="shared" si="11"/>
        <v>A+</v>
      </c>
      <c r="E165" s="2" t="str">
        <f t="shared" si="12"/>
        <v>A+</v>
      </c>
      <c r="H165" t="str">
        <f t="shared" si="13"/>
        <v>A+</v>
      </c>
      <c r="I165" t="str">
        <f t="shared" si="14"/>
        <v>A+</v>
      </c>
    </row>
    <row r="166" spans="1:9">
      <c r="A166" s="9">
        <v>707097</v>
      </c>
      <c r="B166" s="9">
        <v>1020725</v>
      </c>
      <c r="C166" s="7">
        <f t="shared" si="10"/>
        <v>1.4435431065327671</v>
      </c>
      <c r="D166" s="2" t="str">
        <f t="shared" si="11"/>
        <v>A+</v>
      </c>
      <c r="E166" s="2" t="str">
        <f t="shared" si="12"/>
        <v>A+</v>
      </c>
      <c r="H166" t="str">
        <f t="shared" si="13"/>
        <v>A+</v>
      </c>
      <c r="I166" t="str">
        <f t="shared" si="14"/>
        <v>A+</v>
      </c>
    </row>
    <row r="167" spans="1:9">
      <c r="A167" s="9">
        <v>1378933</v>
      </c>
      <c r="B167" s="9">
        <v>1760107</v>
      </c>
      <c r="C167" s="7">
        <f t="shared" si="10"/>
        <v>1.2764267734545478</v>
      </c>
      <c r="D167" s="2" t="str">
        <f t="shared" si="11"/>
        <v>A+</v>
      </c>
      <c r="E167" s="2" t="str">
        <f t="shared" si="12"/>
        <v>A+</v>
      </c>
      <c r="H167" t="str">
        <f t="shared" si="13"/>
        <v>A+</v>
      </c>
      <c r="I167" t="str">
        <f t="shared" si="14"/>
        <v>A+</v>
      </c>
    </row>
    <row r="168" spans="1:9">
      <c r="A168" s="9">
        <v>739480</v>
      </c>
      <c r="B168" s="9">
        <v>851787</v>
      </c>
      <c r="C168" s="7">
        <f t="shared" si="10"/>
        <v>1.1518729377400336</v>
      </c>
      <c r="D168" s="2" t="str">
        <f t="shared" si="11"/>
        <v>A+</v>
      </c>
      <c r="E168" s="2" t="str">
        <f t="shared" si="12"/>
        <v>A+</v>
      </c>
      <c r="H168" t="str">
        <f t="shared" si="13"/>
        <v>A+</v>
      </c>
      <c r="I168" t="str">
        <f t="shared" si="14"/>
        <v>A+</v>
      </c>
    </row>
    <row r="169" spans="1:9">
      <c r="A169" s="9">
        <v>2234479</v>
      </c>
      <c r="B169" s="9">
        <v>947728</v>
      </c>
      <c r="C169" s="7">
        <f t="shared" si="10"/>
        <v>0.42413824430661468</v>
      </c>
      <c r="D169" s="2" t="str">
        <f t="shared" si="11"/>
        <v>PASS</v>
      </c>
      <c r="E169" s="2" t="str">
        <f t="shared" si="12"/>
        <v>Pass</v>
      </c>
      <c r="H169" t="str">
        <f t="shared" si="13"/>
        <v>Pass</v>
      </c>
      <c r="I169" t="str">
        <f t="shared" si="14"/>
        <v>Pass</v>
      </c>
    </row>
    <row r="170" spans="1:9">
      <c r="A170" s="9">
        <v>427155</v>
      </c>
      <c r="B170" s="9">
        <v>521318</v>
      </c>
      <c r="C170" s="7">
        <f t="shared" si="10"/>
        <v>1.2204422282309699</v>
      </c>
      <c r="D170" s="2" t="str">
        <f t="shared" si="11"/>
        <v>A+</v>
      </c>
      <c r="E170" s="2" t="str">
        <f t="shared" si="12"/>
        <v>A+</v>
      </c>
      <c r="H170" t="str">
        <f t="shared" si="13"/>
        <v>A+</v>
      </c>
      <c r="I170" t="str">
        <f t="shared" si="14"/>
        <v>A+</v>
      </c>
    </row>
    <row r="171" spans="1:9">
      <c r="A171" s="9">
        <v>438756</v>
      </c>
      <c r="B171" s="9">
        <v>619590</v>
      </c>
      <c r="C171" s="7">
        <f t="shared" si="10"/>
        <v>1.4121516286956759</v>
      </c>
      <c r="D171" s="2" t="str">
        <f t="shared" si="11"/>
        <v>A+</v>
      </c>
      <c r="E171" s="2" t="str">
        <f t="shared" si="12"/>
        <v>A+</v>
      </c>
      <c r="H171" t="str">
        <f t="shared" si="13"/>
        <v>A+</v>
      </c>
      <c r="I171" t="str">
        <f t="shared" si="14"/>
        <v>A+</v>
      </c>
    </row>
    <row r="172" spans="1:9">
      <c r="A172" s="9">
        <v>696929</v>
      </c>
      <c r="B172" s="9">
        <v>1045004</v>
      </c>
      <c r="C172" s="7">
        <f t="shared" si="10"/>
        <v>1.499441119540154</v>
      </c>
      <c r="D172" s="2" t="str">
        <f t="shared" si="11"/>
        <v>A+</v>
      </c>
      <c r="E172" s="2" t="str">
        <f t="shared" si="12"/>
        <v>A+</v>
      </c>
      <c r="H172" t="str">
        <f t="shared" si="13"/>
        <v>A+</v>
      </c>
      <c r="I172" t="str">
        <f t="shared" si="14"/>
        <v>A+</v>
      </c>
    </row>
    <row r="173" spans="1:9">
      <c r="A173" s="9">
        <v>1679516</v>
      </c>
      <c r="B173" s="9">
        <v>1124351</v>
      </c>
      <c r="C173" s="7">
        <f t="shared" si="10"/>
        <v>0.66944941280702297</v>
      </c>
      <c r="D173" s="2" t="str">
        <f t="shared" si="11"/>
        <v>FIRST</v>
      </c>
      <c r="E173" s="2" t="str">
        <f t="shared" si="12"/>
        <v>First</v>
      </c>
      <c r="H173" t="str">
        <f t="shared" si="13"/>
        <v>First</v>
      </c>
      <c r="I173" t="str">
        <f t="shared" si="14"/>
        <v>First</v>
      </c>
    </row>
    <row r="174" spans="1:9">
      <c r="A174" s="9">
        <v>449282</v>
      </c>
      <c r="B174" s="9">
        <v>135540</v>
      </c>
      <c r="C174" s="7">
        <f t="shared" si="10"/>
        <v>0.30168134935296764</v>
      </c>
      <c r="D174" s="2" t="str">
        <f t="shared" si="11"/>
        <v>FAIL</v>
      </c>
      <c r="E174" s="2" t="str">
        <f t="shared" si="12"/>
        <v>Fail</v>
      </c>
      <c r="H174" t="str">
        <f t="shared" si="13"/>
        <v>Fail</v>
      </c>
      <c r="I174" t="str">
        <f t="shared" si="14"/>
        <v>Fail</v>
      </c>
    </row>
    <row r="175" spans="1:9">
      <c r="A175" s="9">
        <v>1251943</v>
      </c>
      <c r="B175" s="9">
        <v>435809</v>
      </c>
      <c r="C175" s="7">
        <f t="shared" si="10"/>
        <v>0.34810610387214114</v>
      </c>
      <c r="D175" s="2" t="str">
        <f t="shared" si="11"/>
        <v>FAIL</v>
      </c>
      <c r="E175" s="2" t="str">
        <f t="shared" si="12"/>
        <v>Fail</v>
      </c>
      <c r="H175" t="str">
        <f t="shared" si="13"/>
        <v>Fail</v>
      </c>
      <c r="I175" t="str">
        <f t="shared" si="14"/>
        <v>Fail</v>
      </c>
    </row>
    <row r="176" spans="1:9">
      <c r="A176" s="9">
        <v>741571</v>
      </c>
      <c r="B176" s="9">
        <v>537657</v>
      </c>
      <c r="C176" s="7">
        <f t="shared" si="10"/>
        <v>0.72502430650605265</v>
      </c>
      <c r="D176" s="2" t="str">
        <f t="shared" si="11"/>
        <v>FIRST</v>
      </c>
      <c r="E176" s="2" t="str">
        <f t="shared" si="12"/>
        <v>First</v>
      </c>
      <c r="H176" t="str">
        <f t="shared" si="13"/>
        <v>First</v>
      </c>
      <c r="I176" t="str">
        <f t="shared" si="14"/>
        <v>First</v>
      </c>
    </row>
    <row r="177" spans="1:9">
      <c r="A177" s="9">
        <v>1134925</v>
      </c>
      <c r="B177" s="9">
        <v>487536</v>
      </c>
      <c r="C177" s="7">
        <f t="shared" si="10"/>
        <v>0.42957552261162629</v>
      </c>
      <c r="D177" s="2" t="str">
        <f t="shared" si="11"/>
        <v>PASS</v>
      </c>
      <c r="E177" s="2" t="str">
        <f t="shared" si="12"/>
        <v>Pass</v>
      </c>
      <c r="H177" t="str">
        <f t="shared" si="13"/>
        <v>Pass</v>
      </c>
      <c r="I177" t="str">
        <f t="shared" si="14"/>
        <v>Pass</v>
      </c>
    </row>
    <row r="178" spans="1:9">
      <c r="A178" s="9">
        <v>1054158</v>
      </c>
      <c r="B178" s="9">
        <v>807818</v>
      </c>
      <c r="C178" s="7">
        <f t="shared" si="10"/>
        <v>0.76631586536363616</v>
      </c>
      <c r="D178" s="2" t="str">
        <f t="shared" si="11"/>
        <v>FIRST</v>
      </c>
      <c r="E178" s="2" t="str">
        <f t="shared" si="12"/>
        <v>First</v>
      </c>
      <c r="H178" t="str">
        <f t="shared" si="13"/>
        <v>First</v>
      </c>
      <c r="I178" t="str">
        <f t="shared" si="14"/>
        <v>First</v>
      </c>
    </row>
    <row r="179" spans="1:9">
      <c r="A179" s="9">
        <v>489148</v>
      </c>
      <c r="B179" s="9">
        <v>140804</v>
      </c>
      <c r="C179" s="7">
        <f t="shared" si="10"/>
        <v>0.28785561834046136</v>
      </c>
      <c r="D179" s="2" t="str">
        <f t="shared" si="11"/>
        <v>FAIL</v>
      </c>
      <c r="E179" s="2" t="str">
        <f t="shared" si="12"/>
        <v>Fail</v>
      </c>
      <c r="H179" t="str">
        <f t="shared" si="13"/>
        <v>Fail</v>
      </c>
      <c r="I179" t="str">
        <f t="shared" si="14"/>
        <v>Fail</v>
      </c>
    </row>
    <row r="180" spans="1:9">
      <c r="A180" s="9">
        <v>1011148</v>
      </c>
      <c r="B180" s="9">
        <v>717079</v>
      </c>
      <c r="C180" s="7">
        <f t="shared" si="10"/>
        <v>0.70917313785914626</v>
      </c>
      <c r="D180" s="2" t="str">
        <f t="shared" si="11"/>
        <v>FIRST</v>
      </c>
      <c r="E180" s="2" t="str">
        <f t="shared" si="12"/>
        <v>First</v>
      </c>
      <c r="H180" t="str">
        <f t="shared" si="13"/>
        <v>First</v>
      </c>
      <c r="I180" t="str">
        <f t="shared" si="14"/>
        <v>First</v>
      </c>
    </row>
    <row r="181" spans="1:9">
      <c r="A181" s="9">
        <v>1120695</v>
      </c>
      <c r="B181" s="9">
        <v>507358</v>
      </c>
      <c r="C181" s="7">
        <f t="shared" si="10"/>
        <v>0.45271728704063102</v>
      </c>
      <c r="D181" s="2" t="str">
        <f t="shared" si="11"/>
        <v>PASS</v>
      </c>
      <c r="E181" s="2" t="str">
        <f t="shared" si="12"/>
        <v>Pass</v>
      </c>
      <c r="H181" t="str">
        <f t="shared" si="13"/>
        <v>Pass</v>
      </c>
      <c r="I181" t="str">
        <f t="shared" si="14"/>
        <v>Pass</v>
      </c>
    </row>
    <row r="182" spans="1:9">
      <c r="A182" s="9">
        <v>583580</v>
      </c>
      <c r="B182" s="9">
        <v>1251293</v>
      </c>
      <c r="C182" s="7">
        <f t="shared" si="10"/>
        <v>2.1441670379382431</v>
      </c>
      <c r="D182" s="2" t="str">
        <f t="shared" si="11"/>
        <v>A+</v>
      </c>
      <c r="E182" s="2" t="str">
        <f t="shared" si="12"/>
        <v>A+</v>
      </c>
      <c r="H182" t="str">
        <f t="shared" si="13"/>
        <v>A+</v>
      </c>
      <c r="I182" t="str">
        <f t="shared" si="14"/>
        <v>A+</v>
      </c>
    </row>
    <row r="183" spans="1:9">
      <c r="A183" s="9">
        <v>919591</v>
      </c>
      <c r="B183" s="9">
        <v>213522</v>
      </c>
      <c r="C183" s="7">
        <f t="shared" si="10"/>
        <v>0.23219235507959518</v>
      </c>
      <c r="D183" s="2" t="str">
        <f t="shared" si="11"/>
        <v>FAIL</v>
      </c>
      <c r="E183" s="2" t="str">
        <f t="shared" si="12"/>
        <v>Fail</v>
      </c>
      <c r="H183" t="str">
        <f t="shared" si="13"/>
        <v>Fail</v>
      </c>
      <c r="I183" t="str">
        <f t="shared" si="14"/>
        <v>Fail</v>
      </c>
    </row>
    <row r="184" spans="1:9">
      <c r="A184" s="9">
        <v>677181</v>
      </c>
      <c r="B184" s="9">
        <v>241496</v>
      </c>
      <c r="C184" s="7">
        <f t="shared" si="10"/>
        <v>0.35661957438262443</v>
      </c>
      <c r="D184" s="2" t="str">
        <f t="shared" si="11"/>
        <v>FAIL</v>
      </c>
      <c r="E184" s="2" t="str">
        <f t="shared" si="12"/>
        <v>Fail</v>
      </c>
      <c r="H184" t="str">
        <f t="shared" si="13"/>
        <v>Fail</v>
      </c>
      <c r="I184" t="str">
        <f t="shared" si="14"/>
        <v>Fail</v>
      </c>
    </row>
    <row r="185" spans="1:9">
      <c r="A185" s="9">
        <v>930138</v>
      </c>
      <c r="B185" s="9">
        <v>1067817</v>
      </c>
      <c r="C185" s="7">
        <f t="shared" si="10"/>
        <v>1.1480199712300756</v>
      </c>
      <c r="D185" s="2" t="str">
        <f t="shared" si="11"/>
        <v>A+</v>
      </c>
      <c r="E185" s="2" t="str">
        <f t="shared" si="12"/>
        <v>A+</v>
      </c>
      <c r="H185" t="str">
        <f t="shared" si="13"/>
        <v>A+</v>
      </c>
      <c r="I185" t="str">
        <f t="shared" si="14"/>
        <v>A+</v>
      </c>
    </row>
    <row r="186" spans="1:9">
      <c r="A186" s="9">
        <v>759432</v>
      </c>
      <c r="B186" s="9">
        <v>413446</v>
      </c>
      <c r="C186" s="7">
        <f t="shared" si="10"/>
        <v>0.54441477314624609</v>
      </c>
      <c r="D186" s="2" t="str">
        <f t="shared" si="11"/>
        <v>PASS</v>
      </c>
      <c r="E186" s="2" t="str">
        <f t="shared" si="12"/>
        <v>Pass</v>
      </c>
      <c r="H186" t="str">
        <f t="shared" si="13"/>
        <v>Pass</v>
      </c>
      <c r="I186" t="str">
        <f t="shared" si="14"/>
        <v>Pass</v>
      </c>
    </row>
    <row r="187" spans="1:9">
      <c r="A187" s="9">
        <v>537502</v>
      </c>
      <c r="B187" s="9">
        <v>696780</v>
      </c>
      <c r="C187" s="7">
        <f t="shared" si="10"/>
        <v>1.2963300601672181</v>
      </c>
      <c r="D187" s="2" t="str">
        <f t="shared" si="11"/>
        <v>A+</v>
      </c>
      <c r="E187" s="2" t="str">
        <f t="shared" si="12"/>
        <v>A+</v>
      </c>
      <c r="H187" t="str">
        <f t="shared" si="13"/>
        <v>A+</v>
      </c>
      <c r="I187" t="str">
        <f t="shared" si="14"/>
        <v>A+</v>
      </c>
    </row>
    <row r="188" spans="1:9">
      <c r="A188" s="9">
        <v>544337</v>
      </c>
      <c r="B188" s="9">
        <v>469939</v>
      </c>
      <c r="C188" s="7">
        <f t="shared" si="10"/>
        <v>0.86332363958356684</v>
      </c>
      <c r="D188" s="2" t="str">
        <f t="shared" si="11"/>
        <v>A</v>
      </c>
      <c r="E188" s="2" t="str">
        <f t="shared" si="12"/>
        <v>A</v>
      </c>
      <c r="H188" t="str">
        <f t="shared" si="13"/>
        <v>A</v>
      </c>
      <c r="I188" t="str">
        <f t="shared" si="14"/>
        <v>A</v>
      </c>
    </row>
    <row r="189" spans="1:9">
      <c r="A189" s="9">
        <v>817161</v>
      </c>
      <c r="B189" s="9">
        <v>1328402</v>
      </c>
      <c r="C189" s="7">
        <f t="shared" si="10"/>
        <v>1.625630689668254</v>
      </c>
      <c r="D189" s="2" t="str">
        <f t="shared" si="11"/>
        <v>A+</v>
      </c>
      <c r="E189" s="2" t="str">
        <f t="shared" si="12"/>
        <v>A+</v>
      </c>
      <c r="H189" t="str">
        <f t="shared" si="13"/>
        <v>A+</v>
      </c>
      <c r="I189" t="str">
        <f t="shared" si="14"/>
        <v>A+</v>
      </c>
    </row>
    <row r="190" spans="1:9">
      <c r="A190" s="9">
        <v>838292</v>
      </c>
      <c r="B190" s="9">
        <v>963286</v>
      </c>
      <c r="C190" s="7">
        <f t="shared" si="10"/>
        <v>1.1491055622623143</v>
      </c>
      <c r="D190" s="2" t="str">
        <f t="shared" si="11"/>
        <v>A+</v>
      </c>
      <c r="E190" s="2" t="str">
        <f t="shared" si="12"/>
        <v>A+</v>
      </c>
      <c r="H190" t="str">
        <f t="shared" si="13"/>
        <v>A+</v>
      </c>
      <c r="I190" t="str">
        <f t="shared" si="14"/>
        <v>A+</v>
      </c>
    </row>
    <row r="191" spans="1:9">
      <c r="A191" s="9">
        <v>689610</v>
      </c>
      <c r="B191" s="9">
        <v>644965</v>
      </c>
      <c r="C191" s="7">
        <f t="shared" si="10"/>
        <v>0.93526050956337636</v>
      </c>
      <c r="D191" s="2" t="str">
        <f t="shared" si="11"/>
        <v>A</v>
      </c>
      <c r="E191" s="2" t="str">
        <f t="shared" si="12"/>
        <v>A</v>
      </c>
      <c r="H191" t="str">
        <f t="shared" si="13"/>
        <v>A</v>
      </c>
      <c r="I191" t="str">
        <f t="shared" si="14"/>
        <v>A</v>
      </c>
    </row>
    <row r="192" spans="1:9">
      <c r="A192" s="9">
        <v>827329</v>
      </c>
      <c r="B192" s="9">
        <v>1291301</v>
      </c>
      <c r="C192" s="7">
        <f t="shared" si="10"/>
        <v>1.5608071275151723</v>
      </c>
      <c r="D192" s="2" t="str">
        <f t="shared" si="11"/>
        <v>A+</v>
      </c>
      <c r="E192" s="2" t="str">
        <f t="shared" si="12"/>
        <v>A+</v>
      </c>
      <c r="H192" t="str">
        <f t="shared" si="13"/>
        <v>A+</v>
      </c>
      <c r="I192" t="str">
        <f t="shared" si="14"/>
        <v>A+</v>
      </c>
    </row>
    <row r="193" spans="1:9">
      <c r="A193" s="9">
        <v>1387142</v>
      </c>
      <c r="B193" s="9">
        <v>802110</v>
      </c>
      <c r="C193" s="7">
        <f t="shared" si="10"/>
        <v>0.5782464953119435</v>
      </c>
      <c r="D193" s="2" t="str">
        <f t="shared" si="11"/>
        <v>PASS</v>
      </c>
      <c r="E193" s="2" t="str">
        <f t="shared" si="12"/>
        <v>Pass</v>
      </c>
      <c r="H193" t="str">
        <f t="shared" si="13"/>
        <v>Pass</v>
      </c>
      <c r="I193" t="str">
        <f t="shared" si="14"/>
        <v>Pass</v>
      </c>
    </row>
    <row r="194" spans="1:9">
      <c r="A194" s="9">
        <v>130988</v>
      </c>
      <c r="B194" s="9">
        <v>142033</v>
      </c>
      <c r="C194" s="7">
        <f t="shared" si="10"/>
        <v>1.0843207011329281</v>
      </c>
      <c r="D194" s="2" t="str">
        <f t="shared" si="11"/>
        <v>A+</v>
      </c>
      <c r="E194" s="2" t="str">
        <f t="shared" si="12"/>
        <v>A+</v>
      </c>
      <c r="H194" t="str">
        <f t="shared" si="13"/>
        <v>A+</v>
      </c>
      <c r="I194" t="str">
        <f t="shared" si="14"/>
        <v>A+</v>
      </c>
    </row>
    <row r="195" spans="1:9">
      <c r="A195" s="9">
        <v>1352820</v>
      </c>
      <c r="B195" s="9">
        <v>2159417</v>
      </c>
      <c r="C195" s="7">
        <f t="shared" si="10"/>
        <v>1.5962337931136441</v>
      </c>
      <c r="D195" s="2" t="str">
        <f t="shared" si="11"/>
        <v>A+</v>
      </c>
      <c r="E195" s="2" t="str">
        <f t="shared" si="12"/>
        <v>A+</v>
      </c>
      <c r="H195" t="str">
        <f t="shared" si="13"/>
        <v>A+</v>
      </c>
      <c r="I195" t="str">
        <f t="shared" si="14"/>
        <v>A+</v>
      </c>
    </row>
    <row r="196" spans="1:9">
      <c r="A196" s="9">
        <v>1436410</v>
      </c>
      <c r="B196" s="9">
        <v>2725052</v>
      </c>
      <c r="C196" s="7">
        <f t="shared" si="10"/>
        <v>1.8971268648923358</v>
      </c>
      <c r="D196" s="2" t="str">
        <f t="shared" si="11"/>
        <v>A+</v>
      </c>
      <c r="E196" s="2" t="str">
        <f t="shared" si="12"/>
        <v>A+</v>
      </c>
      <c r="H196" t="str">
        <f t="shared" si="13"/>
        <v>A+</v>
      </c>
      <c r="I196" t="str">
        <f t="shared" si="14"/>
        <v>A+</v>
      </c>
    </row>
    <row r="197" spans="1:9">
      <c r="A197" s="9">
        <v>672813</v>
      </c>
      <c r="B197" s="9">
        <v>673259</v>
      </c>
      <c r="C197" s="7">
        <f t="shared" si="10"/>
        <v>1.000662888499479</v>
      </c>
      <c r="D197" s="2" t="str">
        <f t="shared" si="11"/>
        <v>A+</v>
      </c>
      <c r="E197" s="2" t="str">
        <f t="shared" si="12"/>
        <v>A+</v>
      </c>
      <c r="H197" t="str">
        <f t="shared" si="13"/>
        <v>A</v>
      </c>
      <c r="I197" t="str">
        <f t="shared" si="14"/>
        <v>A+</v>
      </c>
    </row>
    <row r="198" spans="1:9">
      <c r="A198" s="9">
        <v>603175</v>
      </c>
      <c r="B198" s="9">
        <v>985152</v>
      </c>
      <c r="C198" s="7">
        <f t="shared" si="10"/>
        <v>1.6332772412649728</v>
      </c>
      <c r="D198" s="2" t="str">
        <f t="shared" si="11"/>
        <v>A+</v>
      </c>
      <c r="E198" s="2" t="str">
        <f t="shared" si="12"/>
        <v>A+</v>
      </c>
      <c r="H198" t="str">
        <f t="shared" si="13"/>
        <v>A+</v>
      </c>
      <c r="I198" t="str">
        <f t="shared" si="14"/>
        <v>A+</v>
      </c>
    </row>
    <row r="199" spans="1:9">
      <c r="A199" s="9">
        <v>218408</v>
      </c>
      <c r="B199" s="9">
        <v>775994</v>
      </c>
      <c r="C199" s="7">
        <f t="shared" si="10"/>
        <v>3.5529559356800116</v>
      </c>
      <c r="D199" s="2" t="str">
        <f t="shared" si="11"/>
        <v>A+</v>
      </c>
      <c r="E199" s="2" t="str">
        <f t="shared" si="12"/>
        <v>A+</v>
      </c>
      <c r="H199" t="str">
        <f t="shared" si="13"/>
        <v>A+</v>
      </c>
      <c r="I199" t="str">
        <f t="shared" si="14"/>
        <v>A+</v>
      </c>
    </row>
    <row r="200" spans="1:9">
      <c r="A200" s="9">
        <v>818705</v>
      </c>
      <c r="B200" s="9">
        <v>1441731</v>
      </c>
      <c r="C200" s="7">
        <f t="shared" si="10"/>
        <v>1.7609896116427772</v>
      </c>
      <c r="D200" s="2" t="str">
        <f t="shared" si="11"/>
        <v>A+</v>
      </c>
      <c r="E200" s="2" t="str">
        <f t="shared" si="12"/>
        <v>A+</v>
      </c>
      <c r="H200" t="str">
        <f t="shared" si="13"/>
        <v>A+</v>
      </c>
      <c r="I200" t="str">
        <f t="shared" si="14"/>
        <v>A+</v>
      </c>
    </row>
    <row r="201" spans="1:9">
      <c r="A201" s="9">
        <v>1991768</v>
      </c>
      <c r="B201" s="9">
        <v>1654827</v>
      </c>
      <c r="C201" s="7">
        <f t="shared" si="10"/>
        <v>0.83083320949026196</v>
      </c>
      <c r="D201" s="2" t="str">
        <f t="shared" si="11"/>
        <v>A</v>
      </c>
      <c r="E201" s="2" t="str">
        <f t="shared" si="12"/>
        <v>A</v>
      </c>
      <c r="H201" t="str">
        <f t="shared" si="13"/>
        <v>A</v>
      </c>
      <c r="I201" t="str">
        <f t="shared" si="14"/>
        <v>A</v>
      </c>
    </row>
    <row r="202" spans="1:9">
      <c r="A202" s="9">
        <v>832831</v>
      </c>
      <c r="B202" s="9">
        <v>1664978</v>
      </c>
      <c r="C202" s="7">
        <f t="shared" si="10"/>
        <v>1.9991787049233278</v>
      </c>
      <c r="D202" s="2" t="str">
        <f t="shared" si="11"/>
        <v>A+</v>
      </c>
      <c r="E202" s="2" t="str">
        <f t="shared" si="12"/>
        <v>A+</v>
      </c>
      <c r="H202" t="str">
        <f t="shared" si="13"/>
        <v>A+</v>
      </c>
      <c r="I202" t="str">
        <f t="shared" si="14"/>
        <v>A+</v>
      </c>
    </row>
    <row r="203" spans="1:9">
      <c r="A203" s="9">
        <v>1632576</v>
      </c>
      <c r="B203" s="9">
        <v>1853326</v>
      </c>
      <c r="C203" s="7">
        <f t="shared" si="10"/>
        <v>1.1352157571837391</v>
      </c>
      <c r="D203" s="2" t="str">
        <f t="shared" si="11"/>
        <v>A+</v>
      </c>
      <c r="E203" s="2" t="str">
        <f t="shared" si="12"/>
        <v>A+</v>
      </c>
      <c r="H203" t="str">
        <f t="shared" si="13"/>
        <v>A+</v>
      </c>
      <c r="I203" t="str">
        <f t="shared" si="14"/>
        <v>A+</v>
      </c>
    </row>
    <row r="204" spans="1:9">
      <c r="A204" s="9">
        <v>1293251</v>
      </c>
      <c r="B204" s="9">
        <v>777108</v>
      </c>
      <c r="C204" s="7">
        <f t="shared" si="10"/>
        <v>0.60089495387979597</v>
      </c>
      <c r="D204" s="2" t="str">
        <f t="shared" si="11"/>
        <v>PASS</v>
      </c>
      <c r="E204" s="2" t="str">
        <f t="shared" si="12"/>
        <v>First</v>
      </c>
      <c r="H204" t="str">
        <f t="shared" si="13"/>
        <v>Pass</v>
      </c>
      <c r="I204" t="str">
        <f t="shared" si="14"/>
        <v>First</v>
      </c>
    </row>
    <row r="205" spans="1:9">
      <c r="A205" s="9">
        <v>1464893</v>
      </c>
      <c r="B205" s="9">
        <v>779358</v>
      </c>
      <c r="C205" s="7">
        <f t="shared" ref="C205:C268" si="15">B205/A205</f>
        <v>0.53202384064911223</v>
      </c>
      <c r="D205" s="2" t="str">
        <f t="shared" ref="D205:D268" si="16">IF(C205&gt;100%,"A+",IF(C205&gt;81%,"A",IF(C205&gt;61%,"FIRST",IF(C205&gt;41%,"PASS","FAIL"))))</f>
        <v>PASS</v>
      </c>
      <c r="E205" s="2" t="str">
        <f t="shared" ref="E205:E268" si="17">VLOOKUP(C205,$C$4:$D$8,2,1)</f>
        <v>Pass</v>
      </c>
      <c r="H205" t="str">
        <f t="shared" ref="H205:H268" si="18">IF(C205&lt;41%, "Fail",IF(C205&lt;61%,"Pass",IF(C205&lt;81%,"First",IF(C205&lt;101%,"A","A+"))))</f>
        <v>Pass</v>
      </c>
      <c r="I205" t="str">
        <f t="shared" ref="I205:I268" si="19">VLOOKUP(C205,$C$4:$D$8,2,TRUE)</f>
        <v>Pass</v>
      </c>
    </row>
    <row r="206" spans="1:9">
      <c r="A206" s="9">
        <v>2063290</v>
      </c>
      <c r="B206" s="9">
        <v>2788039</v>
      </c>
      <c r="C206" s="7">
        <f t="shared" si="15"/>
        <v>1.3512589117380494</v>
      </c>
      <c r="D206" s="2" t="str">
        <f t="shared" si="16"/>
        <v>A+</v>
      </c>
      <c r="E206" s="2" t="str">
        <f t="shared" si="17"/>
        <v>A+</v>
      </c>
      <c r="H206" t="str">
        <f t="shared" si="18"/>
        <v>A+</v>
      </c>
      <c r="I206" t="str">
        <f t="shared" si="19"/>
        <v>A+</v>
      </c>
    </row>
    <row r="207" spans="1:9">
      <c r="A207" s="9">
        <v>1933382</v>
      </c>
      <c r="B207" s="9">
        <v>2083232</v>
      </c>
      <c r="C207" s="7">
        <f t="shared" si="15"/>
        <v>1.0775066696596949</v>
      </c>
      <c r="D207" s="2" t="str">
        <f t="shared" si="16"/>
        <v>A+</v>
      </c>
      <c r="E207" s="2" t="str">
        <f t="shared" si="17"/>
        <v>A+</v>
      </c>
      <c r="H207" t="str">
        <f t="shared" si="18"/>
        <v>A+</v>
      </c>
      <c r="I207" t="str">
        <f t="shared" si="19"/>
        <v>A+</v>
      </c>
    </row>
    <row r="208" spans="1:9">
      <c r="A208" s="9">
        <v>770735</v>
      </c>
      <c r="B208" s="9">
        <v>1502422</v>
      </c>
      <c r="C208" s="7">
        <f t="shared" si="15"/>
        <v>1.9493366721376348</v>
      </c>
      <c r="D208" s="2" t="str">
        <f t="shared" si="16"/>
        <v>A+</v>
      </c>
      <c r="E208" s="2" t="str">
        <f t="shared" si="17"/>
        <v>A+</v>
      </c>
      <c r="H208" t="str">
        <f t="shared" si="18"/>
        <v>A+</v>
      </c>
      <c r="I208" t="str">
        <f t="shared" si="19"/>
        <v>A+</v>
      </c>
    </row>
    <row r="209" spans="1:9">
      <c r="A209" s="9">
        <v>1127528</v>
      </c>
      <c r="B209" s="9">
        <v>1036632</v>
      </c>
      <c r="C209" s="7">
        <f t="shared" si="15"/>
        <v>0.9193847070760105</v>
      </c>
      <c r="D209" s="2" t="str">
        <f t="shared" si="16"/>
        <v>A</v>
      </c>
      <c r="E209" s="2" t="str">
        <f t="shared" si="17"/>
        <v>A</v>
      </c>
      <c r="H209" t="str">
        <f t="shared" si="18"/>
        <v>A</v>
      </c>
      <c r="I209" t="str">
        <f t="shared" si="19"/>
        <v>A</v>
      </c>
    </row>
    <row r="210" spans="1:9">
      <c r="A210" s="9">
        <v>1339702</v>
      </c>
      <c r="B210" s="9">
        <v>1062645</v>
      </c>
      <c r="C210" s="7">
        <f t="shared" si="15"/>
        <v>0.79319505382540301</v>
      </c>
      <c r="D210" s="2" t="str">
        <f t="shared" si="16"/>
        <v>FIRST</v>
      </c>
      <c r="E210" s="2" t="str">
        <f t="shared" si="17"/>
        <v>First</v>
      </c>
      <c r="H210" t="str">
        <f t="shared" si="18"/>
        <v>First</v>
      </c>
      <c r="I210" t="str">
        <f t="shared" si="19"/>
        <v>First</v>
      </c>
    </row>
    <row r="211" spans="1:9">
      <c r="A211" s="9">
        <v>1033584</v>
      </c>
      <c r="B211" s="9">
        <v>980819</v>
      </c>
      <c r="C211" s="7">
        <f t="shared" si="15"/>
        <v>0.94894948064211515</v>
      </c>
      <c r="D211" s="2" t="str">
        <f t="shared" si="16"/>
        <v>A</v>
      </c>
      <c r="E211" s="2" t="str">
        <f t="shared" si="17"/>
        <v>A</v>
      </c>
      <c r="H211" t="str">
        <f t="shared" si="18"/>
        <v>A</v>
      </c>
      <c r="I211" t="str">
        <f t="shared" si="19"/>
        <v>A</v>
      </c>
    </row>
    <row r="212" spans="1:9">
      <c r="A212" s="9">
        <v>555220</v>
      </c>
      <c r="B212" s="9">
        <v>827627</v>
      </c>
      <c r="C212" s="7">
        <f t="shared" si="15"/>
        <v>1.4906289398796873</v>
      </c>
      <c r="D212" s="2" t="str">
        <f t="shared" si="16"/>
        <v>A+</v>
      </c>
      <c r="E212" s="2" t="str">
        <f t="shared" si="17"/>
        <v>A+</v>
      </c>
      <c r="H212" t="str">
        <f t="shared" si="18"/>
        <v>A+</v>
      </c>
      <c r="I212" t="str">
        <f t="shared" si="19"/>
        <v>A+</v>
      </c>
    </row>
    <row r="213" spans="1:9">
      <c r="A213" s="9">
        <v>616914</v>
      </c>
      <c r="B213" s="9">
        <v>564716</v>
      </c>
      <c r="C213" s="7">
        <f t="shared" si="15"/>
        <v>0.91538853065419168</v>
      </c>
      <c r="D213" s="2" t="str">
        <f t="shared" si="16"/>
        <v>A</v>
      </c>
      <c r="E213" s="2" t="str">
        <f t="shared" si="17"/>
        <v>A</v>
      </c>
      <c r="H213" t="str">
        <f t="shared" si="18"/>
        <v>A</v>
      </c>
      <c r="I213" t="str">
        <f t="shared" si="19"/>
        <v>A</v>
      </c>
    </row>
    <row r="214" spans="1:9">
      <c r="A214" s="9">
        <v>1225910</v>
      </c>
      <c r="B214" s="9">
        <v>852604</v>
      </c>
      <c r="C214" s="7">
        <f t="shared" si="15"/>
        <v>0.69548661810410228</v>
      </c>
      <c r="D214" s="2" t="str">
        <f t="shared" si="16"/>
        <v>FIRST</v>
      </c>
      <c r="E214" s="2" t="str">
        <f t="shared" si="17"/>
        <v>First</v>
      </c>
      <c r="H214" t="str">
        <f t="shared" si="18"/>
        <v>First</v>
      </c>
      <c r="I214" t="str">
        <f t="shared" si="19"/>
        <v>First</v>
      </c>
    </row>
    <row r="215" spans="1:9">
      <c r="A215" s="9">
        <v>519650</v>
      </c>
      <c r="B215" s="9">
        <v>281833</v>
      </c>
      <c r="C215" s="7">
        <f t="shared" si="15"/>
        <v>0.54235158279611273</v>
      </c>
      <c r="D215" s="2" t="str">
        <f t="shared" si="16"/>
        <v>PASS</v>
      </c>
      <c r="E215" s="2" t="str">
        <f t="shared" si="17"/>
        <v>Pass</v>
      </c>
      <c r="H215" t="str">
        <f t="shared" si="18"/>
        <v>Pass</v>
      </c>
      <c r="I215" t="str">
        <f t="shared" si="19"/>
        <v>Pass</v>
      </c>
    </row>
    <row r="216" spans="1:9">
      <c r="A216" s="9">
        <v>668390</v>
      </c>
      <c r="B216" s="9">
        <v>573319</v>
      </c>
      <c r="C216" s="7">
        <f t="shared" si="15"/>
        <v>0.85776118733075002</v>
      </c>
      <c r="D216" s="2" t="str">
        <f t="shared" si="16"/>
        <v>A</v>
      </c>
      <c r="E216" s="2" t="str">
        <f t="shared" si="17"/>
        <v>A</v>
      </c>
      <c r="H216" t="str">
        <f t="shared" si="18"/>
        <v>A</v>
      </c>
      <c r="I216" t="str">
        <f t="shared" si="19"/>
        <v>A</v>
      </c>
    </row>
    <row r="217" spans="1:9">
      <c r="A217" s="9">
        <v>1531391</v>
      </c>
      <c r="B217" s="9">
        <v>549992</v>
      </c>
      <c r="C217" s="7">
        <f t="shared" si="15"/>
        <v>0.35914537828679938</v>
      </c>
      <c r="D217" s="2" t="str">
        <f t="shared" si="16"/>
        <v>FAIL</v>
      </c>
      <c r="E217" s="2" t="str">
        <f t="shared" si="17"/>
        <v>Fail</v>
      </c>
      <c r="H217" t="str">
        <f t="shared" si="18"/>
        <v>Fail</v>
      </c>
      <c r="I217" t="str">
        <f t="shared" si="19"/>
        <v>Fail</v>
      </c>
    </row>
    <row r="218" spans="1:9">
      <c r="A218" s="9">
        <v>756575</v>
      </c>
      <c r="B218" s="9">
        <v>1536368</v>
      </c>
      <c r="C218" s="7">
        <f t="shared" si="15"/>
        <v>2.0306882992433004</v>
      </c>
      <c r="D218" s="2" t="str">
        <f t="shared" si="16"/>
        <v>A+</v>
      </c>
      <c r="E218" s="2" t="str">
        <f t="shared" si="17"/>
        <v>A+</v>
      </c>
      <c r="H218" t="str">
        <f t="shared" si="18"/>
        <v>A+</v>
      </c>
      <c r="I218" t="str">
        <f t="shared" si="19"/>
        <v>A+</v>
      </c>
    </row>
    <row r="219" spans="1:9">
      <c r="A219" s="9">
        <v>743023</v>
      </c>
      <c r="B219" s="9">
        <v>835210</v>
      </c>
      <c r="C219" s="7">
        <f t="shared" si="15"/>
        <v>1.1240701835609395</v>
      </c>
      <c r="D219" s="2" t="str">
        <f t="shared" si="16"/>
        <v>A+</v>
      </c>
      <c r="E219" s="2" t="str">
        <f t="shared" si="17"/>
        <v>A+</v>
      </c>
      <c r="H219" t="str">
        <f t="shared" si="18"/>
        <v>A+</v>
      </c>
      <c r="I219" t="str">
        <f t="shared" si="19"/>
        <v>A+</v>
      </c>
    </row>
    <row r="220" spans="1:9">
      <c r="A220" s="9">
        <v>1501465</v>
      </c>
      <c r="B220" s="9">
        <v>1620124</v>
      </c>
      <c r="C220" s="7">
        <f t="shared" si="15"/>
        <v>1.0790288151904972</v>
      </c>
      <c r="D220" s="2" t="str">
        <f t="shared" si="16"/>
        <v>A+</v>
      </c>
      <c r="E220" s="2" t="str">
        <f t="shared" si="17"/>
        <v>A+</v>
      </c>
      <c r="H220" t="str">
        <f t="shared" si="18"/>
        <v>A+</v>
      </c>
      <c r="I220" t="str">
        <f t="shared" si="19"/>
        <v>A+</v>
      </c>
    </row>
    <row r="221" spans="1:9">
      <c r="A221" s="9">
        <v>401281</v>
      </c>
      <c r="B221" s="9">
        <v>479308</v>
      </c>
      <c r="C221" s="7">
        <f t="shared" si="15"/>
        <v>1.1944447905582372</v>
      </c>
      <c r="D221" s="2" t="str">
        <f t="shared" si="16"/>
        <v>A+</v>
      </c>
      <c r="E221" s="2" t="str">
        <f t="shared" si="17"/>
        <v>A+</v>
      </c>
      <c r="H221" t="str">
        <f t="shared" si="18"/>
        <v>A+</v>
      </c>
      <c r="I221" t="str">
        <f t="shared" si="19"/>
        <v>A+</v>
      </c>
    </row>
    <row r="222" spans="1:9">
      <c r="A222" s="9">
        <v>626288</v>
      </c>
      <c r="B222" s="9">
        <v>793523</v>
      </c>
      <c r="C222" s="7">
        <f t="shared" si="15"/>
        <v>1.2670257134098051</v>
      </c>
      <c r="D222" s="2" t="str">
        <f t="shared" si="16"/>
        <v>A+</v>
      </c>
      <c r="E222" s="2" t="str">
        <f t="shared" si="17"/>
        <v>A+</v>
      </c>
      <c r="H222" t="str">
        <f t="shared" si="18"/>
        <v>A+</v>
      </c>
      <c r="I222" t="str">
        <f t="shared" si="19"/>
        <v>A+</v>
      </c>
    </row>
    <row r="223" spans="1:9">
      <c r="A223" s="9">
        <v>892225</v>
      </c>
      <c r="B223" s="9">
        <v>980521</v>
      </c>
      <c r="C223" s="7">
        <f t="shared" si="15"/>
        <v>1.0989615848020398</v>
      </c>
      <c r="D223" s="2" t="str">
        <f t="shared" si="16"/>
        <v>A+</v>
      </c>
      <c r="E223" s="2" t="str">
        <f t="shared" si="17"/>
        <v>A+</v>
      </c>
      <c r="H223" t="str">
        <f t="shared" si="18"/>
        <v>A+</v>
      </c>
      <c r="I223" t="str">
        <f t="shared" si="19"/>
        <v>A+</v>
      </c>
    </row>
    <row r="224" spans="1:9">
      <c r="A224" s="9">
        <v>1623884</v>
      </c>
      <c r="B224" s="9">
        <v>2213496</v>
      </c>
      <c r="C224" s="7">
        <f t="shared" si="15"/>
        <v>1.3630875111769067</v>
      </c>
      <c r="D224" s="2" t="str">
        <f t="shared" si="16"/>
        <v>A+</v>
      </c>
      <c r="E224" s="2" t="str">
        <f t="shared" si="17"/>
        <v>A+</v>
      </c>
      <c r="H224" t="str">
        <f t="shared" si="18"/>
        <v>A+</v>
      </c>
      <c r="I224" t="str">
        <f t="shared" si="19"/>
        <v>A+</v>
      </c>
    </row>
    <row r="225" spans="1:9">
      <c r="A225" s="9">
        <v>841521</v>
      </c>
      <c r="B225" s="9">
        <v>1347892</v>
      </c>
      <c r="C225" s="7">
        <f t="shared" si="15"/>
        <v>1.6017330524134277</v>
      </c>
      <c r="D225" s="2" t="str">
        <f t="shared" si="16"/>
        <v>A+</v>
      </c>
      <c r="E225" s="2" t="str">
        <f t="shared" si="17"/>
        <v>A+</v>
      </c>
      <c r="H225" t="str">
        <f t="shared" si="18"/>
        <v>A+</v>
      </c>
      <c r="I225" t="str">
        <f t="shared" si="19"/>
        <v>A+</v>
      </c>
    </row>
    <row r="226" spans="1:9">
      <c r="A226" s="9">
        <v>867416</v>
      </c>
      <c r="B226" s="9">
        <v>656620</v>
      </c>
      <c r="C226" s="7">
        <f t="shared" si="15"/>
        <v>0.75698396155939018</v>
      </c>
      <c r="D226" s="2" t="str">
        <f t="shared" si="16"/>
        <v>FIRST</v>
      </c>
      <c r="E226" s="2" t="str">
        <f t="shared" si="17"/>
        <v>First</v>
      </c>
      <c r="H226" t="str">
        <f t="shared" si="18"/>
        <v>First</v>
      </c>
      <c r="I226" t="str">
        <f t="shared" si="19"/>
        <v>First</v>
      </c>
    </row>
    <row r="227" spans="1:9">
      <c r="A227" s="9">
        <v>730418</v>
      </c>
      <c r="B227" s="9">
        <v>668408</v>
      </c>
      <c r="C227" s="7">
        <f t="shared" si="15"/>
        <v>0.91510340654255506</v>
      </c>
      <c r="D227" s="2" t="str">
        <f t="shared" si="16"/>
        <v>A</v>
      </c>
      <c r="E227" s="2" t="str">
        <f t="shared" si="17"/>
        <v>A</v>
      </c>
      <c r="H227" t="str">
        <f t="shared" si="18"/>
        <v>A</v>
      </c>
      <c r="I227" t="str">
        <f t="shared" si="19"/>
        <v>A</v>
      </c>
    </row>
    <row r="228" spans="1:9">
      <c r="A228" s="9">
        <v>1678380</v>
      </c>
      <c r="B228" s="9">
        <v>2795005</v>
      </c>
      <c r="C228" s="7">
        <f t="shared" si="15"/>
        <v>1.6652992766834687</v>
      </c>
      <c r="D228" s="2" t="str">
        <f t="shared" si="16"/>
        <v>A+</v>
      </c>
      <c r="E228" s="2" t="str">
        <f t="shared" si="17"/>
        <v>A+</v>
      </c>
      <c r="H228" t="str">
        <f t="shared" si="18"/>
        <v>A+</v>
      </c>
      <c r="I228" t="str">
        <f t="shared" si="19"/>
        <v>A+</v>
      </c>
    </row>
    <row r="229" spans="1:9">
      <c r="A229" s="9">
        <v>1089506</v>
      </c>
      <c r="B229" s="9">
        <v>634402</v>
      </c>
      <c r="C229" s="7">
        <f t="shared" si="15"/>
        <v>0.58228408104223384</v>
      </c>
      <c r="D229" s="2" t="str">
        <f t="shared" si="16"/>
        <v>PASS</v>
      </c>
      <c r="E229" s="2" t="str">
        <f t="shared" si="17"/>
        <v>Pass</v>
      </c>
      <c r="H229" t="str">
        <f t="shared" si="18"/>
        <v>Pass</v>
      </c>
      <c r="I229" t="str">
        <f t="shared" si="19"/>
        <v>Pass</v>
      </c>
    </row>
    <row r="230" spans="1:9">
      <c r="A230" s="9">
        <v>672252</v>
      </c>
      <c r="B230" s="9">
        <v>568981</v>
      </c>
      <c r="C230" s="7">
        <f t="shared" si="15"/>
        <v>0.84638052397017782</v>
      </c>
      <c r="D230" s="2" t="str">
        <f t="shared" si="16"/>
        <v>A</v>
      </c>
      <c r="E230" s="2" t="str">
        <f t="shared" si="17"/>
        <v>A</v>
      </c>
      <c r="H230" t="str">
        <f t="shared" si="18"/>
        <v>A</v>
      </c>
      <c r="I230" t="str">
        <f t="shared" si="19"/>
        <v>A</v>
      </c>
    </row>
    <row r="231" spans="1:9">
      <c r="A231" s="9">
        <v>594953</v>
      </c>
      <c r="B231" s="9">
        <v>1328036</v>
      </c>
      <c r="C231" s="7">
        <f t="shared" si="15"/>
        <v>2.2321695999515927</v>
      </c>
      <c r="D231" s="2" t="str">
        <f t="shared" si="16"/>
        <v>A+</v>
      </c>
      <c r="E231" s="2" t="str">
        <f t="shared" si="17"/>
        <v>A+</v>
      </c>
      <c r="H231" t="str">
        <f t="shared" si="18"/>
        <v>A+</v>
      </c>
      <c r="I231" t="str">
        <f t="shared" si="19"/>
        <v>A+</v>
      </c>
    </row>
    <row r="232" spans="1:9">
      <c r="A232" s="9">
        <v>947652</v>
      </c>
      <c r="B232" s="9">
        <v>1393095</v>
      </c>
      <c r="C232" s="7">
        <f t="shared" si="15"/>
        <v>1.4700491319598334</v>
      </c>
      <c r="D232" s="2" t="str">
        <f t="shared" si="16"/>
        <v>A+</v>
      </c>
      <c r="E232" s="2" t="str">
        <f t="shared" si="17"/>
        <v>A+</v>
      </c>
      <c r="H232" t="str">
        <f t="shared" si="18"/>
        <v>A+</v>
      </c>
      <c r="I232" t="str">
        <f t="shared" si="19"/>
        <v>A+</v>
      </c>
    </row>
    <row r="233" spans="1:9">
      <c r="A233" s="9">
        <v>1827379</v>
      </c>
      <c r="B233" s="9">
        <v>3504062</v>
      </c>
      <c r="C233" s="7">
        <f t="shared" si="15"/>
        <v>1.9175343483754601</v>
      </c>
      <c r="D233" s="2" t="str">
        <f t="shared" si="16"/>
        <v>A+</v>
      </c>
      <c r="E233" s="2" t="str">
        <f t="shared" si="17"/>
        <v>A+</v>
      </c>
      <c r="H233" t="str">
        <f t="shared" si="18"/>
        <v>A+</v>
      </c>
      <c r="I233" t="str">
        <f t="shared" si="19"/>
        <v>A+</v>
      </c>
    </row>
    <row r="234" spans="1:9">
      <c r="A234" s="9">
        <v>427485</v>
      </c>
      <c r="B234" s="9">
        <v>333464</v>
      </c>
      <c r="C234" s="7">
        <f t="shared" si="15"/>
        <v>0.78006011906850536</v>
      </c>
      <c r="D234" s="2" t="str">
        <f t="shared" si="16"/>
        <v>FIRST</v>
      </c>
      <c r="E234" s="2" t="str">
        <f t="shared" si="17"/>
        <v>First</v>
      </c>
      <c r="H234" t="str">
        <f t="shared" si="18"/>
        <v>First</v>
      </c>
      <c r="I234" t="str">
        <f t="shared" si="19"/>
        <v>First</v>
      </c>
    </row>
    <row r="235" spans="1:9">
      <c r="A235" s="9">
        <v>2351882</v>
      </c>
      <c r="B235" s="9">
        <v>2179716</v>
      </c>
      <c r="C235" s="7">
        <f t="shared" si="15"/>
        <v>0.92679649744332415</v>
      </c>
      <c r="D235" s="2" t="str">
        <f t="shared" si="16"/>
        <v>A</v>
      </c>
      <c r="E235" s="2" t="str">
        <f t="shared" si="17"/>
        <v>A</v>
      </c>
      <c r="H235" t="str">
        <f t="shared" si="18"/>
        <v>A</v>
      </c>
      <c r="I235" t="str">
        <f t="shared" si="19"/>
        <v>A</v>
      </c>
    </row>
    <row r="236" spans="1:9">
      <c r="A236" s="9">
        <v>2175997</v>
      </c>
      <c r="B236" s="9">
        <v>237839</v>
      </c>
      <c r="C236" s="7">
        <f t="shared" si="15"/>
        <v>0.10930116172035163</v>
      </c>
      <c r="D236" s="2" t="str">
        <f t="shared" si="16"/>
        <v>FAIL</v>
      </c>
      <c r="E236" s="2" t="str">
        <f t="shared" si="17"/>
        <v>Fail</v>
      </c>
      <c r="H236" t="str">
        <f t="shared" si="18"/>
        <v>Fail</v>
      </c>
      <c r="I236" t="str">
        <f t="shared" si="19"/>
        <v>Fail</v>
      </c>
    </row>
    <row r="237" spans="1:9">
      <c r="A237" s="9">
        <v>1529555</v>
      </c>
      <c r="B237" s="9">
        <v>1245185</v>
      </c>
      <c r="C237" s="7">
        <f t="shared" si="15"/>
        <v>0.81408318105592803</v>
      </c>
      <c r="D237" s="2" t="str">
        <f t="shared" si="16"/>
        <v>A</v>
      </c>
      <c r="E237" s="2" t="str">
        <f t="shared" si="17"/>
        <v>A</v>
      </c>
      <c r="H237" t="str">
        <f t="shared" si="18"/>
        <v>A</v>
      </c>
      <c r="I237" t="str">
        <f t="shared" si="19"/>
        <v>A</v>
      </c>
    </row>
    <row r="238" spans="1:9">
      <c r="A238" s="9">
        <v>2157383</v>
      </c>
      <c r="B238" s="9">
        <v>942683</v>
      </c>
      <c r="C238" s="7">
        <f t="shared" si="15"/>
        <v>0.43695672024856042</v>
      </c>
      <c r="D238" s="2" t="str">
        <f t="shared" si="16"/>
        <v>PASS</v>
      </c>
      <c r="E238" s="2" t="str">
        <f t="shared" si="17"/>
        <v>Pass</v>
      </c>
      <c r="H238" t="str">
        <f t="shared" si="18"/>
        <v>Pass</v>
      </c>
      <c r="I238" t="str">
        <f t="shared" si="19"/>
        <v>Pass</v>
      </c>
    </row>
    <row r="239" spans="1:9">
      <c r="A239" s="9">
        <v>1030200</v>
      </c>
      <c r="B239" s="9">
        <v>2427138</v>
      </c>
      <c r="C239" s="7">
        <f t="shared" si="15"/>
        <v>2.3559871869539895</v>
      </c>
      <c r="D239" s="2" t="str">
        <f t="shared" si="16"/>
        <v>A+</v>
      </c>
      <c r="E239" s="2" t="str">
        <f t="shared" si="17"/>
        <v>A+</v>
      </c>
      <c r="H239" t="str">
        <f t="shared" si="18"/>
        <v>A+</v>
      </c>
      <c r="I239" t="str">
        <f t="shared" si="19"/>
        <v>A+</v>
      </c>
    </row>
    <row r="240" spans="1:9">
      <c r="A240" s="9">
        <v>1125254</v>
      </c>
      <c r="B240" s="9">
        <v>1080780</v>
      </c>
      <c r="C240" s="7">
        <f t="shared" si="15"/>
        <v>0.96047647908827694</v>
      </c>
      <c r="D240" s="2" t="str">
        <f t="shared" si="16"/>
        <v>A</v>
      </c>
      <c r="E240" s="2" t="str">
        <f t="shared" si="17"/>
        <v>A</v>
      </c>
      <c r="H240" t="str">
        <f t="shared" si="18"/>
        <v>A</v>
      </c>
      <c r="I240" t="str">
        <f t="shared" si="19"/>
        <v>A</v>
      </c>
    </row>
    <row r="241" spans="1:9">
      <c r="A241" s="9">
        <v>1664973</v>
      </c>
      <c r="B241" s="9">
        <v>1656890</v>
      </c>
      <c r="C241" s="7">
        <f t="shared" si="15"/>
        <v>0.99514526661993918</v>
      </c>
      <c r="D241" s="2" t="str">
        <f t="shared" si="16"/>
        <v>A</v>
      </c>
      <c r="E241" s="2" t="str">
        <f t="shared" si="17"/>
        <v>A</v>
      </c>
      <c r="H241" t="str">
        <f t="shared" si="18"/>
        <v>A</v>
      </c>
      <c r="I241" t="str">
        <f t="shared" si="19"/>
        <v>A</v>
      </c>
    </row>
    <row r="242" spans="1:9">
      <c r="A242" s="9">
        <v>2319005</v>
      </c>
      <c r="B242" s="9">
        <v>3367650</v>
      </c>
      <c r="C242" s="7">
        <f t="shared" si="15"/>
        <v>1.4521960927208004</v>
      </c>
      <c r="D242" s="2" t="str">
        <f t="shared" si="16"/>
        <v>A+</v>
      </c>
      <c r="E242" s="2" t="str">
        <f t="shared" si="17"/>
        <v>A+</v>
      </c>
      <c r="H242" t="str">
        <f t="shared" si="18"/>
        <v>A+</v>
      </c>
      <c r="I242" t="str">
        <f t="shared" si="19"/>
        <v>A+</v>
      </c>
    </row>
    <row r="243" spans="1:9">
      <c r="A243" s="9">
        <v>1035787</v>
      </c>
      <c r="B243" s="9">
        <v>1573309</v>
      </c>
      <c r="C243" s="7">
        <f t="shared" si="15"/>
        <v>1.518950324728926</v>
      </c>
      <c r="D243" s="2" t="str">
        <f t="shared" si="16"/>
        <v>A+</v>
      </c>
      <c r="E243" s="2" t="str">
        <f t="shared" si="17"/>
        <v>A+</v>
      </c>
      <c r="H243" t="str">
        <f t="shared" si="18"/>
        <v>A+</v>
      </c>
      <c r="I243" t="str">
        <f t="shared" si="19"/>
        <v>A+</v>
      </c>
    </row>
    <row r="244" spans="1:9">
      <c r="A244" s="9">
        <v>1955466</v>
      </c>
      <c r="B244" s="9">
        <v>2334259</v>
      </c>
      <c r="C244" s="7">
        <f t="shared" si="15"/>
        <v>1.1937098369391235</v>
      </c>
      <c r="D244" s="2" t="str">
        <f t="shared" si="16"/>
        <v>A+</v>
      </c>
      <c r="E244" s="2" t="str">
        <f t="shared" si="17"/>
        <v>A+</v>
      </c>
      <c r="H244" t="str">
        <f t="shared" si="18"/>
        <v>A+</v>
      </c>
      <c r="I244" t="str">
        <f t="shared" si="19"/>
        <v>A+</v>
      </c>
    </row>
    <row r="245" spans="1:9">
      <c r="A245" s="9">
        <v>966521</v>
      </c>
      <c r="B245" s="9">
        <v>916612</v>
      </c>
      <c r="C245" s="7">
        <f t="shared" si="15"/>
        <v>0.94836221872054516</v>
      </c>
      <c r="D245" s="2" t="str">
        <f t="shared" si="16"/>
        <v>A</v>
      </c>
      <c r="E245" s="2" t="str">
        <f t="shared" si="17"/>
        <v>A</v>
      </c>
      <c r="H245" t="str">
        <f t="shared" si="18"/>
        <v>A</v>
      </c>
      <c r="I245" t="str">
        <f t="shared" si="19"/>
        <v>A</v>
      </c>
    </row>
    <row r="246" spans="1:9">
      <c r="A246" s="9">
        <v>931901</v>
      </c>
      <c r="B246" s="9">
        <v>878675</v>
      </c>
      <c r="C246" s="7">
        <f t="shared" si="15"/>
        <v>0.94288449094914584</v>
      </c>
      <c r="D246" s="2" t="str">
        <f t="shared" si="16"/>
        <v>A</v>
      </c>
      <c r="E246" s="2" t="str">
        <f t="shared" si="17"/>
        <v>A</v>
      </c>
      <c r="H246" t="str">
        <f t="shared" si="18"/>
        <v>A</v>
      </c>
      <c r="I246" t="str">
        <f t="shared" si="19"/>
        <v>A</v>
      </c>
    </row>
    <row r="247" spans="1:9">
      <c r="A247" s="9">
        <v>1322264</v>
      </c>
      <c r="B247" s="9">
        <v>1109555</v>
      </c>
      <c r="C247" s="7">
        <f t="shared" si="15"/>
        <v>0.83913272992382759</v>
      </c>
      <c r="D247" s="2" t="str">
        <f t="shared" si="16"/>
        <v>A</v>
      </c>
      <c r="E247" s="2" t="str">
        <f t="shared" si="17"/>
        <v>A</v>
      </c>
      <c r="H247" t="str">
        <f t="shared" si="18"/>
        <v>A</v>
      </c>
      <c r="I247" t="str">
        <f t="shared" si="19"/>
        <v>A</v>
      </c>
    </row>
    <row r="248" spans="1:9">
      <c r="A248" s="9">
        <v>1878667</v>
      </c>
      <c r="B248" s="9">
        <v>1823446</v>
      </c>
      <c r="C248" s="7">
        <f t="shared" si="15"/>
        <v>0.97060628626574053</v>
      </c>
      <c r="D248" s="2" t="str">
        <f t="shared" si="16"/>
        <v>A</v>
      </c>
      <c r="E248" s="2" t="str">
        <f t="shared" si="17"/>
        <v>A</v>
      </c>
      <c r="H248" t="str">
        <f t="shared" si="18"/>
        <v>A</v>
      </c>
      <c r="I248" t="str">
        <f t="shared" si="19"/>
        <v>A</v>
      </c>
    </row>
    <row r="249" spans="1:9">
      <c r="A249" s="9">
        <v>433287</v>
      </c>
      <c r="B249" s="9">
        <v>649702</v>
      </c>
      <c r="C249" s="7">
        <f t="shared" si="15"/>
        <v>1.4994726359203023</v>
      </c>
      <c r="D249" s="2" t="str">
        <f t="shared" si="16"/>
        <v>A+</v>
      </c>
      <c r="E249" s="2" t="str">
        <f t="shared" si="17"/>
        <v>A+</v>
      </c>
      <c r="H249" t="str">
        <f t="shared" si="18"/>
        <v>A+</v>
      </c>
      <c r="I249" t="str">
        <f t="shared" si="19"/>
        <v>A+</v>
      </c>
    </row>
    <row r="250" spans="1:9">
      <c r="A250" s="9">
        <v>801973</v>
      </c>
      <c r="B250" s="9">
        <v>802762</v>
      </c>
      <c r="C250" s="7">
        <f t="shared" si="15"/>
        <v>1.0009838236449358</v>
      </c>
      <c r="D250" s="2" t="str">
        <f t="shared" si="16"/>
        <v>A+</v>
      </c>
      <c r="E250" s="2" t="str">
        <f t="shared" si="17"/>
        <v>A+</v>
      </c>
      <c r="H250" t="str">
        <f t="shared" si="18"/>
        <v>A</v>
      </c>
      <c r="I250" t="str">
        <f t="shared" si="19"/>
        <v>A+</v>
      </c>
    </row>
    <row r="251" spans="1:9">
      <c r="A251" s="9">
        <v>632919</v>
      </c>
      <c r="B251" s="9">
        <v>896064</v>
      </c>
      <c r="C251" s="7">
        <f t="shared" si="15"/>
        <v>1.4157641025154877</v>
      </c>
      <c r="D251" s="2" t="str">
        <f t="shared" si="16"/>
        <v>A+</v>
      </c>
      <c r="E251" s="2" t="str">
        <f t="shared" si="17"/>
        <v>A+</v>
      </c>
      <c r="H251" t="str">
        <f t="shared" si="18"/>
        <v>A+</v>
      </c>
      <c r="I251" t="str">
        <f t="shared" si="19"/>
        <v>A+</v>
      </c>
    </row>
    <row r="252" spans="1:9">
      <c r="A252" s="9">
        <v>2701479</v>
      </c>
      <c r="B252" s="9">
        <v>945999</v>
      </c>
      <c r="C252" s="7">
        <f t="shared" si="15"/>
        <v>0.35017818017463764</v>
      </c>
      <c r="D252" s="2" t="str">
        <f t="shared" si="16"/>
        <v>FAIL</v>
      </c>
      <c r="E252" s="2" t="str">
        <f t="shared" si="17"/>
        <v>Fail</v>
      </c>
      <c r="H252" t="str">
        <f t="shared" si="18"/>
        <v>Fail</v>
      </c>
      <c r="I252" t="str">
        <f t="shared" si="19"/>
        <v>Fail</v>
      </c>
    </row>
    <row r="253" spans="1:9">
      <c r="A253" s="9">
        <v>611594</v>
      </c>
      <c r="B253" s="9">
        <v>476676</v>
      </c>
      <c r="C253" s="7">
        <f t="shared" si="15"/>
        <v>0.77939940548795439</v>
      </c>
      <c r="D253" s="2" t="str">
        <f t="shared" si="16"/>
        <v>FIRST</v>
      </c>
      <c r="E253" s="2" t="str">
        <f t="shared" si="17"/>
        <v>First</v>
      </c>
      <c r="H253" t="str">
        <f t="shared" si="18"/>
        <v>First</v>
      </c>
      <c r="I253" t="str">
        <f t="shared" si="19"/>
        <v>First</v>
      </c>
    </row>
    <row r="254" spans="1:9">
      <c r="A254" s="9">
        <v>473351</v>
      </c>
      <c r="B254" s="9">
        <v>835149</v>
      </c>
      <c r="C254" s="7">
        <f t="shared" si="15"/>
        <v>1.7643334438925871</v>
      </c>
      <c r="D254" s="2" t="str">
        <f t="shared" si="16"/>
        <v>A+</v>
      </c>
      <c r="E254" s="2" t="str">
        <f t="shared" si="17"/>
        <v>A+</v>
      </c>
      <c r="H254" t="str">
        <f t="shared" si="18"/>
        <v>A+</v>
      </c>
      <c r="I254" t="str">
        <f t="shared" si="19"/>
        <v>A+</v>
      </c>
    </row>
    <row r="255" spans="1:9">
      <c r="A255" s="9">
        <v>2074165</v>
      </c>
      <c r="B255" s="9">
        <v>2019623</v>
      </c>
      <c r="C255" s="7">
        <f t="shared" si="15"/>
        <v>0.97370411707843885</v>
      </c>
      <c r="D255" s="2" t="str">
        <f t="shared" si="16"/>
        <v>A</v>
      </c>
      <c r="E255" s="2" t="str">
        <f t="shared" si="17"/>
        <v>A</v>
      </c>
      <c r="H255" t="str">
        <f t="shared" si="18"/>
        <v>A</v>
      </c>
      <c r="I255" t="str">
        <f t="shared" si="19"/>
        <v>A</v>
      </c>
    </row>
    <row r="256" spans="1:9">
      <c r="A256" s="9">
        <v>1010767</v>
      </c>
      <c r="B256" s="9">
        <v>606449</v>
      </c>
      <c r="C256" s="7">
        <f t="shared" si="15"/>
        <v>0.59998891930583409</v>
      </c>
      <c r="D256" s="2" t="str">
        <f t="shared" si="16"/>
        <v>PASS</v>
      </c>
      <c r="E256" s="2" t="str">
        <f t="shared" si="17"/>
        <v>Pass</v>
      </c>
      <c r="H256" t="str">
        <f t="shared" si="18"/>
        <v>Pass</v>
      </c>
      <c r="I256" t="str">
        <f t="shared" si="19"/>
        <v>Pass</v>
      </c>
    </row>
    <row r="257" spans="1:9">
      <c r="A257" s="9">
        <v>577050</v>
      </c>
      <c r="B257" s="9">
        <v>481390</v>
      </c>
      <c r="C257" s="7">
        <f t="shared" si="15"/>
        <v>0.83422580365652887</v>
      </c>
      <c r="D257" s="2" t="str">
        <f t="shared" si="16"/>
        <v>A</v>
      </c>
      <c r="E257" s="2" t="str">
        <f t="shared" si="17"/>
        <v>A</v>
      </c>
      <c r="H257" t="str">
        <f t="shared" si="18"/>
        <v>A</v>
      </c>
      <c r="I257" t="str">
        <f t="shared" si="19"/>
        <v>A</v>
      </c>
    </row>
    <row r="258" spans="1:9">
      <c r="A258" s="9">
        <v>659197</v>
      </c>
      <c r="B258" s="9">
        <v>541656</v>
      </c>
      <c r="C258" s="7">
        <f t="shared" si="15"/>
        <v>0.8216906326940201</v>
      </c>
      <c r="D258" s="2" t="str">
        <f t="shared" si="16"/>
        <v>A</v>
      </c>
      <c r="E258" s="2" t="str">
        <f t="shared" si="17"/>
        <v>A</v>
      </c>
      <c r="H258" t="str">
        <f t="shared" si="18"/>
        <v>A</v>
      </c>
      <c r="I258" t="str">
        <f t="shared" si="19"/>
        <v>A</v>
      </c>
    </row>
    <row r="259" spans="1:9">
      <c r="A259" s="9">
        <v>1338661</v>
      </c>
      <c r="B259" s="9">
        <v>2002633</v>
      </c>
      <c r="C259" s="7">
        <f t="shared" si="15"/>
        <v>1.495997119509719</v>
      </c>
      <c r="D259" s="2" t="str">
        <f t="shared" si="16"/>
        <v>A+</v>
      </c>
      <c r="E259" s="2" t="str">
        <f t="shared" si="17"/>
        <v>A+</v>
      </c>
      <c r="H259" t="str">
        <f t="shared" si="18"/>
        <v>A+</v>
      </c>
      <c r="I259" t="str">
        <f t="shared" si="19"/>
        <v>A+</v>
      </c>
    </row>
    <row r="260" spans="1:9">
      <c r="A260" s="9">
        <v>673013</v>
      </c>
      <c r="B260" s="9">
        <v>499341</v>
      </c>
      <c r="C260" s="7">
        <f t="shared" si="15"/>
        <v>0.74194852105382814</v>
      </c>
      <c r="D260" s="2" t="str">
        <f t="shared" si="16"/>
        <v>FIRST</v>
      </c>
      <c r="E260" s="2" t="str">
        <f t="shared" si="17"/>
        <v>First</v>
      </c>
      <c r="H260" t="str">
        <f t="shared" si="18"/>
        <v>First</v>
      </c>
      <c r="I260" t="str">
        <f t="shared" si="19"/>
        <v>First</v>
      </c>
    </row>
    <row r="261" spans="1:9">
      <c r="A261" s="9">
        <v>1185578</v>
      </c>
      <c r="B261" s="9">
        <v>1957953</v>
      </c>
      <c r="C261" s="7">
        <f t="shared" si="15"/>
        <v>1.6514754828446547</v>
      </c>
      <c r="D261" s="2" t="str">
        <f t="shared" si="16"/>
        <v>A+</v>
      </c>
      <c r="E261" s="2" t="str">
        <f t="shared" si="17"/>
        <v>A+</v>
      </c>
      <c r="H261" t="str">
        <f t="shared" si="18"/>
        <v>A+</v>
      </c>
      <c r="I261" t="str">
        <f t="shared" si="19"/>
        <v>A+</v>
      </c>
    </row>
    <row r="262" spans="1:9">
      <c r="A262" s="9">
        <v>894618</v>
      </c>
      <c r="B262" s="9">
        <v>466931</v>
      </c>
      <c r="C262" s="7">
        <f t="shared" si="15"/>
        <v>0.52193338385769117</v>
      </c>
      <c r="D262" s="2" t="str">
        <f t="shared" si="16"/>
        <v>PASS</v>
      </c>
      <c r="E262" s="2" t="str">
        <f t="shared" si="17"/>
        <v>Pass</v>
      </c>
      <c r="H262" t="str">
        <f t="shared" si="18"/>
        <v>Pass</v>
      </c>
      <c r="I262" t="str">
        <f t="shared" si="19"/>
        <v>Pass</v>
      </c>
    </row>
    <row r="263" spans="1:9">
      <c r="A263" s="9">
        <v>568506</v>
      </c>
      <c r="B263" s="9">
        <v>451803</v>
      </c>
      <c r="C263" s="7">
        <f t="shared" si="15"/>
        <v>0.7947198446454391</v>
      </c>
      <c r="D263" s="2" t="str">
        <f t="shared" si="16"/>
        <v>FIRST</v>
      </c>
      <c r="E263" s="2" t="str">
        <f t="shared" si="17"/>
        <v>First</v>
      </c>
      <c r="H263" t="str">
        <f t="shared" si="18"/>
        <v>First</v>
      </c>
      <c r="I263" t="str">
        <f t="shared" si="19"/>
        <v>First</v>
      </c>
    </row>
    <row r="264" spans="1:9">
      <c r="A264" s="9">
        <v>704463</v>
      </c>
      <c r="B264" s="9">
        <v>838442</v>
      </c>
      <c r="C264" s="7">
        <f t="shared" si="15"/>
        <v>1.1901859998324966</v>
      </c>
      <c r="D264" s="2" t="str">
        <f t="shared" si="16"/>
        <v>A+</v>
      </c>
      <c r="E264" s="2" t="str">
        <f t="shared" si="17"/>
        <v>A+</v>
      </c>
      <c r="H264" t="str">
        <f t="shared" si="18"/>
        <v>A+</v>
      </c>
      <c r="I264" t="str">
        <f t="shared" si="19"/>
        <v>A+</v>
      </c>
    </row>
    <row r="265" spans="1:9">
      <c r="A265" s="9">
        <v>814622</v>
      </c>
      <c r="B265" s="9">
        <v>838540</v>
      </c>
      <c r="C265" s="7">
        <f t="shared" si="15"/>
        <v>1.029360856937328</v>
      </c>
      <c r="D265" s="2" t="str">
        <f t="shared" si="16"/>
        <v>A+</v>
      </c>
      <c r="E265" s="2" t="str">
        <f t="shared" si="17"/>
        <v>A+</v>
      </c>
      <c r="H265" t="str">
        <f t="shared" si="18"/>
        <v>A+</v>
      </c>
      <c r="I265" t="str">
        <f t="shared" si="19"/>
        <v>A+</v>
      </c>
    </row>
    <row r="266" spans="1:9">
      <c r="A266" s="9">
        <v>538802</v>
      </c>
      <c r="B266" s="9">
        <v>1036133</v>
      </c>
      <c r="C266" s="7">
        <f t="shared" si="15"/>
        <v>1.9230310949105609</v>
      </c>
      <c r="D266" s="2" t="str">
        <f t="shared" si="16"/>
        <v>A+</v>
      </c>
      <c r="E266" s="2" t="str">
        <f t="shared" si="17"/>
        <v>A+</v>
      </c>
      <c r="H266" t="str">
        <f t="shared" si="18"/>
        <v>A+</v>
      </c>
      <c r="I266" t="str">
        <f t="shared" si="19"/>
        <v>A+</v>
      </c>
    </row>
    <row r="267" spans="1:9">
      <c r="A267" s="9">
        <v>802885</v>
      </c>
      <c r="B267" s="9">
        <v>661605</v>
      </c>
      <c r="C267" s="7">
        <f t="shared" si="15"/>
        <v>0.82403457531277824</v>
      </c>
      <c r="D267" s="2" t="str">
        <f t="shared" si="16"/>
        <v>A</v>
      </c>
      <c r="E267" s="2" t="str">
        <f t="shared" si="17"/>
        <v>A</v>
      </c>
      <c r="H267" t="str">
        <f t="shared" si="18"/>
        <v>A</v>
      </c>
      <c r="I267" t="str">
        <f t="shared" si="19"/>
        <v>A</v>
      </c>
    </row>
    <row r="268" spans="1:9">
      <c r="A268" s="9">
        <v>764868</v>
      </c>
      <c r="B268" s="9">
        <v>577090</v>
      </c>
      <c r="C268" s="7">
        <f t="shared" si="15"/>
        <v>0.75449620065161571</v>
      </c>
      <c r="D268" s="2" t="str">
        <f t="shared" si="16"/>
        <v>FIRST</v>
      </c>
      <c r="E268" s="2" t="str">
        <f t="shared" si="17"/>
        <v>First</v>
      </c>
      <c r="H268" t="str">
        <f t="shared" si="18"/>
        <v>First</v>
      </c>
      <c r="I268" t="str">
        <f t="shared" si="19"/>
        <v>First</v>
      </c>
    </row>
    <row r="269" spans="1:9">
      <c r="A269" s="9">
        <v>760024</v>
      </c>
      <c r="B269" s="9">
        <v>1125604</v>
      </c>
      <c r="C269" s="7">
        <f t="shared" ref="C269:C332" si="20">B269/A269</f>
        <v>1.4810111259644432</v>
      </c>
      <c r="D269" s="2" t="str">
        <f t="shared" ref="D269:D332" si="21">IF(C269&gt;100%,"A+",IF(C269&gt;81%,"A",IF(C269&gt;61%,"FIRST",IF(C269&gt;41%,"PASS","FAIL"))))</f>
        <v>A+</v>
      </c>
      <c r="E269" s="2" t="str">
        <f t="shared" ref="E269:E332" si="22">VLOOKUP(C269,$C$4:$D$8,2,1)</f>
        <v>A+</v>
      </c>
      <c r="H269" t="str">
        <f t="shared" ref="H269:H332" si="23">IF(C269&lt;41%, "Fail",IF(C269&lt;61%,"Pass",IF(C269&lt;81%,"First",IF(C269&lt;101%,"A","A+"))))</f>
        <v>A+</v>
      </c>
      <c r="I269" t="str">
        <f t="shared" ref="I269:I332" si="24">VLOOKUP(C269,$C$4:$D$8,2,TRUE)</f>
        <v>A+</v>
      </c>
    </row>
    <row r="270" spans="1:9">
      <c r="A270" s="9">
        <v>1899026</v>
      </c>
      <c r="B270" s="9">
        <v>740768</v>
      </c>
      <c r="C270" s="7">
        <f t="shared" si="20"/>
        <v>0.39007786096662184</v>
      </c>
      <c r="D270" s="2" t="str">
        <f t="shared" si="21"/>
        <v>FAIL</v>
      </c>
      <c r="E270" s="2" t="str">
        <f t="shared" si="22"/>
        <v>Fail</v>
      </c>
      <c r="H270" t="str">
        <f t="shared" si="23"/>
        <v>Fail</v>
      </c>
      <c r="I270" t="str">
        <f t="shared" si="24"/>
        <v>Fail</v>
      </c>
    </row>
    <row r="271" spans="1:9">
      <c r="A271" s="9">
        <v>1783603</v>
      </c>
      <c r="B271" s="9">
        <v>3032784</v>
      </c>
      <c r="C271" s="7">
        <f t="shared" si="20"/>
        <v>1.7003694207735689</v>
      </c>
      <c r="D271" s="2" t="str">
        <f t="shared" si="21"/>
        <v>A+</v>
      </c>
      <c r="E271" s="2" t="str">
        <f t="shared" si="22"/>
        <v>A+</v>
      </c>
      <c r="H271" t="str">
        <f t="shared" si="23"/>
        <v>A+</v>
      </c>
      <c r="I271" t="str">
        <f t="shared" si="24"/>
        <v>A+</v>
      </c>
    </row>
    <row r="272" spans="1:9">
      <c r="A272" s="9">
        <v>893272</v>
      </c>
      <c r="B272" s="9">
        <v>785366</v>
      </c>
      <c r="C272" s="7">
        <f t="shared" si="20"/>
        <v>0.87920140785785295</v>
      </c>
      <c r="D272" s="2" t="str">
        <f t="shared" si="21"/>
        <v>A</v>
      </c>
      <c r="E272" s="2" t="str">
        <f t="shared" si="22"/>
        <v>A</v>
      </c>
      <c r="H272" t="str">
        <f t="shared" si="23"/>
        <v>A</v>
      </c>
      <c r="I272" t="str">
        <f t="shared" si="24"/>
        <v>A</v>
      </c>
    </row>
    <row r="273" spans="1:9">
      <c r="A273" s="9">
        <v>1620935</v>
      </c>
      <c r="B273" s="9">
        <v>2031313</v>
      </c>
      <c r="C273" s="7">
        <f t="shared" si="20"/>
        <v>1.2531736312683728</v>
      </c>
      <c r="D273" s="2" t="str">
        <f t="shared" si="21"/>
        <v>A+</v>
      </c>
      <c r="E273" s="2" t="str">
        <f t="shared" si="22"/>
        <v>A+</v>
      </c>
      <c r="H273" t="str">
        <f t="shared" si="23"/>
        <v>A+</v>
      </c>
      <c r="I273" t="str">
        <f t="shared" si="24"/>
        <v>A+</v>
      </c>
    </row>
    <row r="274" spans="1:9">
      <c r="A274" s="9">
        <v>2649524</v>
      </c>
      <c r="B274" s="9">
        <v>1932968</v>
      </c>
      <c r="C274" s="7">
        <f t="shared" si="20"/>
        <v>0.7295529310170431</v>
      </c>
      <c r="D274" s="2" t="str">
        <f t="shared" si="21"/>
        <v>FIRST</v>
      </c>
      <c r="E274" s="2" t="str">
        <f t="shared" si="22"/>
        <v>First</v>
      </c>
      <c r="H274" t="str">
        <f t="shared" si="23"/>
        <v>First</v>
      </c>
      <c r="I274" t="str">
        <f t="shared" si="24"/>
        <v>First</v>
      </c>
    </row>
    <row r="275" spans="1:9">
      <c r="A275" s="9">
        <v>1726231</v>
      </c>
      <c r="B275" s="9">
        <v>932764</v>
      </c>
      <c r="C275" s="7">
        <f t="shared" si="20"/>
        <v>0.54034714936761075</v>
      </c>
      <c r="D275" s="2" t="str">
        <f t="shared" si="21"/>
        <v>PASS</v>
      </c>
      <c r="E275" s="2" t="str">
        <f t="shared" si="22"/>
        <v>Pass</v>
      </c>
      <c r="H275" t="str">
        <f t="shared" si="23"/>
        <v>Pass</v>
      </c>
      <c r="I275" t="str">
        <f t="shared" si="24"/>
        <v>Pass</v>
      </c>
    </row>
    <row r="276" spans="1:9">
      <c r="A276" s="9">
        <v>2056020</v>
      </c>
      <c r="B276" s="9">
        <v>3276405</v>
      </c>
      <c r="C276" s="7">
        <f t="shared" si="20"/>
        <v>1.5935666968220155</v>
      </c>
      <c r="D276" s="2" t="str">
        <f t="shared" si="21"/>
        <v>A+</v>
      </c>
      <c r="E276" s="2" t="str">
        <f t="shared" si="22"/>
        <v>A+</v>
      </c>
      <c r="H276" t="str">
        <f t="shared" si="23"/>
        <v>A+</v>
      </c>
      <c r="I276" t="str">
        <f t="shared" si="24"/>
        <v>A+</v>
      </c>
    </row>
    <row r="277" spans="1:9">
      <c r="A277" s="9">
        <v>258553</v>
      </c>
      <c r="B277" s="9">
        <v>498843</v>
      </c>
      <c r="C277" s="7">
        <f t="shared" si="20"/>
        <v>1.9293645790224829</v>
      </c>
      <c r="D277" s="2" t="str">
        <f t="shared" si="21"/>
        <v>A+</v>
      </c>
      <c r="E277" s="2" t="str">
        <f t="shared" si="22"/>
        <v>A+</v>
      </c>
      <c r="H277" t="str">
        <f t="shared" si="23"/>
        <v>A+</v>
      </c>
      <c r="I277" t="str">
        <f t="shared" si="24"/>
        <v>A+</v>
      </c>
    </row>
    <row r="278" spans="1:9">
      <c r="A278" s="9">
        <v>743703</v>
      </c>
      <c r="B278" s="9">
        <v>664367</v>
      </c>
      <c r="C278" s="7">
        <f t="shared" si="20"/>
        <v>0.89332300663033493</v>
      </c>
      <c r="D278" s="2" t="str">
        <f t="shared" si="21"/>
        <v>A</v>
      </c>
      <c r="E278" s="2" t="str">
        <f t="shared" si="22"/>
        <v>A</v>
      </c>
      <c r="H278" t="str">
        <f t="shared" si="23"/>
        <v>A</v>
      </c>
      <c r="I278" t="str">
        <f t="shared" si="24"/>
        <v>A</v>
      </c>
    </row>
    <row r="279" spans="1:9">
      <c r="A279" s="9">
        <v>674161</v>
      </c>
      <c r="B279" s="9">
        <v>669553</v>
      </c>
      <c r="C279" s="7">
        <f t="shared" si="20"/>
        <v>0.99316483747947448</v>
      </c>
      <c r="D279" s="2" t="str">
        <f t="shared" si="21"/>
        <v>A</v>
      </c>
      <c r="E279" s="2" t="str">
        <f t="shared" si="22"/>
        <v>A</v>
      </c>
      <c r="H279" t="str">
        <f t="shared" si="23"/>
        <v>A</v>
      </c>
      <c r="I279" t="str">
        <f t="shared" si="24"/>
        <v>A</v>
      </c>
    </row>
    <row r="280" spans="1:9">
      <c r="A280" s="9">
        <v>682479</v>
      </c>
      <c r="B280" s="9">
        <v>943397</v>
      </c>
      <c r="C280" s="7">
        <f t="shared" si="20"/>
        <v>1.382309199257413</v>
      </c>
      <c r="D280" s="2" t="str">
        <f t="shared" si="21"/>
        <v>A+</v>
      </c>
      <c r="E280" s="2" t="str">
        <f t="shared" si="22"/>
        <v>A+</v>
      </c>
      <c r="H280" t="str">
        <f t="shared" si="23"/>
        <v>A+</v>
      </c>
      <c r="I280" t="str">
        <f t="shared" si="24"/>
        <v>A+</v>
      </c>
    </row>
    <row r="281" spans="1:9">
      <c r="A281" s="9">
        <v>1614480</v>
      </c>
      <c r="B281" s="9">
        <v>2072906</v>
      </c>
      <c r="C281" s="7">
        <f t="shared" si="20"/>
        <v>1.2839465338684901</v>
      </c>
      <c r="D281" s="2" t="str">
        <f t="shared" si="21"/>
        <v>A+</v>
      </c>
      <c r="E281" s="2" t="str">
        <f t="shared" si="22"/>
        <v>A+</v>
      </c>
      <c r="H281" t="str">
        <f t="shared" si="23"/>
        <v>A+</v>
      </c>
      <c r="I281" t="str">
        <f t="shared" si="24"/>
        <v>A+</v>
      </c>
    </row>
    <row r="282" spans="1:9">
      <c r="A282" s="9">
        <v>943861</v>
      </c>
      <c r="B282" s="9">
        <v>704187</v>
      </c>
      <c r="C282" s="7">
        <f t="shared" si="20"/>
        <v>0.74607066082823636</v>
      </c>
      <c r="D282" s="2" t="str">
        <f t="shared" si="21"/>
        <v>FIRST</v>
      </c>
      <c r="E282" s="2" t="str">
        <f t="shared" si="22"/>
        <v>First</v>
      </c>
      <c r="H282" t="str">
        <f t="shared" si="23"/>
        <v>First</v>
      </c>
      <c r="I282" t="str">
        <f t="shared" si="24"/>
        <v>First</v>
      </c>
    </row>
    <row r="283" spans="1:9">
      <c r="A283" s="9">
        <v>1647947</v>
      </c>
      <c r="B283" s="9">
        <v>1281993</v>
      </c>
      <c r="C283" s="7">
        <f t="shared" si="20"/>
        <v>0.7779333922753584</v>
      </c>
      <c r="D283" s="2" t="str">
        <f t="shared" si="21"/>
        <v>FIRST</v>
      </c>
      <c r="E283" s="2" t="str">
        <f t="shared" si="22"/>
        <v>First</v>
      </c>
      <c r="H283" t="str">
        <f t="shared" si="23"/>
        <v>First</v>
      </c>
      <c r="I283" t="str">
        <f t="shared" si="24"/>
        <v>First</v>
      </c>
    </row>
    <row r="284" spans="1:9">
      <c r="A284" s="9">
        <v>668709</v>
      </c>
      <c r="B284" s="9">
        <v>2269116</v>
      </c>
      <c r="C284" s="7">
        <f t="shared" si="20"/>
        <v>3.3932786907309458</v>
      </c>
      <c r="D284" s="2" t="str">
        <f t="shared" si="21"/>
        <v>A+</v>
      </c>
      <c r="E284" s="2" t="str">
        <f t="shared" si="22"/>
        <v>A+</v>
      </c>
      <c r="H284" t="str">
        <f t="shared" si="23"/>
        <v>A+</v>
      </c>
      <c r="I284" t="str">
        <f t="shared" si="24"/>
        <v>A+</v>
      </c>
    </row>
    <row r="285" spans="1:9">
      <c r="A285" s="9">
        <v>544300</v>
      </c>
      <c r="B285" s="9">
        <v>1148884</v>
      </c>
      <c r="C285" s="7">
        <f t="shared" si="20"/>
        <v>2.1107550982913836</v>
      </c>
      <c r="D285" s="2" t="str">
        <f t="shared" si="21"/>
        <v>A+</v>
      </c>
      <c r="E285" s="2" t="str">
        <f t="shared" si="22"/>
        <v>A+</v>
      </c>
      <c r="H285" t="str">
        <f t="shared" si="23"/>
        <v>A+</v>
      </c>
      <c r="I285" t="str">
        <f t="shared" si="24"/>
        <v>A+</v>
      </c>
    </row>
    <row r="286" spans="1:9">
      <c r="A286" s="9">
        <v>1785131</v>
      </c>
      <c r="B286" s="9">
        <v>1516796</v>
      </c>
      <c r="C286" s="7">
        <f t="shared" si="20"/>
        <v>0.84968330055329278</v>
      </c>
      <c r="D286" s="2" t="str">
        <f t="shared" si="21"/>
        <v>A</v>
      </c>
      <c r="E286" s="2" t="str">
        <f t="shared" si="22"/>
        <v>A</v>
      </c>
      <c r="H286" t="str">
        <f t="shared" si="23"/>
        <v>A</v>
      </c>
      <c r="I286" t="str">
        <f t="shared" si="24"/>
        <v>A</v>
      </c>
    </row>
    <row r="287" spans="1:9">
      <c r="A287" s="9">
        <v>1557540</v>
      </c>
      <c r="B287" s="9">
        <v>1494817</v>
      </c>
      <c r="C287" s="7">
        <f t="shared" si="20"/>
        <v>0.95972944515068637</v>
      </c>
      <c r="D287" s="2" t="str">
        <f t="shared" si="21"/>
        <v>A</v>
      </c>
      <c r="E287" s="2" t="str">
        <f t="shared" si="22"/>
        <v>A</v>
      </c>
      <c r="H287" t="str">
        <f t="shared" si="23"/>
        <v>A</v>
      </c>
      <c r="I287" t="str">
        <f t="shared" si="24"/>
        <v>A</v>
      </c>
    </row>
    <row r="288" spans="1:9">
      <c r="A288" s="9">
        <v>1956239</v>
      </c>
      <c r="B288" s="9">
        <v>1970702</v>
      </c>
      <c r="C288" s="7">
        <f t="shared" si="20"/>
        <v>1.0073932684094327</v>
      </c>
      <c r="D288" s="2" t="str">
        <f t="shared" si="21"/>
        <v>A+</v>
      </c>
      <c r="E288" s="2" t="str">
        <f t="shared" si="22"/>
        <v>A+</v>
      </c>
      <c r="H288" t="str">
        <f t="shared" si="23"/>
        <v>A</v>
      </c>
      <c r="I288" t="str">
        <f t="shared" si="24"/>
        <v>A+</v>
      </c>
    </row>
    <row r="289" spans="1:9">
      <c r="A289" s="9">
        <v>723165</v>
      </c>
      <c r="B289" s="9">
        <v>1609484</v>
      </c>
      <c r="C289" s="7">
        <f t="shared" si="20"/>
        <v>2.2256110292948357</v>
      </c>
      <c r="D289" s="2" t="str">
        <f t="shared" si="21"/>
        <v>A+</v>
      </c>
      <c r="E289" s="2" t="str">
        <f t="shared" si="22"/>
        <v>A+</v>
      </c>
      <c r="H289" t="str">
        <f t="shared" si="23"/>
        <v>A+</v>
      </c>
      <c r="I289" t="str">
        <f t="shared" si="24"/>
        <v>A+</v>
      </c>
    </row>
    <row r="290" spans="1:9">
      <c r="A290" s="9">
        <v>1025929</v>
      </c>
      <c r="B290" s="9">
        <v>1060637</v>
      </c>
      <c r="C290" s="7">
        <f t="shared" si="20"/>
        <v>1.0338308011568051</v>
      </c>
      <c r="D290" s="2" t="str">
        <f t="shared" si="21"/>
        <v>A+</v>
      </c>
      <c r="E290" s="2" t="str">
        <f t="shared" si="22"/>
        <v>A+</v>
      </c>
      <c r="H290" t="str">
        <f t="shared" si="23"/>
        <v>A+</v>
      </c>
      <c r="I290" t="str">
        <f t="shared" si="24"/>
        <v>A+</v>
      </c>
    </row>
    <row r="291" spans="1:9">
      <c r="A291" s="9">
        <v>1233865</v>
      </c>
      <c r="B291" s="9">
        <v>1347780</v>
      </c>
      <c r="C291" s="7">
        <f t="shared" si="20"/>
        <v>1.0923237145068545</v>
      </c>
      <c r="D291" s="2" t="str">
        <f t="shared" si="21"/>
        <v>A+</v>
      </c>
      <c r="E291" s="2" t="str">
        <f t="shared" si="22"/>
        <v>A+</v>
      </c>
      <c r="H291" t="str">
        <f t="shared" si="23"/>
        <v>A+</v>
      </c>
      <c r="I291" t="str">
        <f t="shared" si="24"/>
        <v>A+</v>
      </c>
    </row>
    <row r="292" spans="1:9">
      <c r="A292" s="9">
        <v>559080</v>
      </c>
      <c r="B292" s="9">
        <v>1317816</v>
      </c>
      <c r="C292" s="7">
        <f t="shared" si="20"/>
        <v>2.3571152607855761</v>
      </c>
      <c r="D292" s="2" t="str">
        <f t="shared" si="21"/>
        <v>A+</v>
      </c>
      <c r="E292" s="2" t="str">
        <f t="shared" si="22"/>
        <v>A+</v>
      </c>
      <c r="H292" t="str">
        <f t="shared" si="23"/>
        <v>A+</v>
      </c>
      <c r="I292" t="str">
        <f t="shared" si="24"/>
        <v>A+</v>
      </c>
    </row>
    <row r="293" spans="1:9">
      <c r="A293" s="9">
        <v>816657</v>
      </c>
      <c r="B293" s="9">
        <v>1233887</v>
      </c>
      <c r="C293" s="7">
        <f t="shared" si="20"/>
        <v>1.5108999249378869</v>
      </c>
      <c r="D293" s="2" t="str">
        <f t="shared" si="21"/>
        <v>A+</v>
      </c>
      <c r="E293" s="2" t="str">
        <f t="shared" si="22"/>
        <v>A+</v>
      </c>
      <c r="H293" t="str">
        <f t="shared" si="23"/>
        <v>A+</v>
      </c>
      <c r="I293" t="str">
        <f t="shared" si="24"/>
        <v>A+</v>
      </c>
    </row>
    <row r="294" spans="1:9">
      <c r="A294" s="9">
        <v>807030</v>
      </c>
      <c r="B294" s="9">
        <v>1181128</v>
      </c>
      <c r="C294" s="7">
        <f t="shared" si="20"/>
        <v>1.4635490626122944</v>
      </c>
      <c r="D294" s="2" t="str">
        <f t="shared" si="21"/>
        <v>A+</v>
      </c>
      <c r="E294" s="2" t="str">
        <f t="shared" si="22"/>
        <v>A+</v>
      </c>
      <c r="H294" t="str">
        <f t="shared" si="23"/>
        <v>A+</v>
      </c>
      <c r="I294" t="str">
        <f t="shared" si="24"/>
        <v>A+</v>
      </c>
    </row>
    <row r="295" spans="1:9">
      <c r="A295" s="9">
        <v>822812</v>
      </c>
      <c r="B295" s="9">
        <v>1046934</v>
      </c>
      <c r="C295" s="7">
        <f t="shared" si="20"/>
        <v>1.2723854294784227</v>
      </c>
      <c r="D295" s="2" t="str">
        <f t="shared" si="21"/>
        <v>A+</v>
      </c>
      <c r="E295" s="2" t="str">
        <f t="shared" si="22"/>
        <v>A+</v>
      </c>
      <c r="H295" t="str">
        <f t="shared" si="23"/>
        <v>A+</v>
      </c>
      <c r="I295" t="str">
        <f t="shared" si="24"/>
        <v>A+</v>
      </c>
    </row>
    <row r="296" spans="1:9">
      <c r="A296" s="9">
        <v>995452</v>
      </c>
      <c r="B296" s="9">
        <v>547786</v>
      </c>
      <c r="C296" s="7">
        <f t="shared" si="20"/>
        <v>0.55028871306702887</v>
      </c>
      <c r="D296" s="2" t="str">
        <f t="shared" si="21"/>
        <v>PASS</v>
      </c>
      <c r="E296" s="2" t="str">
        <f t="shared" si="22"/>
        <v>Pass</v>
      </c>
      <c r="H296" t="str">
        <f t="shared" si="23"/>
        <v>Pass</v>
      </c>
      <c r="I296" t="str">
        <f t="shared" si="24"/>
        <v>Pass</v>
      </c>
    </row>
    <row r="297" spans="1:9">
      <c r="A297" s="9">
        <v>1166956</v>
      </c>
      <c r="B297" s="9">
        <v>2833234</v>
      </c>
      <c r="C297" s="7">
        <f t="shared" si="20"/>
        <v>2.4278841704400165</v>
      </c>
      <c r="D297" s="2" t="str">
        <f t="shared" si="21"/>
        <v>A+</v>
      </c>
      <c r="E297" s="2" t="str">
        <f t="shared" si="22"/>
        <v>A+</v>
      </c>
      <c r="H297" t="str">
        <f t="shared" si="23"/>
        <v>A+</v>
      </c>
      <c r="I297" t="str">
        <f t="shared" si="24"/>
        <v>A+</v>
      </c>
    </row>
    <row r="298" spans="1:9">
      <c r="A298" s="9">
        <v>668436</v>
      </c>
      <c r="B298" s="9">
        <v>376409</v>
      </c>
      <c r="C298" s="7">
        <f t="shared" si="20"/>
        <v>0.56311898222118495</v>
      </c>
      <c r="D298" s="2" t="str">
        <f t="shared" si="21"/>
        <v>PASS</v>
      </c>
      <c r="E298" s="2" t="str">
        <f t="shared" si="22"/>
        <v>Pass</v>
      </c>
      <c r="H298" t="str">
        <f t="shared" si="23"/>
        <v>Pass</v>
      </c>
      <c r="I298" t="str">
        <f t="shared" si="24"/>
        <v>Pass</v>
      </c>
    </row>
    <row r="299" spans="1:9">
      <c r="A299" s="9">
        <v>521152</v>
      </c>
      <c r="B299" s="9">
        <v>546252</v>
      </c>
      <c r="C299" s="7">
        <f t="shared" si="20"/>
        <v>1.0481625322362766</v>
      </c>
      <c r="D299" s="2" t="str">
        <f t="shared" si="21"/>
        <v>A+</v>
      </c>
      <c r="E299" s="2" t="str">
        <f t="shared" si="22"/>
        <v>A+</v>
      </c>
      <c r="H299" t="str">
        <f t="shared" si="23"/>
        <v>A+</v>
      </c>
      <c r="I299" t="str">
        <f t="shared" si="24"/>
        <v>A+</v>
      </c>
    </row>
    <row r="300" spans="1:9">
      <c r="A300" s="9">
        <v>729581</v>
      </c>
      <c r="B300" s="9">
        <v>1137175</v>
      </c>
      <c r="C300" s="7">
        <f t="shared" si="20"/>
        <v>1.5586686056791501</v>
      </c>
      <c r="D300" s="2" t="str">
        <f t="shared" si="21"/>
        <v>A+</v>
      </c>
      <c r="E300" s="2" t="str">
        <f t="shared" si="22"/>
        <v>A+</v>
      </c>
      <c r="H300" t="str">
        <f t="shared" si="23"/>
        <v>A+</v>
      </c>
      <c r="I300" t="str">
        <f t="shared" si="24"/>
        <v>A+</v>
      </c>
    </row>
    <row r="301" spans="1:9">
      <c r="A301" s="9">
        <v>718469</v>
      </c>
      <c r="B301" s="9">
        <v>2006855</v>
      </c>
      <c r="C301" s="7">
        <f t="shared" si="20"/>
        <v>2.7932381216169384</v>
      </c>
      <c r="D301" s="2" t="str">
        <f t="shared" si="21"/>
        <v>A+</v>
      </c>
      <c r="E301" s="2" t="str">
        <f t="shared" si="22"/>
        <v>A+</v>
      </c>
      <c r="H301" t="str">
        <f t="shared" si="23"/>
        <v>A+</v>
      </c>
      <c r="I301" t="str">
        <f t="shared" si="24"/>
        <v>A+</v>
      </c>
    </row>
    <row r="302" spans="1:9">
      <c r="A302" s="9">
        <v>64340</v>
      </c>
      <c r="B302" s="9">
        <v>215321</v>
      </c>
      <c r="C302" s="7">
        <f t="shared" si="20"/>
        <v>3.3466117500777122</v>
      </c>
      <c r="D302" s="2" t="str">
        <f t="shared" si="21"/>
        <v>A+</v>
      </c>
      <c r="E302" s="2" t="str">
        <f t="shared" si="22"/>
        <v>A+</v>
      </c>
      <c r="H302" t="str">
        <f t="shared" si="23"/>
        <v>A+</v>
      </c>
      <c r="I302" t="str">
        <f t="shared" si="24"/>
        <v>A+</v>
      </c>
    </row>
    <row r="303" spans="1:9">
      <c r="A303" s="9">
        <v>1092369</v>
      </c>
      <c r="B303" s="9">
        <v>874933</v>
      </c>
      <c r="C303" s="7">
        <f t="shared" si="20"/>
        <v>0.80095004526858593</v>
      </c>
      <c r="D303" s="2" t="str">
        <f t="shared" si="21"/>
        <v>FIRST</v>
      </c>
      <c r="E303" s="2" t="str">
        <f t="shared" si="22"/>
        <v>A</v>
      </c>
      <c r="H303" t="str">
        <f t="shared" si="23"/>
        <v>First</v>
      </c>
      <c r="I303" t="str">
        <f t="shared" si="24"/>
        <v>A</v>
      </c>
    </row>
    <row r="304" spans="1:9">
      <c r="A304" s="9">
        <v>228808</v>
      </c>
      <c r="B304" s="9">
        <v>512705</v>
      </c>
      <c r="C304" s="7">
        <f t="shared" si="20"/>
        <v>2.2407651830355584</v>
      </c>
      <c r="D304" s="2" t="str">
        <f t="shared" si="21"/>
        <v>A+</v>
      </c>
      <c r="E304" s="2" t="str">
        <f t="shared" si="22"/>
        <v>A+</v>
      </c>
      <c r="H304" t="str">
        <f t="shared" si="23"/>
        <v>A+</v>
      </c>
      <c r="I304" t="str">
        <f t="shared" si="24"/>
        <v>A+</v>
      </c>
    </row>
    <row r="305" spans="1:9">
      <c r="A305" s="9">
        <v>578614</v>
      </c>
      <c r="B305" s="9">
        <v>537081</v>
      </c>
      <c r="C305" s="7">
        <f t="shared" si="20"/>
        <v>0.92821984950243164</v>
      </c>
      <c r="D305" s="2" t="str">
        <f t="shared" si="21"/>
        <v>A</v>
      </c>
      <c r="E305" s="2" t="str">
        <f t="shared" si="22"/>
        <v>A</v>
      </c>
      <c r="H305" t="str">
        <f t="shared" si="23"/>
        <v>A</v>
      </c>
      <c r="I305" t="str">
        <f t="shared" si="24"/>
        <v>A</v>
      </c>
    </row>
    <row r="306" spans="1:9">
      <c r="A306" s="9">
        <v>1235245</v>
      </c>
      <c r="B306" s="9">
        <v>1066581</v>
      </c>
      <c r="C306" s="7">
        <f t="shared" si="20"/>
        <v>0.86345704698258241</v>
      </c>
      <c r="D306" s="2" t="str">
        <f t="shared" si="21"/>
        <v>A</v>
      </c>
      <c r="E306" s="2" t="str">
        <f t="shared" si="22"/>
        <v>A</v>
      </c>
      <c r="H306" t="str">
        <f t="shared" si="23"/>
        <v>A</v>
      </c>
      <c r="I306" t="str">
        <f t="shared" si="24"/>
        <v>A</v>
      </c>
    </row>
    <row r="307" spans="1:9">
      <c r="A307" s="9">
        <v>899191</v>
      </c>
      <c r="B307" s="9">
        <v>680906</v>
      </c>
      <c r="C307" s="7">
        <f t="shared" si="20"/>
        <v>0.75724289945072853</v>
      </c>
      <c r="D307" s="2" t="str">
        <f t="shared" si="21"/>
        <v>FIRST</v>
      </c>
      <c r="E307" s="2" t="str">
        <f t="shared" si="22"/>
        <v>First</v>
      </c>
      <c r="H307" t="str">
        <f t="shared" si="23"/>
        <v>First</v>
      </c>
      <c r="I307" t="str">
        <f t="shared" si="24"/>
        <v>First</v>
      </c>
    </row>
    <row r="308" spans="1:9">
      <c r="A308" s="9">
        <v>367059</v>
      </c>
      <c r="B308" s="9">
        <v>311278</v>
      </c>
      <c r="C308" s="7">
        <f t="shared" si="20"/>
        <v>0.84803260511252965</v>
      </c>
      <c r="D308" s="2" t="str">
        <f t="shared" si="21"/>
        <v>A</v>
      </c>
      <c r="E308" s="2" t="str">
        <f t="shared" si="22"/>
        <v>A</v>
      </c>
      <c r="H308" t="str">
        <f t="shared" si="23"/>
        <v>A</v>
      </c>
      <c r="I308" t="str">
        <f t="shared" si="24"/>
        <v>A</v>
      </c>
    </row>
    <row r="309" spans="1:9">
      <c r="A309" s="9">
        <v>547372</v>
      </c>
      <c r="B309" s="9">
        <v>714900</v>
      </c>
      <c r="C309" s="7">
        <f t="shared" si="20"/>
        <v>1.3060587680772857</v>
      </c>
      <c r="D309" s="2" t="str">
        <f t="shared" si="21"/>
        <v>A+</v>
      </c>
      <c r="E309" s="2" t="str">
        <f t="shared" si="22"/>
        <v>A+</v>
      </c>
      <c r="H309" t="str">
        <f t="shared" si="23"/>
        <v>A+</v>
      </c>
      <c r="I309" t="str">
        <f t="shared" si="24"/>
        <v>A+</v>
      </c>
    </row>
    <row r="310" spans="1:9">
      <c r="A310" s="9">
        <v>509618</v>
      </c>
      <c r="B310" s="9">
        <v>462815</v>
      </c>
      <c r="C310" s="7">
        <f t="shared" si="20"/>
        <v>0.90816062227001404</v>
      </c>
      <c r="D310" s="2" t="str">
        <f t="shared" si="21"/>
        <v>A</v>
      </c>
      <c r="E310" s="2" t="str">
        <f t="shared" si="22"/>
        <v>A</v>
      </c>
      <c r="H310" t="str">
        <f t="shared" si="23"/>
        <v>A</v>
      </c>
      <c r="I310" t="str">
        <f t="shared" si="24"/>
        <v>A</v>
      </c>
    </row>
    <row r="311" spans="1:9">
      <c r="A311" s="9">
        <v>895417</v>
      </c>
      <c r="B311" s="9">
        <v>702319</v>
      </c>
      <c r="C311" s="7">
        <f t="shared" si="20"/>
        <v>0.78434852141516187</v>
      </c>
      <c r="D311" s="2" t="str">
        <f t="shared" si="21"/>
        <v>FIRST</v>
      </c>
      <c r="E311" s="2" t="str">
        <f t="shared" si="22"/>
        <v>First</v>
      </c>
      <c r="H311" t="str">
        <f t="shared" si="23"/>
        <v>First</v>
      </c>
      <c r="I311" t="str">
        <f t="shared" si="24"/>
        <v>First</v>
      </c>
    </row>
    <row r="312" spans="1:9">
      <c r="A312" s="9">
        <v>2057816</v>
      </c>
      <c r="B312" s="9">
        <v>2135708</v>
      </c>
      <c r="C312" s="7">
        <f t="shared" si="20"/>
        <v>1.0378517807228635</v>
      </c>
      <c r="D312" s="2" t="str">
        <f t="shared" si="21"/>
        <v>A+</v>
      </c>
      <c r="E312" s="2" t="str">
        <f t="shared" si="22"/>
        <v>A+</v>
      </c>
      <c r="H312" t="str">
        <f t="shared" si="23"/>
        <v>A+</v>
      </c>
      <c r="I312" t="str">
        <f t="shared" si="24"/>
        <v>A+</v>
      </c>
    </row>
    <row r="313" spans="1:9">
      <c r="A313" s="9">
        <v>1564390</v>
      </c>
      <c r="B313" s="9">
        <v>1586780</v>
      </c>
      <c r="C313" s="7">
        <f t="shared" si="20"/>
        <v>1.0143122878566087</v>
      </c>
      <c r="D313" s="2" t="str">
        <f t="shared" si="21"/>
        <v>A+</v>
      </c>
      <c r="E313" s="2" t="str">
        <f t="shared" si="22"/>
        <v>A+</v>
      </c>
      <c r="H313" t="str">
        <f t="shared" si="23"/>
        <v>A+</v>
      </c>
      <c r="I313" t="str">
        <f t="shared" si="24"/>
        <v>A+</v>
      </c>
    </row>
    <row r="314" spans="1:9">
      <c r="A314" s="9">
        <v>389444</v>
      </c>
      <c r="B314" s="9">
        <v>1431743</v>
      </c>
      <c r="C314" s="7">
        <f t="shared" si="20"/>
        <v>3.6763770914431855</v>
      </c>
      <c r="D314" s="2" t="str">
        <f t="shared" si="21"/>
        <v>A+</v>
      </c>
      <c r="E314" s="2" t="str">
        <f t="shared" si="22"/>
        <v>A+</v>
      </c>
      <c r="H314" t="str">
        <f t="shared" si="23"/>
        <v>A+</v>
      </c>
      <c r="I314" t="str">
        <f t="shared" si="24"/>
        <v>A+</v>
      </c>
    </row>
    <row r="315" spans="1:9">
      <c r="A315" s="9">
        <v>942685</v>
      </c>
      <c r="B315" s="9">
        <v>868718</v>
      </c>
      <c r="C315" s="7">
        <f t="shared" si="20"/>
        <v>0.9215358258591152</v>
      </c>
      <c r="D315" s="2" t="str">
        <f t="shared" si="21"/>
        <v>A</v>
      </c>
      <c r="E315" s="2" t="str">
        <f t="shared" si="22"/>
        <v>A</v>
      </c>
      <c r="H315" t="str">
        <f t="shared" si="23"/>
        <v>A</v>
      </c>
      <c r="I315" t="str">
        <f t="shared" si="24"/>
        <v>A</v>
      </c>
    </row>
    <row r="316" spans="1:9">
      <c r="A316" s="9">
        <v>993657</v>
      </c>
      <c r="B316" s="9">
        <v>1301172</v>
      </c>
      <c r="C316" s="7">
        <f t="shared" si="20"/>
        <v>1.3094780190749926</v>
      </c>
      <c r="D316" s="2" t="str">
        <f t="shared" si="21"/>
        <v>A+</v>
      </c>
      <c r="E316" s="2" t="str">
        <f t="shared" si="22"/>
        <v>A+</v>
      </c>
      <c r="H316" t="str">
        <f t="shared" si="23"/>
        <v>A+</v>
      </c>
      <c r="I316" t="str">
        <f t="shared" si="24"/>
        <v>A+</v>
      </c>
    </row>
    <row r="317" spans="1:9">
      <c r="A317" s="9">
        <v>568537</v>
      </c>
      <c r="B317" s="9">
        <v>470601</v>
      </c>
      <c r="C317" s="7">
        <f t="shared" si="20"/>
        <v>0.82774032296930544</v>
      </c>
      <c r="D317" s="2" t="str">
        <f t="shared" si="21"/>
        <v>A</v>
      </c>
      <c r="E317" s="2" t="str">
        <f t="shared" si="22"/>
        <v>A</v>
      </c>
      <c r="H317" t="str">
        <f t="shared" si="23"/>
        <v>A</v>
      </c>
      <c r="I317" t="str">
        <f t="shared" si="24"/>
        <v>A</v>
      </c>
    </row>
    <row r="318" spans="1:9">
      <c r="A318" s="9">
        <v>129277</v>
      </c>
      <c r="B318" s="9">
        <v>925878</v>
      </c>
      <c r="C318" s="7">
        <f t="shared" si="20"/>
        <v>7.161970033339264</v>
      </c>
      <c r="D318" s="2" t="str">
        <f t="shared" si="21"/>
        <v>A+</v>
      </c>
      <c r="E318" s="2" t="str">
        <f t="shared" si="22"/>
        <v>A+</v>
      </c>
      <c r="H318" t="str">
        <f t="shared" si="23"/>
        <v>A+</v>
      </c>
      <c r="I318" t="str">
        <f t="shared" si="24"/>
        <v>A+</v>
      </c>
    </row>
    <row r="319" spans="1:9">
      <c r="A319" s="9">
        <v>532842</v>
      </c>
      <c r="B319" s="9">
        <v>743984</v>
      </c>
      <c r="C319" s="7">
        <f t="shared" si="20"/>
        <v>1.3962563011174045</v>
      </c>
      <c r="D319" s="2" t="str">
        <f t="shared" si="21"/>
        <v>A+</v>
      </c>
      <c r="E319" s="2" t="str">
        <f t="shared" si="22"/>
        <v>A+</v>
      </c>
      <c r="H319" t="str">
        <f t="shared" si="23"/>
        <v>A+</v>
      </c>
      <c r="I319" t="str">
        <f t="shared" si="24"/>
        <v>A+</v>
      </c>
    </row>
    <row r="320" spans="1:9">
      <c r="A320" s="9">
        <v>738233</v>
      </c>
      <c r="B320" s="9">
        <v>235715</v>
      </c>
      <c r="C320" s="7">
        <f t="shared" si="20"/>
        <v>0.31929621135874448</v>
      </c>
      <c r="D320" s="2" t="str">
        <f t="shared" si="21"/>
        <v>FAIL</v>
      </c>
      <c r="E320" s="2" t="str">
        <f t="shared" si="22"/>
        <v>Fail</v>
      </c>
      <c r="H320" t="str">
        <f t="shared" si="23"/>
        <v>Fail</v>
      </c>
      <c r="I320" t="str">
        <f t="shared" si="24"/>
        <v>Fail</v>
      </c>
    </row>
    <row r="321" spans="1:9">
      <c r="A321" s="9">
        <v>848435</v>
      </c>
      <c r="B321" s="9">
        <v>655439</v>
      </c>
      <c r="C321" s="7">
        <f t="shared" si="20"/>
        <v>0.77252706453647013</v>
      </c>
      <c r="D321" s="2" t="str">
        <f t="shared" si="21"/>
        <v>FIRST</v>
      </c>
      <c r="E321" s="2" t="str">
        <f t="shared" si="22"/>
        <v>First</v>
      </c>
      <c r="H321" t="str">
        <f t="shared" si="23"/>
        <v>First</v>
      </c>
      <c r="I321" t="str">
        <f t="shared" si="24"/>
        <v>First</v>
      </c>
    </row>
    <row r="322" spans="1:9">
      <c r="A322" s="9">
        <v>641894</v>
      </c>
      <c r="B322" s="9">
        <v>724784</v>
      </c>
      <c r="C322" s="7">
        <f t="shared" si="20"/>
        <v>1.1291334706353386</v>
      </c>
      <c r="D322" s="2" t="str">
        <f t="shared" si="21"/>
        <v>A+</v>
      </c>
      <c r="E322" s="2" t="str">
        <f t="shared" si="22"/>
        <v>A+</v>
      </c>
      <c r="H322" t="str">
        <f t="shared" si="23"/>
        <v>A+</v>
      </c>
      <c r="I322" t="str">
        <f t="shared" si="24"/>
        <v>A+</v>
      </c>
    </row>
    <row r="323" spans="1:9">
      <c r="A323" s="9">
        <v>955879</v>
      </c>
      <c r="B323" s="9">
        <v>1325305</v>
      </c>
      <c r="C323" s="7">
        <f t="shared" si="20"/>
        <v>1.3864777864143893</v>
      </c>
      <c r="D323" s="2" t="str">
        <f t="shared" si="21"/>
        <v>A+</v>
      </c>
      <c r="E323" s="2" t="str">
        <f t="shared" si="22"/>
        <v>A+</v>
      </c>
      <c r="H323" t="str">
        <f t="shared" si="23"/>
        <v>A+</v>
      </c>
      <c r="I323" t="str">
        <f t="shared" si="24"/>
        <v>A+</v>
      </c>
    </row>
    <row r="324" spans="1:9">
      <c r="A324" s="9">
        <v>226970</v>
      </c>
      <c r="B324" s="9">
        <v>1125698</v>
      </c>
      <c r="C324" s="7">
        <f t="shared" si="20"/>
        <v>4.9596774904172358</v>
      </c>
      <c r="D324" s="2" t="str">
        <f t="shared" si="21"/>
        <v>A+</v>
      </c>
      <c r="E324" s="2" t="str">
        <f t="shared" si="22"/>
        <v>A+</v>
      </c>
      <c r="H324" t="str">
        <f t="shared" si="23"/>
        <v>A+</v>
      </c>
      <c r="I324" t="str">
        <f t="shared" si="24"/>
        <v>A+</v>
      </c>
    </row>
    <row r="325" spans="1:9">
      <c r="A325" s="9">
        <v>100354</v>
      </c>
      <c r="B325" s="9">
        <v>267756</v>
      </c>
      <c r="C325" s="7">
        <f t="shared" si="20"/>
        <v>2.6681148733483471</v>
      </c>
      <c r="D325" s="2" t="str">
        <f t="shared" si="21"/>
        <v>A+</v>
      </c>
      <c r="E325" s="2" t="str">
        <f t="shared" si="22"/>
        <v>A+</v>
      </c>
      <c r="H325" t="str">
        <f t="shared" si="23"/>
        <v>A+</v>
      </c>
      <c r="I325" t="str">
        <f t="shared" si="24"/>
        <v>A+</v>
      </c>
    </row>
    <row r="326" spans="1:9">
      <c r="A326" s="9">
        <v>527680</v>
      </c>
      <c r="B326" s="9">
        <v>215755</v>
      </c>
      <c r="C326" s="7">
        <f t="shared" si="20"/>
        <v>0.40887469678593086</v>
      </c>
      <c r="D326" s="2" t="str">
        <f t="shared" si="21"/>
        <v>FAIL</v>
      </c>
      <c r="E326" s="2" t="str">
        <f t="shared" si="22"/>
        <v>Pass</v>
      </c>
      <c r="H326" t="str">
        <f t="shared" si="23"/>
        <v>Fail</v>
      </c>
      <c r="I326" t="str">
        <f t="shared" si="24"/>
        <v>Pass</v>
      </c>
    </row>
    <row r="327" spans="1:9">
      <c r="A327" s="9">
        <v>457021</v>
      </c>
      <c r="B327" s="9">
        <v>1683875</v>
      </c>
      <c r="C327" s="7">
        <f t="shared" si="20"/>
        <v>3.6844587010224914</v>
      </c>
      <c r="D327" s="2" t="str">
        <f t="shared" si="21"/>
        <v>A+</v>
      </c>
      <c r="E327" s="2" t="str">
        <f t="shared" si="22"/>
        <v>A+</v>
      </c>
      <c r="H327" t="str">
        <f t="shared" si="23"/>
        <v>A+</v>
      </c>
      <c r="I327" t="str">
        <f t="shared" si="24"/>
        <v>A+</v>
      </c>
    </row>
    <row r="328" spans="1:9">
      <c r="A328" s="9">
        <v>720920</v>
      </c>
      <c r="B328" s="9">
        <v>320993</v>
      </c>
      <c r="C328" s="7">
        <f t="shared" si="20"/>
        <v>0.44525467458247797</v>
      </c>
      <c r="D328" s="2" t="str">
        <f t="shared" si="21"/>
        <v>PASS</v>
      </c>
      <c r="E328" s="2" t="str">
        <f t="shared" si="22"/>
        <v>Pass</v>
      </c>
      <c r="H328" t="str">
        <f t="shared" si="23"/>
        <v>Pass</v>
      </c>
      <c r="I328" t="str">
        <f t="shared" si="24"/>
        <v>Pass</v>
      </c>
    </row>
    <row r="329" spans="1:9">
      <c r="A329" s="9">
        <v>1160804</v>
      </c>
      <c r="B329" s="9">
        <v>637357</v>
      </c>
      <c r="C329" s="7">
        <f t="shared" si="20"/>
        <v>0.5490651307197425</v>
      </c>
      <c r="D329" s="2" t="str">
        <f t="shared" si="21"/>
        <v>PASS</v>
      </c>
      <c r="E329" s="2" t="str">
        <f t="shared" si="22"/>
        <v>Pass</v>
      </c>
      <c r="H329" t="str">
        <f t="shared" si="23"/>
        <v>Pass</v>
      </c>
      <c r="I329" t="str">
        <f t="shared" si="24"/>
        <v>Pass</v>
      </c>
    </row>
    <row r="330" spans="1:9">
      <c r="A330" s="9">
        <v>1282772</v>
      </c>
      <c r="B330" s="9">
        <v>952777</v>
      </c>
      <c r="C330" s="7">
        <f t="shared" si="20"/>
        <v>0.74274851649396778</v>
      </c>
      <c r="D330" s="2" t="str">
        <f t="shared" si="21"/>
        <v>FIRST</v>
      </c>
      <c r="E330" s="2" t="str">
        <f t="shared" si="22"/>
        <v>First</v>
      </c>
      <c r="H330" t="str">
        <f t="shared" si="23"/>
        <v>First</v>
      </c>
      <c r="I330" t="str">
        <f t="shared" si="24"/>
        <v>First</v>
      </c>
    </row>
    <row r="331" spans="1:9">
      <c r="A331" s="9">
        <v>2288390</v>
      </c>
      <c r="B331" s="9">
        <v>2239781</v>
      </c>
      <c r="C331" s="7">
        <f t="shared" si="20"/>
        <v>0.97875842841473704</v>
      </c>
      <c r="D331" s="2" t="str">
        <f t="shared" si="21"/>
        <v>A</v>
      </c>
      <c r="E331" s="2" t="str">
        <f t="shared" si="22"/>
        <v>A</v>
      </c>
      <c r="H331" t="str">
        <f t="shared" si="23"/>
        <v>A</v>
      </c>
      <c r="I331" t="str">
        <f t="shared" si="24"/>
        <v>A</v>
      </c>
    </row>
    <row r="332" spans="1:9">
      <c r="A332" s="9">
        <v>1580172</v>
      </c>
      <c r="B332" s="9">
        <v>1575056</v>
      </c>
      <c r="C332" s="7">
        <f t="shared" si="20"/>
        <v>0.99676237776647103</v>
      </c>
      <c r="D332" s="2" t="str">
        <f t="shared" si="21"/>
        <v>A</v>
      </c>
      <c r="E332" s="2" t="str">
        <f t="shared" si="22"/>
        <v>A</v>
      </c>
      <c r="H332" t="str">
        <f t="shared" si="23"/>
        <v>A</v>
      </c>
      <c r="I332" t="str">
        <f t="shared" si="24"/>
        <v>A</v>
      </c>
    </row>
    <row r="333" spans="1:9">
      <c r="A333" s="9">
        <v>882814</v>
      </c>
      <c r="B333" s="9">
        <v>713567</v>
      </c>
      <c r="C333" s="7">
        <f t="shared" ref="C333:C396" si="25">B333/A333</f>
        <v>0.80828690981339213</v>
      </c>
      <c r="D333" s="2" t="str">
        <f t="shared" ref="D333:D396" si="26">IF(C333&gt;100%,"A+",IF(C333&gt;81%,"A",IF(C333&gt;61%,"FIRST",IF(C333&gt;41%,"PASS","FAIL"))))</f>
        <v>FIRST</v>
      </c>
      <c r="E333" s="2" t="str">
        <f t="shared" ref="E333:E396" si="27">VLOOKUP(C333,$C$4:$D$8,2,1)</f>
        <v>A</v>
      </c>
      <c r="H333" t="str">
        <f t="shared" ref="H333:H396" si="28">IF(C333&lt;41%, "Fail",IF(C333&lt;61%,"Pass",IF(C333&lt;81%,"First",IF(C333&lt;101%,"A","A+"))))</f>
        <v>First</v>
      </c>
      <c r="I333" t="str">
        <f t="shared" ref="I333:I396" si="29">VLOOKUP(C333,$C$4:$D$8,2,TRUE)</f>
        <v>A</v>
      </c>
    </row>
    <row r="334" spans="1:9">
      <c r="A334" s="9">
        <v>664667</v>
      </c>
      <c r="B334" s="9">
        <v>1012731</v>
      </c>
      <c r="C334" s="7">
        <f t="shared" si="25"/>
        <v>1.5236667383817761</v>
      </c>
      <c r="D334" s="2" t="str">
        <f t="shared" si="26"/>
        <v>A+</v>
      </c>
      <c r="E334" s="2" t="str">
        <f t="shared" si="27"/>
        <v>A+</v>
      </c>
      <c r="H334" t="str">
        <f t="shared" si="28"/>
        <v>A+</v>
      </c>
      <c r="I334" t="str">
        <f t="shared" si="29"/>
        <v>A+</v>
      </c>
    </row>
    <row r="335" spans="1:9">
      <c r="A335" s="9">
        <v>1393230</v>
      </c>
      <c r="B335" s="9">
        <v>897258</v>
      </c>
      <c r="C335" s="7">
        <f t="shared" si="25"/>
        <v>0.64401283348765104</v>
      </c>
      <c r="D335" s="2" t="str">
        <f t="shared" si="26"/>
        <v>FIRST</v>
      </c>
      <c r="E335" s="2" t="str">
        <f t="shared" si="27"/>
        <v>First</v>
      </c>
      <c r="H335" t="str">
        <f t="shared" si="28"/>
        <v>First</v>
      </c>
      <c r="I335" t="str">
        <f t="shared" si="29"/>
        <v>First</v>
      </c>
    </row>
    <row r="336" spans="1:9">
      <c r="A336" s="9">
        <v>597188</v>
      </c>
      <c r="B336" s="9">
        <v>419213</v>
      </c>
      <c r="C336" s="7">
        <f t="shared" si="25"/>
        <v>0.70197827149909242</v>
      </c>
      <c r="D336" s="2" t="str">
        <f t="shared" si="26"/>
        <v>FIRST</v>
      </c>
      <c r="E336" s="2" t="str">
        <f t="shared" si="27"/>
        <v>First</v>
      </c>
      <c r="H336" t="str">
        <f t="shared" si="28"/>
        <v>First</v>
      </c>
      <c r="I336" t="str">
        <f t="shared" si="29"/>
        <v>First</v>
      </c>
    </row>
    <row r="337" spans="1:9">
      <c r="A337" s="9">
        <v>434247</v>
      </c>
      <c r="B337" s="9">
        <v>333804</v>
      </c>
      <c r="C337" s="7">
        <f t="shared" si="25"/>
        <v>0.76869615679555647</v>
      </c>
      <c r="D337" s="2" t="str">
        <f t="shared" si="26"/>
        <v>FIRST</v>
      </c>
      <c r="E337" s="2" t="str">
        <f t="shared" si="27"/>
        <v>First</v>
      </c>
      <c r="H337" t="str">
        <f t="shared" si="28"/>
        <v>First</v>
      </c>
      <c r="I337" t="str">
        <f t="shared" si="29"/>
        <v>First</v>
      </c>
    </row>
    <row r="338" spans="1:9">
      <c r="A338" s="9">
        <v>3320969</v>
      </c>
      <c r="B338" s="9">
        <v>4435280</v>
      </c>
      <c r="C338" s="7">
        <f t="shared" si="25"/>
        <v>1.3355379107724281</v>
      </c>
      <c r="D338" s="2" t="str">
        <f t="shared" si="26"/>
        <v>A+</v>
      </c>
      <c r="E338" s="2" t="str">
        <f t="shared" si="27"/>
        <v>A+</v>
      </c>
      <c r="H338" t="str">
        <f t="shared" si="28"/>
        <v>A+</v>
      </c>
      <c r="I338" t="str">
        <f t="shared" si="29"/>
        <v>A+</v>
      </c>
    </row>
    <row r="339" spans="1:9">
      <c r="A339" s="9">
        <v>457449</v>
      </c>
      <c r="B339" s="9">
        <v>424074</v>
      </c>
      <c r="C339" s="7">
        <f t="shared" si="25"/>
        <v>0.92704104719870417</v>
      </c>
      <c r="D339" s="2" t="str">
        <f t="shared" si="26"/>
        <v>A</v>
      </c>
      <c r="E339" s="2" t="str">
        <f t="shared" si="27"/>
        <v>A</v>
      </c>
      <c r="H339" t="str">
        <f t="shared" si="28"/>
        <v>A</v>
      </c>
      <c r="I339" t="str">
        <f t="shared" si="29"/>
        <v>A</v>
      </c>
    </row>
    <row r="340" spans="1:9">
      <c r="A340" s="9">
        <v>569944</v>
      </c>
      <c r="B340" s="9">
        <v>700539</v>
      </c>
      <c r="C340" s="7">
        <f t="shared" si="25"/>
        <v>1.2291365467484525</v>
      </c>
      <c r="D340" s="2" t="str">
        <f t="shared" si="26"/>
        <v>A+</v>
      </c>
      <c r="E340" s="2" t="str">
        <f t="shared" si="27"/>
        <v>A+</v>
      </c>
      <c r="H340" t="str">
        <f t="shared" si="28"/>
        <v>A+</v>
      </c>
      <c r="I340" t="str">
        <f t="shared" si="29"/>
        <v>A+</v>
      </c>
    </row>
    <row r="341" spans="1:9">
      <c r="A341" s="9">
        <v>787624</v>
      </c>
      <c r="B341" s="9">
        <v>537364</v>
      </c>
      <c r="C341" s="7">
        <f t="shared" si="25"/>
        <v>0.68225955532081295</v>
      </c>
      <c r="D341" s="2" t="str">
        <f t="shared" si="26"/>
        <v>FIRST</v>
      </c>
      <c r="E341" s="2" t="str">
        <f t="shared" si="27"/>
        <v>First</v>
      </c>
      <c r="H341" t="str">
        <f t="shared" si="28"/>
        <v>First</v>
      </c>
      <c r="I341" t="str">
        <f t="shared" si="29"/>
        <v>First</v>
      </c>
    </row>
    <row r="342" spans="1:9">
      <c r="A342" s="9">
        <v>667360</v>
      </c>
      <c r="B342" s="9">
        <v>877084</v>
      </c>
      <c r="C342" s="7">
        <f t="shared" si="25"/>
        <v>1.3142591704627187</v>
      </c>
      <c r="D342" s="2" t="str">
        <f t="shared" si="26"/>
        <v>A+</v>
      </c>
      <c r="E342" s="2" t="str">
        <f t="shared" si="27"/>
        <v>A+</v>
      </c>
      <c r="H342" t="str">
        <f t="shared" si="28"/>
        <v>A+</v>
      </c>
      <c r="I342" t="str">
        <f t="shared" si="29"/>
        <v>A+</v>
      </c>
    </row>
    <row r="343" spans="1:9">
      <c r="A343" s="9">
        <v>1222206</v>
      </c>
      <c r="B343" s="9">
        <v>1896110</v>
      </c>
      <c r="C343" s="7">
        <f t="shared" si="25"/>
        <v>1.5513833183604073</v>
      </c>
      <c r="D343" s="2" t="str">
        <f t="shared" si="26"/>
        <v>A+</v>
      </c>
      <c r="E343" s="2" t="str">
        <f t="shared" si="27"/>
        <v>A+</v>
      </c>
      <c r="H343" t="str">
        <f t="shared" si="28"/>
        <v>A+</v>
      </c>
      <c r="I343" t="str">
        <f t="shared" si="29"/>
        <v>A+</v>
      </c>
    </row>
    <row r="344" spans="1:9">
      <c r="A344" s="9">
        <v>1568877</v>
      </c>
      <c r="B344" s="9">
        <v>606643</v>
      </c>
      <c r="C344" s="7">
        <f t="shared" si="25"/>
        <v>0.38667339759585995</v>
      </c>
      <c r="D344" s="2" t="str">
        <f t="shared" si="26"/>
        <v>FAIL</v>
      </c>
      <c r="E344" s="2" t="str">
        <f t="shared" si="27"/>
        <v>Fail</v>
      </c>
      <c r="H344" t="str">
        <f t="shared" si="28"/>
        <v>Fail</v>
      </c>
      <c r="I344" t="str">
        <f t="shared" si="29"/>
        <v>Fail</v>
      </c>
    </row>
    <row r="345" spans="1:9">
      <c r="A345" s="9">
        <v>1221605</v>
      </c>
      <c r="B345" s="9">
        <v>1241114</v>
      </c>
      <c r="C345" s="7">
        <f t="shared" si="25"/>
        <v>1.0159699739277426</v>
      </c>
      <c r="D345" s="2" t="str">
        <f t="shared" si="26"/>
        <v>A+</v>
      </c>
      <c r="E345" s="2" t="str">
        <f t="shared" si="27"/>
        <v>A+</v>
      </c>
      <c r="H345" t="str">
        <f t="shared" si="28"/>
        <v>A+</v>
      </c>
      <c r="I345" t="str">
        <f t="shared" si="29"/>
        <v>A+</v>
      </c>
    </row>
    <row r="346" spans="1:9">
      <c r="A346" s="9">
        <v>415275</v>
      </c>
      <c r="B346" s="9">
        <v>544182</v>
      </c>
      <c r="C346" s="7">
        <f t="shared" si="25"/>
        <v>1.3104135813617483</v>
      </c>
      <c r="D346" s="2" t="str">
        <f t="shared" si="26"/>
        <v>A+</v>
      </c>
      <c r="E346" s="2" t="str">
        <f t="shared" si="27"/>
        <v>A+</v>
      </c>
      <c r="H346" t="str">
        <f t="shared" si="28"/>
        <v>A+</v>
      </c>
      <c r="I346" t="str">
        <f t="shared" si="29"/>
        <v>A+</v>
      </c>
    </row>
    <row r="347" spans="1:9">
      <c r="A347" s="9">
        <v>662568</v>
      </c>
      <c r="B347" s="9">
        <v>110049</v>
      </c>
      <c r="C347" s="7">
        <f t="shared" si="25"/>
        <v>0.16609464990763212</v>
      </c>
      <c r="D347" s="2" t="str">
        <f t="shared" si="26"/>
        <v>FAIL</v>
      </c>
      <c r="E347" s="2" t="str">
        <f t="shared" si="27"/>
        <v>Fail</v>
      </c>
      <c r="H347" t="str">
        <f t="shared" si="28"/>
        <v>Fail</v>
      </c>
      <c r="I347" t="str">
        <f t="shared" si="29"/>
        <v>Fail</v>
      </c>
    </row>
    <row r="348" spans="1:9">
      <c r="A348" s="9">
        <v>586434</v>
      </c>
      <c r="B348" s="9">
        <v>548780</v>
      </c>
      <c r="C348" s="7">
        <f t="shared" si="25"/>
        <v>0.93579158097927473</v>
      </c>
      <c r="D348" s="2" t="str">
        <f t="shared" si="26"/>
        <v>A</v>
      </c>
      <c r="E348" s="2" t="str">
        <f t="shared" si="27"/>
        <v>A</v>
      </c>
      <c r="H348" t="str">
        <f t="shared" si="28"/>
        <v>A</v>
      </c>
      <c r="I348" t="str">
        <f t="shared" si="29"/>
        <v>A</v>
      </c>
    </row>
    <row r="349" spans="1:9">
      <c r="A349" s="9">
        <v>734013</v>
      </c>
      <c r="B349" s="9">
        <v>407671</v>
      </c>
      <c r="C349" s="7">
        <f t="shared" si="25"/>
        <v>0.55540024495478968</v>
      </c>
      <c r="D349" s="2" t="str">
        <f t="shared" si="26"/>
        <v>PASS</v>
      </c>
      <c r="E349" s="2" t="str">
        <f t="shared" si="27"/>
        <v>Pass</v>
      </c>
      <c r="H349" t="str">
        <f t="shared" si="28"/>
        <v>Pass</v>
      </c>
      <c r="I349" t="str">
        <f t="shared" si="29"/>
        <v>Pass</v>
      </c>
    </row>
    <row r="350" spans="1:9">
      <c r="A350" s="9">
        <v>623154</v>
      </c>
      <c r="B350" s="9">
        <v>1090274</v>
      </c>
      <c r="C350" s="7">
        <f t="shared" si="25"/>
        <v>1.7496060363890789</v>
      </c>
      <c r="D350" s="2" t="str">
        <f t="shared" si="26"/>
        <v>A+</v>
      </c>
      <c r="E350" s="2" t="str">
        <f t="shared" si="27"/>
        <v>A+</v>
      </c>
      <c r="H350" t="str">
        <f t="shared" si="28"/>
        <v>A+</v>
      </c>
      <c r="I350" t="str">
        <f t="shared" si="29"/>
        <v>A+</v>
      </c>
    </row>
    <row r="351" spans="1:9">
      <c r="A351" s="9">
        <v>1184378</v>
      </c>
      <c r="B351" s="9">
        <v>926912</v>
      </c>
      <c r="C351" s="7">
        <f t="shared" si="25"/>
        <v>0.7826150097350677</v>
      </c>
      <c r="D351" s="2" t="str">
        <f t="shared" si="26"/>
        <v>FIRST</v>
      </c>
      <c r="E351" s="2" t="str">
        <f t="shared" si="27"/>
        <v>First</v>
      </c>
      <c r="H351" t="str">
        <f t="shared" si="28"/>
        <v>First</v>
      </c>
      <c r="I351" t="str">
        <f t="shared" si="29"/>
        <v>First</v>
      </c>
    </row>
    <row r="352" spans="1:9">
      <c r="A352" s="9">
        <v>925647</v>
      </c>
      <c r="B352" s="9">
        <v>716925</v>
      </c>
      <c r="C352" s="7">
        <f t="shared" si="25"/>
        <v>0.77451231408949628</v>
      </c>
      <c r="D352" s="2" t="str">
        <f t="shared" si="26"/>
        <v>FIRST</v>
      </c>
      <c r="E352" s="2" t="str">
        <f t="shared" si="27"/>
        <v>First</v>
      </c>
      <c r="H352" t="str">
        <f t="shared" si="28"/>
        <v>First</v>
      </c>
      <c r="I352" t="str">
        <f t="shared" si="29"/>
        <v>First</v>
      </c>
    </row>
    <row r="353" spans="1:9">
      <c r="A353" s="9">
        <v>556187</v>
      </c>
      <c r="B353" s="9">
        <v>1010911</v>
      </c>
      <c r="C353" s="7">
        <f t="shared" si="25"/>
        <v>1.8175739454535975</v>
      </c>
      <c r="D353" s="2" t="str">
        <f t="shared" si="26"/>
        <v>A+</v>
      </c>
      <c r="E353" s="2" t="str">
        <f t="shared" si="27"/>
        <v>A+</v>
      </c>
      <c r="H353" t="str">
        <f t="shared" si="28"/>
        <v>A+</v>
      </c>
      <c r="I353" t="str">
        <f t="shared" si="29"/>
        <v>A+</v>
      </c>
    </row>
    <row r="354" spans="1:9">
      <c r="A354" s="9">
        <v>1596252</v>
      </c>
      <c r="B354" s="9">
        <v>1900913</v>
      </c>
      <c r="C354" s="7">
        <f t="shared" si="25"/>
        <v>1.1908602150537635</v>
      </c>
      <c r="D354" s="2" t="str">
        <f t="shared" si="26"/>
        <v>A+</v>
      </c>
      <c r="E354" s="2" t="str">
        <f t="shared" si="27"/>
        <v>A+</v>
      </c>
      <c r="H354" t="str">
        <f t="shared" si="28"/>
        <v>A+</v>
      </c>
      <c r="I354" t="str">
        <f t="shared" si="29"/>
        <v>A+</v>
      </c>
    </row>
    <row r="355" spans="1:9">
      <c r="A355" s="9">
        <v>765120</v>
      </c>
      <c r="B355" s="9">
        <v>747860</v>
      </c>
      <c r="C355" s="7">
        <f t="shared" si="25"/>
        <v>0.97744144709326641</v>
      </c>
      <c r="D355" s="2" t="str">
        <f t="shared" si="26"/>
        <v>A</v>
      </c>
      <c r="E355" s="2" t="str">
        <f t="shared" si="27"/>
        <v>A</v>
      </c>
      <c r="H355" t="str">
        <f t="shared" si="28"/>
        <v>A</v>
      </c>
      <c r="I355" t="str">
        <f t="shared" si="29"/>
        <v>A</v>
      </c>
    </row>
    <row r="356" spans="1:9">
      <c r="A356" s="9">
        <v>1199846</v>
      </c>
      <c r="B356" s="9">
        <v>2047047</v>
      </c>
      <c r="C356" s="7">
        <f t="shared" si="25"/>
        <v>1.7060914484025449</v>
      </c>
      <c r="D356" s="2" t="str">
        <f t="shared" si="26"/>
        <v>A+</v>
      </c>
      <c r="E356" s="2" t="str">
        <f t="shared" si="27"/>
        <v>A+</v>
      </c>
      <c r="H356" t="str">
        <f t="shared" si="28"/>
        <v>A+</v>
      </c>
      <c r="I356" t="str">
        <f t="shared" si="29"/>
        <v>A+</v>
      </c>
    </row>
    <row r="357" spans="1:9">
      <c r="A357" s="9">
        <v>1447766</v>
      </c>
      <c r="B357" s="9">
        <v>1404288</v>
      </c>
      <c r="C357" s="7">
        <f t="shared" si="25"/>
        <v>0.96996890381456669</v>
      </c>
      <c r="D357" s="2" t="str">
        <f t="shared" si="26"/>
        <v>A</v>
      </c>
      <c r="E357" s="2" t="str">
        <f t="shared" si="27"/>
        <v>A</v>
      </c>
      <c r="H357" t="str">
        <f t="shared" si="28"/>
        <v>A</v>
      </c>
      <c r="I357" t="str">
        <f t="shared" si="29"/>
        <v>A</v>
      </c>
    </row>
    <row r="358" spans="1:9">
      <c r="A358" s="9">
        <v>847877</v>
      </c>
      <c r="B358" s="9">
        <v>1013930</v>
      </c>
      <c r="C358" s="7">
        <f t="shared" si="25"/>
        <v>1.1958456238345891</v>
      </c>
      <c r="D358" s="2" t="str">
        <f t="shared" si="26"/>
        <v>A+</v>
      </c>
      <c r="E358" s="2" t="str">
        <f t="shared" si="27"/>
        <v>A+</v>
      </c>
      <c r="H358" t="str">
        <f t="shared" si="28"/>
        <v>A+</v>
      </c>
      <c r="I358" t="str">
        <f t="shared" si="29"/>
        <v>A+</v>
      </c>
    </row>
    <row r="359" spans="1:9">
      <c r="A359" s="9">
        <v>930023</v>
      </c>
      <c r="B359" s="9">
        <v>699936</v>
      </c>
      <c r="C359" s="7">
        <f t="shared" si="25"/>
        <v>0.75260074213218386</v>
      </c>
      <c r="D359" s="2" t="str">
        <f t="shared" si="26"/>
        <v>FIRST</v>
      </c>
      <c r="E359" s="2" t="str">
        <f t="shared" si="27"/>
        <v>First</v>
      </c>
      <c r="H359" t="str">
        <f t="shared" si="28"/>
        <v>First</v>
      </c>
      <c r="I359" t="str">
        <f t="shared" si="29"/>
        <v>First</v>
      </c>
    </row>
    <row r="360" spans="1:9">
      <c r="A360" s="9">
        <v>899013</v>
      </c>
      <c r="B360" s="9">
        <v>1015196</v>
      </c>
      <c r="C360" s="7">
        <f t="shared" si="25"/>
        <v>1.1292339487860577</v>
      </c>
      <c r="D360" s="2" t="str">
        <f t="shared" si="26"/>
        <v>A+</v>
      </c>
      <c r="E360" s="2" t="str">
        <f t="shared" si="27"/>
        <v>A+</v>
      </c>
      <c r="H360" t="str">
        <f t="shared" si="28"/>
        <v>A+</v>
      </c>
      <c r="I360" t="str">
        <f t="shared" si="29"/>
        <v>A+</v>
      </c>
    </row>
    <row r="361" spans="1:9">
      <c r="A361" s="9">
        <v>852441</v>
      </c>
      <c r="B361" s="9">
        <v>805624</v>
      </c>
      <c r="C361" s="7">
        <f t="shared" si="25"/>
        <v>0.9450788969559184</v>
      </c>
      <c r="D361" s="2" t="str">
        <f t="shared" si="26"/>
        <v>A</v>
      </c>
      <c r="E361" s="2" t="str">
        <f t="shared" si="27"/>
        <v>A</v>
      </c>
      <c r="H361" t="str">
        <f t="shared" si="28"/>
        <v>A</v>
      </c>
      <c r="I361" t="str">
        <f t="shared" si="29"/>
        <v>A</v>
      </c>
    </row>
    <row r="362" spans="1:9">
      <c r="A362" s="9">
        <v>459639</v>
      </c>
      <c r="B362" s="9">
        <v>559686</v>
      </c>
      <c r="C362" s="7">
        <f t="shared" si="25"/>
        <v>1.2176642974160157</v>
      </c>
      <c r="D362" s="2" t="str">
        <f t="shared" si="26"/>
        <v>A+</v>
      </c>
      <c r="E362" s="2" t="str">
        <f t="shared" si="27"/>
        <v>A+</v>
      </c>
      <c r="H362" t="str">
        <f t="shared" si="28"/>
        <v>A+</v>
      </c>
      <c r="I362" t="str">
        <f t="shared" si="29"/>
        <v>A+</v>
      </c>
    </row>
    <row r="363" spans="1:9">
      <c r="A363" s="9">
        <v>1441571</v>
      </c>
      <c r="B363" s="9">
        <v>1958167</v>
      </c>
      <c r="C363" s="7">
        <f t="shared" si="25"/>
        <v>1.3583562654909123</v>
      </c>
      <c r="D363" s="2" t="str">
        <f t="shared" si="26"/>
        <v>A+</v>
      </c>
      <c r="E363" s="2" t="str">
        <f t="shared" si="27"/>
        <v>A+</v>
      </c>
      <c r="H363" t="str">
        <f t="shared" si="28"/>
        <v>A+</v>
      </c>
      <c r="I363" t="str">
        <f t="shared" si="29"/>
        <v>A+</v>
      </c>
    </row>
    <row r="364" spans="1:9">
      <c r="A364" s="9">
        <v>662238</v>
      </c>
      <c r="B364" s="9">
        <v>339253</v>
      </c>
      <c r="C364" s="7">
        <f t="shared" si="25"/>
        <v>0.51228259326707315</v>
      </c>
      <c r="D364" s="2" t="str">
        <f t="shared" si="26"/>
        <v>PASS</v>
      </c>
      <c r="E364" s="2" t="str">
        <f t="shared" si="27"/>
        <v>Pass</v>
      </c>
      <c r="H364" t="str">
        <f t="shared" si="28"/>
        <v>Pass</v>
      </c>
      <c r="I364" t="str">
        <f t="shared" si="29"/>
        <v>Pass</v>
      </c>
    </row>
    <row r="365" spans="1:9">
      <c r="A365" s="9">
        <v>1009868</v>
      </c>
      <c r="B365" s="9">
        <v>630870</v>
      </c>
      <c r="C365" s="7">
        <f t="shared" si="25"/>
        <v>0.6247054070432968</v>
      </c>
      <c r="D365" s="2" t="str">
        <f t="shared" si="26"/>
        <v>FIRST</v>
      </c>
      <c r="E365" s="2" t="str">
        <f t="shared" si="27"/>
        <v>First</v>
      </c>
      <c r="H365" t="str">
        <f t="shared" si="28"/>
        <v>First</v>
      </c>
      <c r="I365" t="str">
        <f t="shared" si="29"/>
        <v>First</v>
      </c>
    </row>
    <row r="366" spans="1:9">
      <c r="A366" s="9">
        <v>886088</v>
      </c>
      <c r="B366" s="9">
        <v>531020</v>
      </c>
      <c r="C366" s="7">
        <f t="shared" si="25"/>
        <v>0.59928584971244392</v>
      </c>
      <c r="D366" s="2" t="str">
        <f t="shared" si="26"/>
        <v>PASS</v>
      </c>
      <c r="E366" s="2" t="str">
        <f t="shared" si="27"/>
        <v>Pass</v>
      </c>
      <c r="H366" t="str">
        <f t="shared" si="28"/>
        <v>Pass</v>
      </c>
      <c r="I366" t="str">
        <f t="shared" si="29"/>
        <v>Pass</v>
      </c>
    </row>
    <row r="367" spans="1:9">
      <c r="A367" s="9">
        <v>1237143</v>
      </c>
      <c r="B367" s="9">
        <v>1596579</v>
      </c>
      <c r="C367" s="7">
        <f t="shared" si="25"/>
        <v>1.2905371488987125</v>
      </c>
      <c r="D367" s="2" t="str">
        <f t="shared" si="26"/>
        <v>A+</v>
      </c>
      <c r="E367" s="2" t="str">
        <f t="shared" si="27"/>
        <v>A+</v>
      </c>
      <c r="H367" t="str">
        <f t="shared" si="28"/>
        <v>A+</v>
      </c>
      <c r="I367" t="str">
        <f t="shared" si="29"/>
        <v>A+</v>
      </c>
    </row>
    <row r="368" spans="1:9">
      <c r="A368" s="9">
        <v>953276</v>
      </c>
      <c r="B368" s="9">
        <v>1270423</v>
      </c>
      <c r="C368" s="7">
        <f t="shared" si="25"/>
        <v>1.3326916863531653</v>
      </c>
      <c r="D368" s="2" t="str">
        <f t="shared" si="26"/>
        <v>A+</v>
      </c>
      <c r="E368" s="2" t="str">
        <f t="shared" si="27"/>
        <v>A+</v>
      </c>
      <c r="H368" t="str">
        <f t="shared" si="28"/>
        <v>A+</v>
      </c>
      <c r="I368" t="str">
        <f t="shared" si="29"/>
        <v>A+</v>
      </c>
    </row>
    <row r="369" spans="1:9">
      <c r="A369" s="9">
        <v>1539799</v>
      </c>
      <c r="B369" s="9">
        <v>1976311</v>
      </c>
      <c r="C369" s="7">
        <f t="shared" si="25"/>
        <v>1.2834863511406358</v>
      </c>
      <c r="D369" s="2" t="str">
        <f t="shared" si="26"/>
        <v>A+</v>
      </c>
      <c r="E369" s="2" t="str">
        <f t="shared" si="27"/>
        <v>A+</v>
      </c>
      <c r="H369" t="str">
        <f t="shared" si="28"/>
        <v>A+</v>
      </c>
      <c r="I369" t="str">
        <f t="shared" si="29"/>
        <v>A+</v>
      </c>
    </row>
    <row r="370" spans="1:9">
      <c r="A370" s="9">
        <v>902218</v>
      </c>
      <c r="B370" s="9">
        <v>626976</v>
      </c>
      <c r="C370" s="7">
        <f t="shared" si="25"/>
        <v>0.69492739005428839</v>
      </c>
      <c r="D370" s="2" t="str">
        <f t="shared" si="26"/>
        <v>FIRST</v>
      </c>
      <c r="E370" s="2" t="str">
        <f t="shared" si="27"/>
        <v>First</v>
      </c>
      <c r="H370" t="str">
        <f t="shared" si="28"/>
        <v>First</v>
      </c>
      <c r="I370" t="str">
        <f t="shared" si="29"/>
        <v>First</v>
      </c>
    </row>
    <row r="371" spans="1:9">
      <c r="A371" s="9">
        <v>823901</v>
      </c>
      <c r="B371" s="9">
        <v>523597</v>
      </c>
      <c r="C371" s="7">
        <f t="shared" si="25"/>
        <v>0.63550960612986274</v>
      </c>
      <c r="D371" s="2" t="str">
        <f t="shared" si="26"/>
        <v>FIRST</v>
      </c>
      <c r="E371" s="2" t="str">
        <f t="shared" si="27"/>
        <v>First</v>
      </c>
      <c r="H371" t="str">
        <f t="shared" si="28"/>
        <v>First</v>
      </c>
      <c r="I371" t="str">
        <f t="shared" si="29"/>
        <v>First</v>
      </c>
    </row>
    <row r="372" spans="1:9">
      <c r="A372" s="9">
        <v>961766</v>
      </c>
      <c r="B372" s="9">
        <v>505865</v>
      </c>
      <c r="C372" s="7">
        <f t="shared" si="25"/>
        <v>0.52597513324446898</v>
      </c>
      <c r="D372" s="2" t="str">
        <f t="shared" si="26"/>
        <v>PASS</v>
      </c>
      <c r="E372" s="2" t="str">
        <f t="shared" si="27"/>
        <v>Pass</v>
      </c>
      <c r="H372" t="str">
        <f t="shared" si="28"/>
        <v>Pass</v>
      </c>
      <c r="I372" t="str">
        <f t="shared" si="29"/>
        <v>Pass</v>
      </c>
    </row>
    <row r="373" spans="1:9">
      <c r="A373" s="9">
        <v>1477869</v>
      </c>
      <c r="B373" s="9">
        <v>2203160</v>
      </c>
      <c r="C373" s="7">
        <f t="shared" si="25"/>
        <v>1.4907681262682957</v>
      </c>
      <c r="D373" s="2" t="str">
        <f t="shared" si="26"/>
        <v>A+</v>
      </c>
      <c r="E373" s="2" t="str">
        <f t="shared" si="27"/>
        <v>A+</v>
      </c>
      <c r="H373" t="str">
        <f t="shared" si="28"/>
        <v>A+</v>
      </c>
      <c r="I373" t="str">
        <f t="shared" si="29"/>
        <v>A+</v>
      </c>
    </row>
    <row r="374" spans="1:9">
      <c r="A374" s="9">
        <v>1060723</v>
      </c>
      <c r="B374" s="9">
        <v>1433755</v>
      </c>
      <c r="C374" s="7">
        <f t="shared" si="25"/>
        <v>1.3516771108008405</v>
      </c>
      <c r="D374" s="2" t="str">
        <f t="shared" si="26"/>
        <v>A+</v>
      </c>
      <c r="E374" s="2" t="str">
        <f t="shared" si="27"/>
        <v>A+</v>
      </c>
      <c r="H374" t="str">
        <f t="shared" si="28"/>
        <v>A+</v>
      </c>
      <c r="I374" t="str">
        <f t="shared" si="29"/>
        <v>A+</v>
      </c>
    </row>
    <row r="375" spans="1:9">
      <c r="A375" s="9">
        <v>1301578</v>
      </c>
      <c r="B375" s="9">
        <v>2529413</v>
      </c>
      <c r="C375" s="7">
        <f t="shared" si="25"/>
        <v>1.9433433877954298</v>
      </c>
      <c r="D375" s="2" t="str">
        <f t="shared" si="26"/>
        <v>A+</v>
      </c>
      <c r="E375" s="2" t="str">
        <f t="shared" si="27"/>
        <v>A+</v>
      </c>
      <c r="H375" t="str">
        <f t="shared" si="28"/>
        <v>A+</v>
      </c>
      <c r="I375" t="str">
        <f t="shared" si="29"/>
        <v>A+</v>
      </c>
    </row>
    <row r="376" spans="1:9">
      <c r="A376" s="9">
        <v>920156</v>
      </c>
      <c r="B376" s="9">
        <v>2360756</v>
      </c>
      <c r="C376" s="7">
        <f t="shared" si="25"/>
        <v>2.5656040932189761</v>
      </c>
      <c r="D376" s="2" t="str">
        <f t="shared" si="26"/>
        <v>A+</v>
      </c>
      <c r="E376" s="2" t="str">
        <f t="shared" si="27"/>
        <v>A+</v>
      </c>
      <c r="H376" t="str">
        <f t="shared" si="28"/>
        <v>A+</v>
      </c>
      <c r="I376" t="str">
        <f t="shared" si="29"/>
        <v>A+</v>
      </c>
    </row>
    <row r="377" spans="1:9">
      <c r="A377" s="9">
        <v>940466</v>
      </c>
      <c r="B377" s="9">
        <v>1486097</v>
      </c>
      <c r="C377" s="7">
        <f t="shared" si="25"/>
        <v>1.580170894003611</v>
      </c>
      <c r="D377" s="2" t="str">
        <f t="shared" si="26"/>
        <v>A+</v>
      </c>
      <c r="E377" s="2" t="str">
        <f t="shared" si="27"/>
        <v>A+</v>
      </c>
      <c r="H377" t="str">
        <f t="shared" si="28"/>
        <v>A+</v>
      </c>
      <c r="I377" t="str">
        <f t="shared" si="29"/>
        <v>A+</v>
      </c>
    </row>
    <row r="378" spans="1:9">
      <c r="A378" s="9">
        <v>853378</v>
      </c>
      <c r="B378" s="9">
        <v>422681</v>
      </c>
      <c r="C378" s="7">
        <f t="shared" si="25"/>
        <v>0.49530337083918263</v>
      </c>
      <c r="D378" s="2" t="str">
        <f t="shared" si="26"/>
        <v>PASS</v>
      </c>
      <c r="E378" s="2" t="str">
        <f t="shared" si="27"/>
        <v>Pass</v>
      </c>
      <c r="H378" t="str">
        <f t="shared" si="28"/>
        <v>Pass</v>
      </c>
      <c r="I378" t="str">
        <f t="shared" si="29"/>
        <v>Pass</v>
      </c>
    </row>
    <row r="379" spans="1:9">
      <c r="A379" s="9">
        <v>1508280</v>
      </c>
      <c r="B379" s="9">
        <v>1604460</v>
      </c>
      <c r="C379" s="7">
        <f t="shared" si="25"/>
        <v>1.0637680006364867</v>
      </c>
      <c r="D379" s="2" t="str">
        <f t="shared" si="26"/>
        <v>A+</v>
      </c>
      <c r="E379" s="2" t="str">
        <f t="shared" si="27"/>
        <v>A+</v>
      </c>
      <c r="H379" t="str">
        <f t="shared" si="28"/>
        <v>A+</v>
      </c>
      <c r="I379" t="str">
        <f t="shared" si="29"/>
        <v>A+</v>
      </c>
    </row>
    <row r="380" spans="1:9">
      <c r="A380" s="9">
        <v>986874</v>
      </c>
      <c r="B380" s="9">
        <v>1184989</v>
      </c>
      <c r="C380" s="7">
        <f t="shared" si="25"/>
        <v>1.200750045091876</v>
      </c>
      <c r="D380" s="2" t="str">
        <f t="shared" si="26"/>
        <v>A+</v>
      </c>
      <c r="E380" s="2" t="str">
        <f t="shared" si="27"/>
        <v>A+</v>
      </c>
      <c r="H380" t="str">
        <f t="shared" si="28"/>
        <v>A+</v>
      </c>
      <c r="I380" t="str">
        <f t="shared" si="29"/>
        <v>A+</v>
      </c>
    </row>
    <row r="381" spans="1:9">
      <c r="A381" s="9">
        <v>816164</v>
      </c>
      <c r="B381" s="9">
        <v>1185146</v>
      </c>
      <c r="C381" s="7">
        <f t="shared" si="25"/>
        <v>1.4520929617086762</v>
      </c>
      <c r="D381" s="2" t="str">
        <f t="shared" si="26"/>
        <v>A+</v>
      </c>
      <c r="E381" s="2" t="str">
        <f t="shared" si="27"/>
        <v>A+</v>
      </c>
      <c r="H381" t="str">
        <f t="shared" si="28"/>
        <v>A+</v>
      </c>
      <c r="I381" t="str">
        <f t="shared" si="29"/>
        <v>A+</v>
      </c>
    </row>
    <row r="382" spans="1:9">
      <c r="A382" s="9">
        <v>1554709</v>
      </c>
      <c r="B382" s="9">
        <v>950077</v>
      </c>
      <c r="C382" s="7">
        <f t="shared" si="25"/>
        <v>0.61109635307957955</v>
      </c>
      <c r="D382" s="2" t="str">
        <f t="shared" si="26"/>
        <v>FIRST</v>
      </c>
      <c r="E382" s="2" t="str">
        <f t="shared" si="27"/>
        <v>First</v>
      </c>
      <c r="H382" t="str">
        <f t="shared" si="28"/>
        <v>First</v>
      </c>
      <c r="I382" t="str">
        <f t="shared" si="29"/>
        <v>First</v>
      </c>
    </row>
    <row r="383" spans="1:9">
      <c r="A383" s="9">
        <v>1775819</v>
      </c>
      <c r="B383" s="9">
        <v>1623100</v>
      </c>
      <c r="C383" s="7">
        <f t="shared" si="25"/>
        <v>0.91400080751472979</v>
      </c>
      <c r="D383" s="2" t="str">
        <f t="shared" si="26"/>
        <v>A</v>
      </c>
      <c r="E383" s="2" t="str">
        <f t="shared" si="27"/>
        <v>A</v>
      </c>
      <c r="H383" t="str">
        <f t="shared" si="28"/>
        <v>A</v>
      </c>
      <c r="I383" t="str">
        <f t="shared" si="29"/>
        <v>A</v>
      </c>
    </row>
    <row r="384" spans="1:9">
      <c r="A384" s="9">
        <v>702564</v>
      </c>
      <c r="B384" s="9">
        <v>507751</v>
      </c>
      <c r="C384" s="7">
        <f t="shared" si="25"/>
        <v>0.72271138287757419</v>
      </c>
      <c r="D384" s="2" t="str">
        <f t="shared" si="26"/>
        <v>FIRST</v>
      </c>
      <c r="E384" s="2" t="str">
        <f t="shared" si="27"/>
        <v>First</v>
      </c>
      <c r="H384" t="str">
        <f t="shared" si="28"/>
        <v>First</v>
      </c>
      <c r="I384" t="str">
        <f t="shared" si="29"/>
        <v>First</v>
      </c>
    </row>
    <row r="385" spans="1:9">
      <c r="A385" s="9">
        <v>1413606</v>
      </c>
      <c r="B385" s="9">
        <v>2033479</v>
      </c>
      <c r="C385" s="7">
        <f t="shared" si="25"/>
        <v>1.4385047884629805</v>
      </c>
      <c r="D385" s="2" t="str">
        <f t="shared" si="26"/>
        <v>A+</v>
      </c>
      <c r="E385" s="2" t="str">
        <f t="shared" si="27"/>
        <v>A+</v>
      </c>
      <c r="H385" t="str">
        <f t="shared" si="28"/>
        <v>A+</v>
      </c>
      <c r="I385" t="str">
        <f t="shared" si="29"/>
        <v>A+</v>
      </c>
    </row>
    <row r="386" spans="1:9">
      <c r="A386" s="9">
        <v>1781724</v>
      </c>
      <c r="B386" s="9">
        <v>784806</v>
      </c>
      <c r="C386" s="7">
        <f t="shared" si="25"/>
        <v>0.44047562922203437</v>
      </c>
      <c r="D386" s="2" t="str">
        <f t="shared" si="26"/>
        <v>PASS</v>
      </c>
      <c r="E386" s="2" t="str">
        <f t="shared" si="27"/>
        <v>Pass</v>
      </c>
      <c r="H386" t="str">
        <f t="shared" si="28"/>
        <v>Pass</v>
      </c>
      <c r="I386" t="str">
        <f t="shared" si="29"/>
        <v>Pass</v>
      </c>
    </row>
    <row r="387" spans="1:9">
      <c r="A387" s="9">
        <v>411854</v>
      </c>
      <c r="B387" s="9">
        <v>885981</v>
      </c>
      <c r="C387" s="7">
        <f t="shared" si="25"/>
        <v>2.1512016394159095</v>
      </c>
      <c r="D387" s="2" t="str">
        <f t="shared" si="26"/>
        <v>A+</v>
      </c>
      <c r="E387" s="2" t="str">
        <f t="shared" si="27"/>
        <v>A+</v>
      </c>
      <c r="H387" t="str">
        <f t="shared" si="28"/>
        <v>A+</v>
      </c>
      <c r="I387" t="str">
        <f t="shared" si="29"/>
        <v>A+</v>
      </c>
    </row>
    <row r="388" spans="1:9">
      <c r="A388" s="9">
        <v>901004</v>
      </c>
      <c r="B388" s="9">
        <v>1028036</v>
      </c>
      <c r="C388" s="7">
        <f t="shared" si="25"/>
        <v>1.1409893851747606</v>
      </c>
      <c r="D388" s="2" t="str">
        <f t="shared" si="26"/>
        <v>A+</v>
      </c>
      <c r="E388" s="2" t="str">
        <f t="shared" si="27"/>
        <v>A+</v>
      </c>
      <c r="H388" t="str">
        <f t="shared" si="28"/>
        <v>A+</v>
      </c>
      <c r="I388" t="str">
        <f t="shared" si="29"/>
        <v>A+</v>
      </c>
    </row>
    <row r="389" spans="1:9">
      <c r="A389" s="9">
        <v>689784</v>
      </c>
      <c r="B389" s="9">
        <v>976203</v>
      </c>
      <c r="C389" s="7">
        <f t="shared" si="25"/>
        <v>1.4152299850387948</v>
      </c>
      <c r="D389" s="2" t="str">
        <f t="shared" si="26"/>
        <v>A+</v>
      </c>
      <c r="E389" s="2" t="str">
        <f t="shared" si="27"/>
        <v>A+</v>
      </c>
      <c r="H389" t="str">
        <f t="shared" si="28"/>
        <v>A+</v>
      </c>
      <c r="I389" t="str">
        <f t="shared" si="29"/>
        <v>A+</v>
      </c>
    </row>
    <row r="390" spans="1:9">
      <c r="A390" s="9">
        <v>1185305</v>
      </c>
      <c r="B390" s="9">
        <v>1442358</v>
      </c>
      <c r="C390" s="7">
        <f t="shared" si="25"/>
        <v>1.2168665448977267</v>
      </c>
      <c r="D390" s="2" t="str">
        <f t="shared" si="26"/>
        <v>A+</v>
      </c>
      <c r="E390" s="2" t="str">
        <f t="shared" si="27"/>
        <v>A+</v>
      </c>
      <c r="H390" t="str">
        <f t="shared" si="28"/>
        <v>A+</v>
      </c>
      <c r="I390" t="str">
        <f t="shared" si="29"/>
        <v>A+</v>
      </c>
    </row>
    <row r="391" spans="1:9">
      <c r="A391" s="9">
        <v>849408</v>
      </c>
      <c r="B391" s="9">
        <v>952995</v>
      </c>
      <c r="C391" s="7">
        <f t="shared" si="25"/>
        <v>1.121951994801085</v>
      </c>
      <c r="D391" s="2" t="str">
        <f t="shared" si="26"/>
        <v>A+</v>
      </c>
      <c r="E391" s="2" t="str">
        <f t="shared" si="27"/>
        <v>A+</v>
      </c>
      <c r="H391" t="str">
        <f t="shared" si="28"/>
        <v>A+</v>
      </c>
      <c r="I391" t="str">
        <f t="shared" si="29"/>
        <v>A+</v>
      </c>
    </row>
    <row r="392" spans="1:9">
      <c r="A392" s="9">
        <v>784932</v>
      </c>
      <c r="B392" s="9">
        <v>345440</v>
      </c>
      <c r="C392" s="7">
        <f t="shared" si="25"/>
        <v>0.44008907777998602</v>
      </c>
      <c r="D392" s="2" t="str">
        <f t="shared" si="26"/>
        <v>PASS</v>
      </c>
      <c r="E392" s="2" t="str">
        <f t="shared" si="27"/>
        <v>Pass</v>
      </c>
      <c r="H392" t="str">
        <f t="shared" si="28"/>
        <v>Pass</v>
      </c>
      <c r="I392" t="str">
        <f t="shared" si="29"/>
        <v>Pass</v>
      </c>
    </row>
    <row r="393" spans="1:9">
      <c r="A393" s="9">
        <v>923284</v>
      </c>
      <c r="B393" s="9">
        <v>898821</v>
      </c>
      <c r="C393" s="7">
        <f t="shared" si="25"/>
        <v>0.97350436052178957</v>
      </c>
      <c r="D393" s="2" t="str">
        <f t="shared" si="26"/>
        <v>A</v>
      </c>
      <c r="E393" s="2" t="str">
        <f t="shared" si="27"/>
        <v>A</v>
      </c>
      <c r="H393" t="str">
        <f t="shared" si="28"/>
        <v>A</v>
      </c>
      <c r="I393" t="str">
        <f t="shared" si="29"/>
        <v>A</v>
      </c>
    </row>
    <row r="394" spans="1:9">
      <c r="A394" s="9">
        <v>928607</v>
      </c>
      <c r="B394" s="9">
        <v>1577528</v>
      </c>
      <c r="C394" s="7">
        <f t="shared" si="25"/>
        <v>1.698811230154414</v>
      </c>
      <c r="D394" s="2" t="str">
        <f t="shared" si="26"/>
        <v>A+</v>
      </c>
      <c r="E394" s="2" t="str">
        <f t="shared" si="27"/>
        <v>A+</v>
      </c>
      <c r="H394" t="str">
        <f t="shared" si="28"/>
        <v>A+</v>
      </c>
      <c r="I394" t="str">
        <f t="shared" si="29"/>
        <v>A+</v>
      </c>
    </row>
    <row r="395" spans="1:9">
      <c r="A395" s="9">
        <v>573994</v>
      </c>
      <c r="B395" s="9">
        <v>359948</v>
      </c>
      <c r="C395" s="7">
        <f t="shared" si="25"/>
        <v>0.62709366299996172</v>
      </c>
      <c r="D395" s="2" t="str">
        <f t="shared" si="26"/>
        <v>FIRST</v>
      </c>
      <c r="E395" s="2" t="str">
        <f t="shared" si="27"/>
        <v>First</v>
      </c>
      <c r="H395" t="str">
        <f t="shared" si="28"/>
        <v>First</v>
      </c>
      <c r="I395" t="str">
        <f t="shared" si="29"/>
        <v>First</v>
      </c>
    </row>
    <row r="396" spans="1:9">
      <c r="A396" s="9">
        <v>1406133</v>
      </c>
      <c r="B396" s="9">
        <v>1113909</v>
      </c>
      <c r="C396" s="7">
        <f t="shared" si="25"/>
        <v>0.79217897595746634</v>
      </c>
      <c r="D396" s="2" t="str">
        <f t="shared" si="26"/>
        <v>FIRST</v>
      </c>
      <c r="E396" s="2" t="str">
        <f t="shared" si="27"/>
        <v>First</v>
      </c>
      <c r="H396" t="str">
        <f t="shared" si="28"/>
        <v>First</v>
      </c>
      <c r="I396" t="str">
        <f t="shared" si="29"/>
        <v>First</v>
      </c>
    </row>
    <row r="397" spans="1:9">
      <c r="A397" s="9">
        <v>1243278</v>
      </c>
      <c r="B397" s="9">
        <v>1477214</v>
      </c>
      <c r="C397" s="7">
        <f t="shared" ref="C397:C460" si="30">B397/A397</f>
        <v>1.1881606527260999</v>
      </c>
      <c r="D397" s="2" t="str">
        <f t="shared" ref="D397:D460" si="31">IF(C397&gt;100%,"A+",IF(C397&gt;81%,"A",IF(C397&gt;61%,"FIRST",IF(C397&gt;41%,"PASS","FAIL"))))</f>
        <v>A+</v>
      </c>
      <c r="E397" s="2" t="str">
        <f t="shared" ref="E397:E460" si="32">VLOOKUP(C397,$C$4:$D$8,2,1)</f>
        <v>A+</v>
      </c>
      <c r="H397" t="str">
        <f t="shared" ref="H397:H460" si="33">IF(C397&lt;41%, "Fail",IF(C397&lt;61%,"Pass",IF(C397&lt;81%,"First",IF(C397&lt;101%,"A","A+"))))</f>
        <v>A+</v>
      </c>
      <c r="I397" t="str">
        <f t="shared" ref="I397:I460" si="34">VLOOKUP(C397,$C$4:$D$8,2,TRUE)</f>
        <v>A+</v>
      </c>
    </row>
    <row r="398" spans="1:9">
      <c r="A398" s="9">
        <v>388734</v>
      </c>
      <c r="B398" s="9">
        <v>641170</v>
      </c>
      <c r="C398" s="7">
        <f t="shared" si="30"/>
        <v>1.649379781547279</v>
      </c>
      <c r="D398" s="2" t="str">
        <f t="shared" si="31"/>
        <v>A+</v>
      </c>
      <c r="E398" s="2" t="str">
        <f t="shared" si="32"/>
        <v>A+</v>
      </c>
      <c r="H398" t="str">
        <f t="shared" si="33"/>
        <v>A+</v>
      </c>
      <c r="I398" t="str">
        <f t="shared" si="34"/>
        <v>A+</v>
      </c>
    </row>
    <row r="399" spans="1:9">
      <c r="A399" s="9">
        <v>678005</v>
      </c>
      <c r="B399" s="9">
        <v>489841</v>
      </c>
      <c r="C399" s="7">
        <f t="shared" si="30"/>
        <v>0.72247402305292729</v>
      </c>
      <c r="D399" s="2" t="str">
        <f t="shared" si="31"/>
        <v>FIRST</v>
      </c>
      <c r="E399" s="2" t="str">
        <f t="shared" si="32"/>
        <v>First</v>
      </c>
      <c r="H399" t="str">
        <f t="shared" si="33"/>
        <v>First</v>
      </c>
      <c r="I399" t="str">
        <f t="shared" si="34"/>
        <v>First</v>
      </c>
    </row>
    <row r="400" spans="1:9">
      <c r="A400" s="9">
        <v>940357</v>
      </c>
      <c r="B400" s="9">
        <v>1870482</v>
      </c>
      <c r="C400" s="7">
        <f t="shared" si="30"/>
        <v>1.9891190260720131</v>
      </c>
      <c r="D400" s="2" t="str">
        <f t="shared" si="31"/>
        <v>A+</v>
      </c>
      <c r="E400" s="2" t="str">
        <f t="shared" si="32"/>
        <v>A+</v>
      </c>
      <c r="H400" t="str">
        <f t="shared" si="33"/>
        <v>A+</v>
      </c>
      <c r="I400" t="str">
        <f t="shared" si="34"/>
        <v>A+</v>
      </c>
    </row>
    <row r="401" spans="1:9">
      <c r="A401" s="9">
        <v>1252663</v>
      </c>
      <c r="B401" s="9">
        <v>1989311</v>
      </c>
      <c r="C401" s="7">
        <f t="shared" si="30"/>
        <v>1.5880655850775507</v>
      </c>
      <c r="D401" s="2" t="str">
        <f t="shared" si="31"/>
        <v>A+</v>
      </c>
      <c r="E401" s="2" t="str">
        <f t="shared" si="32"/>
        <v>A+</v>
      </c>
      <c r="H401" t="str">
        <f t="shared" si="33"/>
        <v>A+</v>
      </c>
      <c r="I401" t="str">
        <f t="shared" si="34"/>
        <v>A+</v>
      </c>
    </row>
    <row r="402" spans="1:9">
      <c r="A402" s="9">
        <v>1335605</v>
      </c>
      <c r="B402" s="9">
        <v>1016487</v>
      </c>
      <c r="C402" s="7">
        <f t="shared" si="30"/>
        <v>0.7610685794078339</v>
      </c>
      <c r="D402" s="2" t="str">
        <f t="shared" si="31"/>
        <v>FIRST</v>
      </c>
      <c r="E402" s="2" t="str">
        <f t="shared" si="32"/>
        <v>First</v>
      </c>
      <c r="H402" t="str">
        <f t="shared" si="33"/>
        <v>First</v>
      </c>
      <c r="I402" t="str">
        <f t="shared" si="34"/>
        <v>First</v>
      </c>
    </row>
    <row r="403" spans="1:9">
      <c r="A403" s="9">
        <v>1128978</v>
      </c>
      <c r="B403" s="9">
        <v>967840</v>
      </c>
      <c r="C403" s="7">
        <f t="shared" si="30"/>
        <v>0.85727091227641283</v>
      </c>
      <c r="D403" s="2" t="str">
        <f t="shared" si="31"/>
        <v>A</v>
      </c>
      <c r="E403" s="2" t="str">
        <f t="shared" si="32"/>
        <v>A</v>
      </c>
      <c r="H403" t="str">
        <f t="shared" si="33"/>
        <v>A</v>
      </c>
      <c r="I403" t="str">
        <f t="shared" si="34"/>
        <v>A</v>
      </c>
    </row>
    <row r="404" spans="1:9">
      <c r="A404" s="9">
        <v>830600</v>
      </c>
      <c r="B404" s="9">
        <v>1152138</v>
      </c>
      <c r="C404" s="7">
        <f t="shared" si="30"/>
        <v>1.3871153383096557</v>
      </c>
      <c r="D404" s="2" t="str">
        <f t="shared" si="31"/>
        <v>A+</v>
      </c>
      <c r="E404" s="2" t="str">
        <f t="shared" si="32"/>
        <v>A+</v>
      </c>
      <c r="H404" t="str">
        <f t="shared" si="33"/>
        <v>A+</v>
      </c>
      <c r="I404" t="str">
        <f t="shared" si="34"/>
        <v>A+</v>
      </c>
    </row>
    <row r="405" spans="1:9">
      <c r="A405" s="9">
        <v>730922</v>
      </c>
      <c r="B405" s="9">
        <v>878334</v>
      </c>
      <c r="C405" s="7">
        <f t="shared" si="30"/>
        <v>1.2016795225755963</v>
      </c>
      <c r="D405" s="2" t="str">
        <f t="shared" si="31"/>
        <v>A+</v>
      </c>
      <c r="E405" s="2" t="str">
        <f t="shared" si="32"/>
        <v>A+</v>
      </c>
      <c r="H405" t="str">
        <f t="shared" si="33"/>
        <v>A+</v>
      </c>
      <c r="I405" t="str">
        <f t="shared" si="34"/>
        <v>A+</v>
      </c>
    </row>
    <row r="406" spans="1:9">
      <c r="A406" s="9">
        <v>584523</v>
      </c>
      <c r="B406" s="9">
        <v>1888664</v>
      </c>
      <c r="C406" s="7">
        <f t="shared" si="30"/>
        <v>3.2311200756856446</v>
      </c>
      <c r="D406" s="2" t="str">
        <f t="shared" si="31"/>
        <v>A+</v>
      </c>
      <c r="E406" s="2" t="str">
        <f t="shared" si="32"/>
        <v>A+</v>
      </c>
      <c r="H406" t="str">
        <f t="shared" si="33"/>
        <v>A+</v>
      </c>
      <c r="I406" t="str">
        <f t="shared" si="34"/>
        <v>A+</v>
      </c>
    </row>
    <row r="407" spans="1:9">
      <c r="A407" s="9">
        <v>867440</v>
      </c>
      <c r="B407" s="9">
        <v>1493161</v>
      </c>
      <c r="C407" s="7">
        <f t="shared" si="30"/>
        <v>1.7213421101171262</v>
      </c>
      <c r="D407" s="2" t="str">
        <f t="shared" si="31"/>
        <v>A+</v>
      </c>
      <c r="E407" s="2" t="str">
        <f t="shared" si="32"/>
        <v>A+</v>
      </c>
      <c r="H407" t="str">
        <f t="shared" si="33"/>
        <v>A+</v>
      </c>
      <c r="I407" t="str">
        <f t="shared" si="34"/>
        <v>A+</v>
      </c>
    </row>
    <row r="408" spans="1:9">
      <c r="A408" s="9">
        <v>1688706</v>
      </c>
      <c r="B408" s="9">
        <v>2694294</v>
      </c>
      <c r="C408" s="7">
        <f t="shared" si="30"/>
        <v>1.5954784314143493</v>
      </c>
      <c r="D408" s="2" t="str">
        <f t="shared" si="31"/>
        <v>A+</v>
      </c>
      <c r="E408" s="2" t="str">
        <f t="shared" si="32"/>
        <v>A+</v>
      </c>
      <c r="H408" t="str">
        <f t="shared" si="33"/>
        <v>A+</v>
      </c>
      <c r="I408" t="str">
        <f t="shared" si="34"/>
        <v>A+</v>
      </c>
    </row>
    <row r="409" spans="1:9">
      <c r="A409" s="9">
        <v>170145</v>
      </c>
      <c r="B409" s="9">
        <v>569860</v>
      </c>
      <c r="C409" s="7">
        <f t="shared" si="30"/>
        <v>3.3492609245055687</v>
      </c>
      <c r="D409" s="2" t="str">
        <f t="shared" si="31"/>
        <v>A+</v>
      </c>
      <c r="E409" s="2" t="str">
        <f t="shared" si="32"/>
        <v>A+</v>
      </c>
      <c r="H409" t="str">
        <f t="shared" si="33"/>
        <v>A+</v>
      </c>
      <c r="I409" t="str">
        <f t="shared" si="34"/>
        <v>A+</v>
      </c>
    </row>
    <row r="410" spans="1:9">
      <c r="A410" s="9">
        <v>994723</v>
      </c>
      <c r="B410" s="9">
        <v>1042862</v>
      </c>
      <c r="C410" s="7">
        <f t="shared" si="30"/>
        <v>1.048394377128105</v>
      </c>
      <c r="D410" s="2" t="str">
        <f t="shared" si="31"/>
        <v>A+</v>
      </c>
      <c r="E410" s="2" t="str">
        <f t="shared" si="32"/>
        <v>A+</v>
      </c>
      <c r="H410" t="str">
        <f t="shared" si="33"/>
        <v>A+</v>
      </c>
      <c r="I410" t="str">
        <f t="shared" si="34"/>
        <v>A+</v>
      </c>
    </row>
    <row r="411" spans="1:9">
      <c r="A411" s="9">
        <v>1650609</v>
      </c>
      <c r="B411" s="9">
        <v>2093189</v>
      </c>
      <c r="C411" s="7">
        <f t="shared" si="30"/>
        <v>1.2681313381909345</v>
      </c>
      <c r="D411" s="2" t="str">
        <f t="shared" si="31"/>
        <v>A+</v>
      </c>
      <c r="E411" s="2" t="str">
        <f t="shared" si="32"/>
        <v>A+</v>
      </c>
      <c r="H411" t="str">
        <f t="shared" si="33"/>
        <v>A+</v>
      </c>
      <c r="I411" t="str">
        <f t="shared" si="34"/>
        <v>A+</v>
      </c>
    </row>
    <row r="412" spans="1:9">
      <c r="A412" s="9">
        <v>743079</v>
      </c>
      <c r="B412" s="9">
        <v>720562</v>
      </c>
      <c r="C412" s="7">
        <f t="shared" si="30"/>
        <v>0.96969770374347819</v>
      </c>
      <c r="D412" s="2" t="str">
        <f t="shared" si="31"/>
        <v>A</v>
      </c>
      <c r="E412" s="2" t="str">
        <f t="shared" si="32"/>
        <v>A</v>
      </c>
      <c r="H412" t="str">
        <f t="shared" si="33"/>
        <v>A</v>
      </c>
      <c r="I412" t="str">
        <f t="shared" si="34"/>
        <v>A</v>
      </c>
    </row>
    <row r="413" spans="1:9">
      <c r="A413" s="9">
        <v>827718</v>
      </c>
      <c r="B413" s="9">
        <v>1811702</v>
      </c>
      <c r="C413" s="7">
        <f t="shared" si="30"/>
        <v>2.1887913516439172</v>
      </c>
      <c r="D413" s="2" t="str">
        <f t="shared" si="31"/>
        <v>A+</v>
      </c>
      <c r="E413" s="2" t="str">
        <f t="shared" si="32"/>
        <v>A+</v>
      </c>
      <c r="H413" t="str">
        <f t="shared" si="33"/>
        <v>A+</v>
      </c>
      <c r="I413" t="str">
        <f t="shared" si="34"/>
        <v>A+</v>
      </c>
    </row>
    <row r="414" spans="1:9">
      <c r="A414" s="9">
        <v>694298</v>
      </c>
      <c r="B414" s="9">
        <v>1264203</v>
      </c>
      <c r="C414" s="7">
        <f t="shared" si="30"/>
        <v>1.8208362979585135</v>
      </c>
      <c r="D414" s="2" t="str">
        <f t="shared" si="31"/>
        <v>A+</v>
      </c>
      <c r="E414" s="2" t="str">
        <f t="shared" si="32"/>
        <v>A+</v>
      </c>
      <c r="H414" t="str">
        <f t="shared" si="33"/>
        <v>A+</v>
      </c>
      <c r="I414" t="str">
        <f t="shared" si="34"/>
        <v>A+</v>
      </c>
    </row>
    <row r="415" spans="1:9">
      <c r="A415" s="9">
        <v>599989</v>
      </c>
      <c r="B415" s="9">
        <v>1244319</v>
      </c>
      <c r="C415" s="7">
        <f t="shared" si="30"/>
        <v>2.0739030215553953</v>
      </c>
      <c r="D415" s="2" t="str">
        <f t="shared" si="31"/>
        <v>A+</v>
      </c>
      <c r="E415" s="2" t="str">
        <f t="shared" si="32"/>
        <v>A+</v>
      </c>
      <c r="H415" t="str">
        <f t="shared" si="33"/>
        <v>A+</v>
      </c>
      <c r="I415" t="str">
        <f t="shared" si="34"/>
        <v>A+</v>
      </c>
    </row>
    <row r="416" spans="1:9">
      <c r="A416" s="9">
        <v>840749</v>
      </c>
      <c r="B416" s="9">
        <v>1527333</v>
      </c>
      <c r="C416" s="7">
        <f t="shared" si="30"/>
        <v>1.8166337396773591</v>
      </c>
      <c r="D416" s="2" t="str">
        <f t="shared" si="31"/>
        <v>A+</v>
      </c>
      <c r="E416" s="2" t="str">
        <f t="shared" si="32"/>
        <v>A+</v>
      </c>
      <c r="H416" t="str">
        <f t="shared" si="33"/>
        <v>A+</v>
      </c>
      <c r="I416" t="str">
        <f t="shared" si="34"/>
        <v>A+</v>
      </c>
    </row>
    <row r="417" spans="1:9">
      <c r="A417" s="9">
        <v>979744</v>
      </c>
      <c r="B417" s="9">
        <v>1528714</v>
      </c>
      <c r="C417" s="7">
        <f t="shared" si="30"/>
        <v>1.5603198386517294</v>
      </c>
      <c r="D417" s="2" t="str">
        <f t="shared" si="31"/>
        <v>A+</v>
      </c>
      <c r="E417" s="2" t="str">
        <f t="shared" si="32"/>
        <v>A+</v>
      </c>
      <c r="H417" t="str">
        <f t="shared" si="33"/>
        <v>A+</v>
      </c>
      <c r="I417" t="str">
        <f t="shared" si="34"/>
        <v>A+</v>
      </c>
    </row>
    <row r="418" spans="1:9">
      <c r="A418" s="9">
        <v>894585</v>
      </c>
      <c r="B418" s="9">
        <v>1407729</v>
      </c>
      <c r="C418" s="7">
        <f t="shared" si="30"/>
        <v>1.5736112275524405</v>
      </c>
      <c r="D418" s="2" t="str">
        <f t="shared" si="31"/>
        <v>A+</v>
      </c>
      <c r="E418" s="2" t="str">
        <f t="shared" si="32"/>
        <v>A+</v>
      </c>
      <c r="H418" t="str">
        <f t="shared" si="33"/>
        <v>A+</v>
      </c>
      <c r="I418" t="str">
        <f t="shared" si="34"/>
        <v>A+</v>
      </c>
    </row>
    <row r="419" spans="1:9">
      <c r="A419" s="9">
        <v>1294331</v>
      </c>
      <c r="B419" s="9">
        <v>619465</v>
      </c>
      <c r="C419" s="7">
        <f t="shared" si="30"/>
        <v>0.47859859649502329</v>
      </c>
      <c r="D419" s="2" t="str">
        <f t="shared" si="31"/>
        <v>PASS</v>
      </c>
      <c r="E419" s="2" t="str">
        <f t="shared" si="32"/>
        <v>Pass</v>
      </c>
      <c r="H419" t="str">
        <f t="shared" si="33"/>
        <v>Pass</v>
      </c>
      <c r="I419" t="str">
        <f t="shared" si="34"/>
        <v>Pass</v>
      </c>
    </row>
    <row r="420" spans="1:9">
      <c r="A420" s="9">
        <v>680530</v>
      </c>
      <c r="B420" s="9">
        <v>731178</v>
      </c>
      <c r="C420" s="7">
        <f t="shared" si="30"/>
        <v>1.0744243457305336</v>
      </c>
      <c r="D420" s="2" t="str">
        <f t="shared" si="31"/>
        <v>A+</v>
      </c>
      <c r="E420" s="2" t="str">
        <f t="shared" si="32"/>
        <v>A+</v>
      </c>
      <c r="H420" t="str">
        <f t="shared" si="33"/>
        <v>A+</v>
      </c>
      <c r="I420" t="str">
        <f t="shared" si="34"/>
        <v>A+</v>
      </c>
    </row>
    <row r="421" spans="1:9">
      <c r="A421" s="9">
        <v>694915</v>
      </c>
      <c r="B421" s="9">
        <v>434649</v>
      </c>
      <c r="C421" s="7">
        <f t="shared" si="30"/>
        <v>0.62547074102588085</v>
      </c>
      <c r="D421" s="2" t="str">
        <f t="shared" si="31"/>
        <v>FIRST</v>
      </c>
      <c r="E421" s="2" t="str">
        <f t="shared" si="32"/>
        <v>First</v>
      </c>
      <c r="H421" t="str">
        <f t="shared" si="33"/>
        <v>First</v>
      </c>
      <c r="I421" t="str">
        <f t="shared" si="34"/>
        <v>First</v>
      </c>
    </row>
    <row r="422" spans="1:9">
      <c r="A422" s="9">
        <v>1030588</v>
      </c>
      <c r="B422" s="9">
        <v>505761</v>
      </c>
      <c r="C422" s="7">
        <f t="shared" si="30"/>
        <v>0.49074994081048878</v>
      </c>
      <c r="D422" s="2" t="str">
        <f t="shared" si="31"/>
        <v>PASS</v>
      </c>
      <c r="E422" s="2" t="str">
        <f t="shared" si="32"/>
        <v>Pass</v>
      </c>
      <c r="H422" t="str">
        <f t="shared" si="33"/>
        <v>Pass</v>
      </c>
      <c r="I422" t="str">
        <f t="shared" si="34"/>
        <v>Pass</v>
      </c>
    </row>
    <row r="423" spans="1:9">
      <c r="A423" s="9">
        <v>1370535</v>
      </c>
      <c r="B423" s="9">
        <v>1060550</v>
      </c>
      <c r="C423" s="7">
        <f t="shared" si="30"/>
        <v>0.77382190166613762</v>
      </c>
      <c r="D423" s="2" t="str">
        <f t="shared" si="31"/>
        <v>FIRST</v>
      </c>
      <c r="E423" s="2" t="str">
        <f t="shared" si="32"/>
        <v>First</v>
      </c>
      <c r="H423" t="str">
        <f t="shared" si="33"/>
        <v>First</v>
      </c>
      <c r="I423" t="str">
        <f t="shared" si="34"/>
        <v>First</v>
      </c>
    </row>
    <row r="424" spans="1:9">
      <c r="A424" s="9">
        <v>592555</v>
      </c>
      <c r="B424" s="9">
        <v>796761</v>
      </c>
      <c r="C424" s="7">
        <f t="shared" si="30"/>
        <v>1.3446194867986938</v>
      </c>
      <c r="D424" s="2" t="str">
        <f t="shared" si="31"/>
        <v>A+</v>
      </c>
      <c r="E424" s="2" t="str">
        <f t="shared" si="32"/>
        <v>A+</v>
      </c>
      <c r="H424" t="str">
        <f t="shared" si="33"/>
        <v>A+</v>
      </c>
      <c r="I424" t="str">
        <f t="shared" si="34"/>
        <v>A+</v>
      </c>
    </row>
    <row r="425" spans="1:9">
      <c r="A425" s="9">
        <v>526134</v>
      </c>
      <c r="B425" s="9">
        <v>858394</v>
      </c>
      <c r="C425" s="7">
        <f t="shared" si="30"/>
        <v>1.6315121242877291</v>
      </c>
      <c r="D425" s="2" t="str">
        <f t="shared" si="31"/>
        <v>A+</v>
      </c>
      <c r="E425" s="2" t="str">
        <f t="shared" si="32"/>
        <v>A+</v>
      </c>
      <c r="H425" t="str">
        <f t="shared" si="33"/>
        <v>A+</v>
      </c>
      <c r="I425" t="str">
        <f t="shared" si="34"/>
        <v>A+</v>
      </c>
    </row>
    <row r="426" spans="1:9">
      <c r="A426" s="9">
        <v>478320</v>
      </c>
      <c r="B426" s="9">
        <v>910569</v>
      </c>
      <c r="C426" s="7">
        <f t="shared" si="30"/>
        <v>1.9036816357250377</v>
      </c>
      <c r="D426" s="2" t="str">
        <f t="shared" si="31"/>
        <v>A+</v>
      </c>
      <c r="E426" s="2" t="str">
        <f t="shared" si="32"/>
        <v>A+</v>
      </c>
      <c r="H426" t="str">
        <f t="shared" si="33"/>
        <v>A+</v>
      </c>
      <c r="I426" t="str">
        <f t="shared" si="34"/>
        <v>A+</v>
      </c>
    </row>
    <row r="427" spans="1:9">
      <c r="A427" s="9">
        <v>555961</v>
      </c>
      <c r="B427" s="9">
        <v>183677</v>
      </c>
      <c r="C427" s="7">
        <f t="shared" si="30"/>
        <v>0.33037749050742771</v>
      </c>
      <c r="D427" s="2" t="str">
        <f t="shared" si="31"/>
        <v>FAIL</v>
      </c>
      <c r="E427" s="2" t="str">
        <f t="shared" si="32"/>
        <v>Fail</v>
      </c>
      <c r="H427" t="str">
        <f t="shared" si="33"/>
        <v>Fail</v>
      </c>
      <c r="I427" t="str">
        <f t="shared" si="34"/>
        <v>Fail</v>
      </c>
    </row>
    <row r="428" spans="1:9">
      <c r="A428" s="9">
        <v>768199</v>
      </c>
      <c r="B428" s="9">
        <v>1474099</v>
      </c>
      <c r="C428" s="7">
        <f t="shared" si="30"/>
        <v>1.9189025239553814</v>
      </c>
      <c r="D428" s="2" t="str">
        <f t="shared" si="31"/>
        <v>A+</v>
      </c>
      <c r="E428" s="2" t="str">
        <f t="shared" si="32"/>
        <v>A+</v>
      </c>
      <c r="H428" t="str">
        <f t="shared" si="33"/>
        <v>A+</v>
      </c>
      <c r="I428" t="str">
        <f t="shared" si="34"/>
        <v>A+</v>
      </c>
    </row>
    <row r="429" spans="1:9">
      <c r="A429" s="9">
        <v>509756</v>
      </c>
      <c r="B429" s="9">
        <v>619613</v>
      </c>
      <c r="C429" s="7">
        <f t="shared" si="30"/>
        <v>1.2155089886141606</v>
      </c>
      <c r="D429" s="2" t="str">
        <f t="shared" si="31"/>
        <v>A+</v>
      </c>
      <c r="E429" s="2" t="str">
        <f t="shared" si="32"/>
        <v>A+</v>
      </c>
      <c r="H429" t="str">
        <f t="shared" si="33"/>
        <v>A+</v>
      </c>
      <c r="I429" t="str">
        <f t="shared" si="34"/>
        <v>A+</v>
      </c>
    </row>
    <row r="430" spans="1:9">
      <c r="A430" s="9">
        <v>2941904</v>
      </c>
      <c r="B430" s="9">
        <v>3086995</v>
      </c>
      <c r="C430" s="7">
        <f t="shared" si="30"/>
        <v>1.0493187405163458</v>
      </c>
      <c r="D430" s="2" t="str">
        <f t="shared" si="31"/>
        <v>A+</v>
      </c>
      <c r="E430" s="2" t="str">
        <f t="shared" si="32"/>
        <v>A+</v>
      </c>
      <c r="H430" t="str">
        <f t="shared" si="33"/>
        <v>A+</v>
      </c>
      <c r="I430" t="str">
        <f t="shared" si="34"/>
        <v>A+</v>
      </c>
    </row>
    <row r="431" spans="1:9">
      <c r="A431" s="9">
        <v>1231788</v>
      </c>
      <c r="B431" s="9">
        <v>1093220</v>
      </c>
      <c r="C431" s="7">
        <f t="shared" si="30"/>
        <v>0.88750661639827633</v>
      </c>
      <c r="D431" s="2" t="str">
        <f t="shared" si="31"/>
        <v>A</v>
      </c>
      <c r="E431" s="2" t="str">
        <f t="shared" si="32"/>
        <v>A</v>
      </c>
      <c r="H431" t="str">
        <f t="shared" si="33"/>
        <v>A</v>
      </c>
      <c r="I431" t="str">
        <f t="shared" si="34"/>
        <v>A</v>
      </c>
    </row>
    <row r="432" spans="1:9">
      <c r="A432" s="9">
        <v>646050</v>
      </c>
      <c r="B432" s="9">
        <v>1327831</v>
      </c>
      <c r="C432" s="7">
        <f t="shared" si="30"/>
        <v>2.0553068647937467</v>
      </c>
      <c r="D432" s="2" t="str">
        <f t="shared" si="31"/>
        <v>A+</v>
      </c>
      <c r="E432" s="2" t="str">
        <f t="shared" si="32"/>
        <v>A+</v>
      </c>
      <c r="H432" t="str">
        <f t="shared" si="33"/>
        <v>A+</v>
      </c>
      <c r="I432" t="str">
        <f t="shared" si="34"/>
        <v>A+</v>
      </c>
    </row>
    <row r="433" spans="1:9">
      <c r="A433" s="9">
        <v>648036</v>
      </c>
      <c r="B433" s="9">
        <v>797746</v>
      </c>
      <c r="C433" s="7">
        <f t="shared" si="30"/>
        <v>1.2310211161108333</v>
      </c>
      <c r="D433" s="2" t="str">
        <f t="shared" si="31"/>
        <v>A+</v>
      </c>
      <c r="E433" s="2" t="str">
        <f t="shared" si="32"/>
        <v>A+</v>
      </c>
      <c r="H433" t="str">
        <f t="shared" si="33"/>
        <v>A+</v>
      </c>
      <c r="I433" t="str">
        <f t="shared" si="34"/>
        <v>A+</v>
      </c>
    </row>
    <row r="434" spans="1:9">
      <c r="A434" s="9">
        <v>1431054</v>
      </c>
      <c r="B434" s="9">
        <v>1077500</v>
      </c>
      <c r="C434" s="7">
        <f t="shared" si="30"/>
        <v>0.75294153819492482</v>
      </c>
      <c r="D434" s="2" t="str">
        <f t="shared" si="31"/>
        <v>FIRST</v>
      </c>
      <c r="E434" s="2" t="str">
        <f t="shared" si="32"/>
        <v>First</v>
      </c>
      <c r="H434" t="str">
        <f t="shared" si="33"/>
        <v>First</v>
      </c>
      <c r="I434" t="str">
        <f t="shared" si="34"/>
        <v>First</v>
      </c>
    </row>
    <row r="435" spans="1:9">
      <c r="A435" s="9">
        <v>471311</v>
      </c>
      <c r="B435" s="9">
        <v>524789</v>
      </c>
      <c r="C435" s="7">
        <f t="shared" si="30"/>
        <v>1.113466479670536</v>
      </c>
      <c r="D435" s="2" t="str">
        <f t="shared" si="31"/>
        <v>A+</v>
      </c>
      <c r="E435" s="2" t="str">
        <f t="shared" si="32"/>
        <v>A+</v>
      </c>
      <c r="H435" t="str">
        <f t="shared" si="33"/>
        <v>A+</v>
      </c>
      <c r="I435" t="str">
        <f t="shared" si="34"/>
        <v>A+</v>
      </c>
    </row>
    <row r="436" spans="1:9">
      <c r="A436" s="9">
        <v>363309</v>
      </c>
      <c r="B436" s="9">
        <v>548104</v>
      </c>
      <c r="C436" s="7">
        <f t="shared" si="30"/>
        <v>1.5086441569022513</v>
      </c>
      <c r="D436" s="2" t="str">
        <f t="shared" si="31"/>
        <v>A+</v>
      </c>
      <c r="E436" s="2" t="str">
        <f t="shared" si="32"/>
        <v>A+</v>
      </c>
      <c r="H436" t="str">
        <f t="shared" si="33"/>
        <v>A+</v>
      </c>
      <c r="I436" t="str">
        <f t="shared" si="34"/>
        <v>A+</v>
      </c>
    </row>
    <row r="437" spans="1:9">
      <c r="A437" s="9">
        <v>1378261</v>
      </c>
      <c r="B437" s="9">
        <v>2076538</v>
      </c>
      <c r="C437" s="7">
        <f t="shared" si="30"/>
        <v>1.5066362612016158</v>
      </c>
      <c r="D437" s="2" t="str">
        <f t="shared" si="31"/>
        <v>A+</v>
      </c>
      <c r="E437" s="2" t="str">
        <f t="shared" si="32"/>
        <v>A+</v>
      </c>
      <c r="H437" t="str">
        <f t="shared" si="33"/>
        <v>A+</v>
      </c>
      <c r="I437" t="str">
        <f t="shared" si="34"/>
        <v>A+</v>
      </c>
    </row>
    <row r="438" spans="1:9">
      <c r="A438" s="9">
        <v>332882</v>
      </c>
      <c r="B438" s="9">
        <v>1152676</v>
      </c>
      <c r="C438" s="7">
        <f t="shared" si="30"/>
        <v>3.4627165181655961</v>
      </c>
      <c r="D438" s="2" t="str">
        <f t="shared" si="31"/>
        <v>A+</v>
      </c>
      <c r="E438" s="2" t="str">
        <f t="shared" si="32"/>
        <v>A+</v>
      </c>
      <c r="H438" t="str">
        <f t="shared" si="33"/>
        <v>A+</v>
      </c>
      <c r="I438" t="str">
        <f t="shared" si="34"/>
        <v>A+</v>
      </c>
    </row>
    <row r="439" spans="1:9">
      <c r="A439" s="9">
        <v>2291352</v>
      </c>
      <c r="B439" s="9">
        <v>4753816</v>
      </c>
      <c r="C439" s="7">
        <f t="shared" si="30"/>
        <v>2.0746773084187851</v>
      </c>
      <c r="D439" s="2" t="str">
        <f t="shared" si="31"/>
        <v>A+</v>
      </c>
      <c r="E439" s="2" t="str">
        <f t="shared" si="32"/>
        <v>A+</v>
      </c>
      <c r="H439" t="str">
        <f t="shared" si="33"/>
        <v>A+</v>
      </c>
      <c r="I439" t="str">
        <f t="shared" si="34"/>
        <v>A+</v>
      </c>
    </row>
    <row r="440" spans="1:9">
      <c r="A440" s="9">
        <v>510065</v>
      </c>
      <c r="B440" s="9">
        <v>462456</v>
      </c>
      <c r="C440" s="7">
        <f t="shared" si="30"/>
        <v>0.90666091576563768</v>
      </c>
      <c r="D440" s="2" t="str">
        <f t="shared" si="31"/>
        <v>A</v>
      </c>
      <c r="E440" s="2" t="str">
        <f t="shared" si="32"/>
        <v>A</v>
      </c>
      <c r="H440" t="str">
        <f t="shared" si="33"/>
        <v>A</v>
      </c>
      <c r="I440" t="str">
        <f t="shared" si="34"/>
        <v>A</v>
      </c>
    </row>
    <row r="441" spans="1:9">
      <c r="A441" s="9">
        <v>1747024</v>
      </c>
      <c r="B441" s="9">
        <v>2151517</v>
      </c>
      <c r="C441" s="7">
        <f t="shared" si="30"/>
        <v>1.2315325948584563</v>
      </c>
      <c r="D441" s="2" t="str">
        <f t="shared" si="31"/>
        <v>A+</v>
      </c>
      <c r="E441" s="2" t="str">
        <f t="shared" si="32"/>
        <v>A+</v>
      </c>
      <c r="H441" t="str">
        <f t="shared" si="33"/>
        <v>A+</v>
      </c>
      <c r="I441" t="str">
        <f t="shared" si="34"/>
        <v>A+</v>
      </c>
    </row>
    <row r="442" spans="1:9">
      <c r="A442" s="9">
        <v>752936</v>
      </c>
      <c r="B442" s="9">
        <v>445356</v>
      </c>
      <c r="C442" s="7">
        <f t="shared" si="30"/>
        <v>0.59149250401096509</v>
      </c>
      <c r="D442" s="2" t="str">
        <f t="shared" si="31"/>
        <v>PASS</v>
      </c>
      <c r="E442" s="2" t="str">
        <f t="shared" si="32"/>
        <v>Pass</v>
      </c>
      <c r="H442" t="str">
        <f t="shared" si="33"/>
        <v>Pass</v>
      </c>
      <c r="I442" t="str">
        <f t="shared" si="34"/>
        <v>Pass</v>
      </c>
    </row>
    <row r="443" spans="1:9">
      <c r="A443" s="9">
        <v>409058</v>
      </c>
      <c r="B443" s="9">
        <v>204973</v>
      </c>
      <c r="C443" s="7">
        <f t="shared" si="30"/>
        <v>0.50108542064939443</v>
      </c>
      <c r="D443" s="2" t="str">
        <f t="shared" si="31"/>
        <v>PASS</v>
      </c>
      <c r="E443" s="2" t="str">
        <f t="shared" si="32"/>
        <v>Pass</v>
      </c>
      <c r="H443" t="str">
        <f t="shared" si="33"/>
        <v>Pass</v>
      </c>
      <c r="I443" t="str">
        <f t="shared" si="34"/>
        <v>Pass</v>
      </c>
    </row>
    <row r="444" spans="1:9">
      <c r="A444" s="9">
        <v>579556</v>
      </c>
      <c r="B444" s="9">
        <v>320352</v>
      </c>
      <c r="C444" s="7">
        <f t="shared" si="30"/>
        <v>0.5527541773357536</v>
      </c>
      <c r="D444" s="2" t="str">
        <f t="shared" si="31"/>
        <v>PASS</v>
      </c>
      <c r="E444" s="2" t="str">
        <f t="shared" si="32"/>
        <v>Pass</v>
      </c>
      <c r="H444" t="str">
        <f t="shared" si="33"/>
        <v>Pass</v>
      </c>
      <c r="I444" t="str">
        <f t="shared" si="34"/>
        <v>Pass</v>
      </c>
    </row>
    <row r="445" spans="1:9">
      <c r="A445" s="9">
        <v>1276033</v>
      </c>
      <c r="B445" s="9">
        <v>802967</v>
      </c>
      <c r="C445" s="7">
        <f t="shared" si="30"/>
        <v>0.62926820858081256</v>
      </c>
      <c r="D445" s="2" t="str">
        <f t="shared" si="31"/>
        <v>FIRST</v>
      </c>
      <c r="E445" s="2" t="str">
        <f t="shared" si="32"/>
        <v>First</v>
      </c>
      <c r="H445" t="str">
        <f t="shared" si="33"/>
        <v>First</v>
      </c>
      <c r="I445" t="str">
        <f t="shared" si="34"/>
        <v>First</v>
      </c>
    </row>
    <row r="446" spans="1:9">
      <c r="A446" s="9">
        <v>640131</v>
      </c>
      <c r="B446" s="9">
        <v>595533</v>
      </c>
      <c r="C446" s="7">
        <f t="shared" si="30"/>
        <v>0.93032988560154095</v>
      </c>
      <c r="D446" s="2" t="str">
        <f t="shared" si="31"/>
        <v>A</v>
      </c>
      <c r="E446" s="2" t="str">
        <f t="shared" si="32"/>
        <v>A</v>
      </c>
      <c r="H446" t="str">
        <f t="shared" si="33"/>
        <v>A</v>
      </c>
      <c r="I446" t="str">
        <f t="shared" si="34"/>
        <v>A</v>
      </c>
    </row>
    <row r="447" spans="1:9">
      <c r="A447" s="9">
        <v>1511402</v>
      </c>
      <c r="B447" s="9">
        <v>2053945</v>
      </c>
      <c r="C447" s="7">
        <f t="shared" si="30"/>
        <v>1.3589667077322909</v>
      </c>
      <c r="D447" s="2" t="str">
        <f t="shared" si="31"/>
        <v>A+</v>
      </c>
      <c r="E447" s="2" t="str">
        <f t="shared" si="32"/>
        <v>A+</v>
      </c>
      <c r="H447" t="str">
        <f t="shared" si="33"/>
        <v>A+</v>
      </c>
      <c r="I447" t="str">
        <f t="shared" si="34"/>
        <v>A+</v>
      </c>
    </row>
    <row r="448" spans="1:9">
      <c r="A448" s="9">
        <v>369251</v>
      </c>
      <c r="B448" s="9">
        <v>1402002</v>
      </c>
      <c r="C448" s="7">
        <f t="shared" si="30"/>
        <v>3.7968807125776234</v>
      </c>
      <c r="D448" s="2" t="str">
        <f t="shared" si="31"/>
        <v>A+</v>
      </c>
      <c r="E448" s="2" t="str">
        <f t="shared" si="32"/>
        <v>A+</v>
      </c>
      <c r="H448" t="str">
        <f t="shared" si="33"/>
        <v>A+</v>
      </c>
      <c r="I448" t="str">
        <f t="shared" si="34"/>
        <v>A+</v>
      </c>
    </row>
    <row r="449" spans="1:9">
      <c r="A449" s="9">
        <v>713038</v>
      </c>
      <c r="B449" s="9">
        <v>1341030</v>
      </c>
      <c r="C449" s="7">
        <f t="shared" si="30"/>
        <v>1.8807272543679299</v>
      </c>
      <c r="D449" s="2" t="str">
        <f t="shared" si="31"/>
        <v>A+</v>
      </c>
      <c r="E449" s="2" t="str">
        <f t="shared" si="32"/>
        <v>A+</v>
      </c>
      <c r="H449" t="str">
        <f t="shared" si="33"/>
        <v>A+</v>
      </c>
      <c r="I449" t="str">
        <f t="shared" si="34"/>
        <v>A+</v>
      </c>
    </row>
    <row r="450" spans="1:9">
      <c r="A450" s="9">
        <v>915757</v>
      </c>
      <c r="B450" s="9">
        <v>415905</v>
      </c>
      <c r="C450" s="7">
        <f t="shared" si="30"/>
        <v>0.45416524252612867</v>
      </c>
      <c r="D450" s="2" t="str">
        <f t="shared" si="31"/>
        <v>PASS</v>
      </c>
      <c r="E450" s="2" t="str">
        <f t="shared" si="32"/>
        <v>Pass</v>
      </c>
      <c r="H450" t="str">
        <f t="shared" si="33"/>
        <v>Pass</v>
      </c>
      <c r="I450" t="str">
        <f t="shared" si="34"/>
        <v>Pass</v>
      </c>
    </row>
    <row r="451" spans="1:9">
      <c r="A451" s="9">
        <v>715893</v>
      </c>
      <c r="B451" s="9">
        <v>1054571</v>
      </c>
      <c r="C451" s="7">
        <f t="shared" si="30"/>
        <v>1.473084664887071</v>
      </c>
      <c r="D451" s="2" t="str">
        <f t="shared" si="31"/>
        <v>A+</v>
      </c>
      <c r="E451" s="2" t="str">
        <f t="shared" si="32"/>
        <v>A+</v>
      </c>
      <c r="H451" t="str">
        <f t="shared" si="33"/>
        <v>A+</v>
      </c>
      <c r="I451" t="str">
        <f t="shared" si="34"/>
        <v>A+</v>
      </c>
    </row>
    <row r="452" spans="1:9">
      <c r="A452" s="9">
        <v>1455873</v>
      </c>
      <c r="B452" s="9">
        <v>1718333</v>
      </c>
      <c r="C452" s="7">
        <f t="shared" si="30"/>
        <v>1.1802767136968677</v>
      </c>
      <c r="D452" s="2" t="str">
        <f t="shared" si="31"/>
        <v>A+</v>
      </c>
      <c r="E452" s="2" t="str">
        <f t="shared" si="32"/>
        <v>A+</v>
      </c>
      <c r="H452" t="str">
        <f t="shared" si="33"/>
        <v>A+</v>
      </c>
      <c r="I452" t="str">
        <f t="shared" si="34"/>
        <v>A+</v>
      </c>
    </row>
    <row r="453" spans="1:9">
      <c r="A453" s="9">
        <v>857343</v>
      </c>
      <c r="B453" s="9">
        <v>1003314</v>
      </c>
      <c r="C453" s="7">
        <f t="shared" si="30"/>
        <v>1.1702597443496943</v>
      </c>
      <c r="D453" s="2" t="str">
        <f t="shared" si="31"/>
        <v>A+</v>
      </c>
      <c r="E453" s="2" t="str">
        <f t="shared" si="32"/>
        <v>A+</v>
      </c>
      <c r="H453" t="str">
        <f t="shared" si="33"/>
        <v>A+</v>
      </c>
      <c r="I453" t="str">
        <f t="shared" si="34"/>
        <v>A+</v>
      </c>
    </row>
    <row r="454" spans="1:9">
      <c r="A454" s="9">
        <v>660554</v>
      </c>
      <c r="B454" s="9">
        <v>878704</v>
      </c>
      <c r="C454" s="7">
        <f t="shared" si="30"/>
        <v>1.3302530905875978</v>
      </c>
      <c r="D454" s="2" t="str">
        <f t="shared" si="31"/>
        <v>A+</v>
      </c>
      <c r="E454" s="2" t="str">
        <f t="shared" si="32"/>
        <v>A+</v>
      </c>
      <c r="H454" t="str">
        <f t="shared" si="33"/>
        <v>A+</v>
      </c>
      <c r="I454" t="str">
        <f t="shared" si="34"/>
        <v>A+</v>
      </c>
    </row>
    <row r="455" spans="1:9">
      <c r="A455" s="9">
        <v>488006</v>
      </c>
      <c r="B455" s="9">
        <v>436700</v>
      </c>
      <c r="C455" s="7">
        <f t="shared" si="30"/>
        <v>0.89486604672893366</v>
      </c>
      <c r="D455" s="2" t="str">
        <f t="shared" si="31"/>
        <v>A</v>
      </c>
      <c r="E455" s="2" t="str">
        <f t="shared" si="32"/>
        <v>A</v>
      </c>
      <c r="H455" t="str">
        <f t="shared" si="33"/>
        <v>A</v>
      </c>
      <c r="I455" t="str">
        <f t="shared" si="34"/>
        <v>A</v>
      </c>
    </row>
    <row r="456" spans="1:9">
      <c r="A456" s="9">
        <v>638650</v>
      </c>
      <c r="B456" s="9">
        <v>1407603</v>
      </c>
      <c r="C456" s="7">
        <f t="shared" si="30"/>
        <v>2.2040288107727237</v>
      </c>
      <c r="D456" s="2" t="str">
        <f t="shared" si="31"/>
        <v>A+</v>
      </c>
      <c r="E456" s="2" t="str">
        <f t="shared" si="32"/>
        <v>A+</v>
      </c>
      <c r="H456" t="str">
        <f t="shared" si="33"/>
        <v>A+</v>
      </c>
      <c r="I456" t="str">
        <f t="shared" si="34"/>
        <v>A+</v>
      </c>
    </row>
    <row r="457" spans="1:9">
      <c r="A457" s="9">
        <v>604115</v>
      </c>
      <c r="B457" s="9">
        <v>653212</v>
      </c>
      <c r="C457" s="7">
        <f t="shared" si="30"/>
        <v>1.081270950067454</v>
      </c>
      <c r="D457" s="2" t="str">
        <f t="shared" si="31"/>
        <v>A+</v>
      </c>
      <c r="E457" s="2" t="str">
        <f t="shared" si="32"/>
        <v>A+</v>
      </c>
      <c r="H457" t="str">
        <f t="shared" si="33"/>
        <v>A+</v>
      </c>
      <c r="I457" t="str">
        <f t="shared" si="34"/>
        <v>A+</v>
      </c>
    </row>
    <row r="458" spans="1:9">
      <c r="A458" s="9">
        <v>1304784</v>
      </c>
      <c r="B458" s="9">
        <v>2105588</v>
      </c>
      <c r="C458" s="7">
        <f t="shared" si="30"/>
        <v>1.6137444971734785</v>
      </c>
      <c r="D458" s="2" t="str">
        <f t="shared" si="31"/>
        <v>A+</v>
      </c>
      <c r="E458" s="2" t="str">
        <f t="shared" si="32"/>
        <v>A+</v>
      </c>
      <c r="H458" t="str">
        <f t="shared" si="33"/>
        <v>A+</v>
      </c>
      <c r="I458" t="str">
        <f t="shared" si="34"/>
        <v>A+</v>
      </c>
    </row>
    <row r="459" spans="1:9">
      <c r="A459" s="9">
        <v>1036060</v>
      </c>
      <c r="B459" s="9">
        <v>666980</v>
      </c>
      <c r="C459" s="7">
        <f t="shared" si="30"/>
        <v>0.64376580506920444</v>
      </c>
      <c r="D459" s="2" t="str">
        <f t="shared" si="31"/>
        <v>FIRST</v>
      </c>
      <c r="E459" s="2" t="str">
        <f t="shared" si="32"/>
        <v>First</v>
      </c>
      <c r="H459" t="str">
        <f t="shared" si="33"/>
        <v>First</v>
      </c>
      <c r="I459" t="str">
        <f t="shared" si="34"/>
        <v>First</v>
      </c>
    </row>
    <row r="460" spans="1:9">
      <c r="A460" s="9">
        <v>933050</v>
      </c>
      <c r="B460" s="9">
        <v>1308846</v>
      </c>
      <c r="C460" s="7">
        <f t="shared" si="30"/>
        <v>1.4027608381115695</v>
      </c>
      <c r="D460" s="2" t="str">
        <f t="shared" si="31"/>
        <v>A+</v>
      </c>
      <c r="E460" s="2" t="str">
        <f t="shared" si="32"/>
        <v>A+</v>
      </c>
      <c r="H460" t="str">
        <f t="shared" si="33"/>
        <v>A+</v>
      </c>
      <c r="I460" t="str">
        <f t="shared" si="34"/>
        <v>A+</v>
      </c>
    </row>
    <row r="461" spans="1:9">
      <c r="A461" s="9">
        <v>963718</v>
      </c>
      <c r="B461" s="9">
        <v>1779167</v>
      </c>
      <c r="C461" s="7">
        <f t="shared" ref="C461:C524" si="35">B461/A461</f>
        <v>1.8461489771904229</v>
      </c>
      <c r="D461" s="2" t="str">
        <f t="shared" ref="D461:D524" si="36">IF(C461&gt;100%,"A+",IF(C461&gt;81%,"A",IF(C461&gt;61%,"FIRST",IF(C461&gt;41%,"PASS","FAIL"))))</f>
        <v>A+</v>
      </c>
      <c r="E461" s="2" t="str">
        <f t="shared" ref="E461:E524" si="37">VLOOKUP(C461,$C$4:$D$8,2,1)</f>
        <v>A+</v>
      </c>
      <c r="H461" t="str">
        <f t="shared" ref="H461:H524" si="38">IF(C461&lt;41%, "Fail",IF(C461&lt;61%,"Pass",IF(C461&lt;81%,"First",IF(C461&lt;101%,"A","A+"))))</f>
        <v>A+</v>
      </c>
      <c r="I461" t="str">
        <f t="shared" ref="I461:I524" si="39">VLOOKUP(C461,$C$4:$D$8,2,TRUE)</f>
        <v>A+</v>
      </c>
    </row>
    <row r="462" spans="1:9">
      <c r="A462" s="9">
        <v>1579458</v>
      </c>
      <c r="B462" s="9">
        <v>678936</v>
      </c>
      <c r="C462" s="7">
        <f t="shared" si="35"/>
        <v>0.42985378528583856</v>
      </c>
      <c r="D462" s="2" t="str">
        <f t="shared" si="36"/>
        <v>PASS</v>
      </c>
      <c r="E462" s="2" t="str">
        <f t="shared" si="37"/>
        <v>Pass</v>
      </c>
      <c r="H462" t="str">
        <f t="shared" si="38"/>
        <v>Pass</v>
      </c>
      <c r="I462" t="str">
        <f t="shared" si="39"/>
        <v>Pass</v>
      </c>
    </row>
    <row r="463" spans="1:9">
      <c r="A463" s="9">
        <v>364206</v>
      </c>
      <c r="B463" s="9">
        <v>594060</v>
      </c>
      <c r="C463" s="7">
        <f t="shared" si="35"/>
        <v>1.6311098663942933</v>
      </c>
      <c r="D463" s="2" t="str">
        <f t="shared" si="36"/>
        <v>A+</v>
      </c>
      <c r="E463" s="2" t="str">
        <f t="shared" si="37"/>
        <v>A+</v>
      </c>
      <c r="H463" t="str">
        <f t="shared" si="38"/>
        <v>A+</v>
      </c>
      <c r="I463" t="str">
        <f t="shared" si="39"/>
        <v>A+</v>
      </c>
    </row>
    <row r="464" spans="1:9">
      <c r="A464" s="9">
        <v>378287</v>
      </c>
      <c r="B464" s="9">
        <v>986998</v>
      </c>
      <c r="C464" s="7">
        <f t="shared" si="35"/>
        <v>2.6091248179292443</v>
      </c>
      <c r="D464" s="2" t="str">
        <f t="shared" si="36"/>
        <v>A+</v>
      </c>
      <c r="E464" s="2" t="str">
        <f t="shared" si="37"/>
        <v>A+</v>
      </c>
      <c r="H464" t="str">
        <f t="shared" si="38"/>
        <v>A+</v>
      </c>
      <c r="I464" t="str">
        <f t="shared" si="39"/>
        <v>A+</v>
      </c>
    </row>
    <row r="465" spans="1:9">
      <c r="A465" s="9">
        <v>692182</v>
      </c>
      <c r="B465" s="9">
        <v>1257670</v>
      </c>
      <c r="C465" s="7">
        <f t="shared" si="35"/>
        <v>1.8169643244117877</v>
      </c>
      <c r="D465" s="2" t="str">
        <f t="shared" si="36"/>
        <v>A+</v>
      </c>
      <c r="E465" s="2" t="str">
        <f t="shared" si="37"/>
        <v>A+</v>
      </c>
      <c r="H465" t="str">
        <f t="shared" si="38"/>
        <v>A+</v>
      </c>
      <c r="I465" t="str">
        <f t="shared" si="39"/>
        <v>A+</v>
      </c>
    </row>
    <row r="466" spans="1:9">
      <c r="A466" s="9">
        <v>337514</v>
      </c>
      <c r="B466" s="9">
        <v>499288</v>
      </c>
      <c r="C466" s="7">
        <f t="shared" si="35"/>
        <v>1.4793104878612442</v>
      </c>
      <c r="D466" s="2" t="str">
        <f t="shared" si="36"/>
        <v>A+</v>
      </c>
      <c r="E466" s="2" t="str">
        <f t="shared" si="37"/>
        <v>A+</v>
      </c>
      <c r="H466" t="str">
        <f t="shared" si="38"/>
        <v>A+</v>
      </c>
      <c r="I466" t="str">
        <f t="shared" si="39"/>
        <v>A+</v>
      </c>
    </row>
    <row r="467" spans="1:9">
      <c r="A467" s="9">
        <v>1312192</v>
      </c>
      <c r="B467" s="9">
        <v>1509624</v>
      </c>
      <c r="C467" s="7">
        <f t="shared" si="35"/>
        <v>1.1504596888260255</v>
      </c>
      <c r="D467" s="2" t="str">
        <f t="shared" si="36"/>
        <v>A+</v>
      </c>
      <c r="E467" s="2" t="str">
        <f t="shared" si="37"/>
        <v>A+</v>
      </c>
      <c r="H467" t="str">
        <f t="shared" si="38"/>
        <v>A+</v>
      </c>
      <c r="I467" t="str">
        <f t="shared" si="39"/>
        <v>A+</v>
      </c>
    </row>
    <row r="468" spans="1:9">
      <c r="A468" s="9">
        <v>416933</v>
      </c>
      <c r="B468" s="9">
        <v>532750</v>
      </c>
      <c r="C468" s="7">
        <f t="shared" si="35"/>
        <v>1.2777832409523833</v>
      </c>
      <c r="D468" s="2" t="str">
        <f t="shared" si="36"/>
        <v>A+</v>
      </c>
      <c r="E468" s="2" t="str">
        <f t="shared" si="37"/>
        <v>A+</v>
      </c>
      <c r="H468" t="str">
        <f t="shared" si="38"/>
        <v>A+</v>
      </c>
      <c r="I468" t="str">
        <f t="shared" si="39"/>
        <v>A+</v>
      </c>
    </row>
    <row r="469" spans="1:9">
      <c r="A469" s="9">
        <v>2089137</v>
      </c>
      <c r="B469" s="9">
        <v>1569127</v>
      </c>
      <c r="C469" s="7">
        <f t="shared" si="35"/>
        <v>0.75108860740104644</v>
      </c>
      <c r="D469" s="2" t="str">
        <f t="shared" si="36"/>
        <v>FIRST</v>
      </c>
      <c r="E469" s="2" t="str">
        <f t="shared" si="37"/>
        <v>First</v>
      </c>
      <c r="H469" t="str">
        <f t="shared" si="38"/>
        <v>First</v>
      </c>
      <c r="I469" t="str">
        <f t="shared" si="39"/>
        <v>First</v>
      </c>
    </row>
    <row r="470" spans="1:9">
      <c r="A470" s="9">
        <v>1159644</v>
      </c>
      <c r="B470" s="9">
        <v>1355874</v>
      </c>
      <c r="C470" s="7">
        <f t="shared" si="35"/>
        <v>1.1692157248258948</v>
      </c>
      <c r="D470" s="2" t="str">
        <f t="shared" si="36"/>
        <v>A+</v>
      </c>
      <c r="E470" s="2" t="str">
        <f t="shared" si="37"/>
        <v>A+</v>
      </c>
      <c r="H470" t="str">
        <f t="shared" si="38"/>
        <v>A+</v>
      </c>
      <c r="I470" t="str">
        <f t="shared" si="39"/>
        <v>A+</v>
      </c>
    </row>
    <row r="471" spans="1:9">
      <c r="A471" s="9">
        <v>1325137</v>
      </c>
      <c r="B471" s="9">
        <v>1934975</v>
      </c>
      <c r="C471" s="7">
        <f t="shared" si="35"/>
        <v>1.4602075106196566</v>
      </c>
      <c r="D471" s="2" t="str">
        <f t="shared" si="36"/>
        <v>A+</v>
      </c>
      <c r="E471" s="2" t="str">
        <f t="shared" si="37"/>
        <v>A+</v>
      </c>
      <c r="H471" t="str">
        <f t="shared" si="38"/>
        <v>A+</v>
      </c>
      <c r="I471" t="str">
        <f t="shared" si="39"/>
        <v>A+</v>
      </c>
    </row>
    <row r="472" spans="1:9">
      <c r="A472" s="9">
        <v>1555446</v>
      </c>
      <c r="B472" s="9">
        <v>781758</v>
      </c>
      <c r="C472" s="7">
        <f t="shared" si="35"/>
        <v>0.50259411127097953</v>
      </c>
      <c r="D472" s="2" t="str">
        <f t="shared" si="36"/>
        <v>PASS</v>
      </c>
      <c r="E472" s="2" t="str">
        <f t="shared" si="37"/>
        <v>Pass</v>
      </c>
      <c r="H472" t="str">
        <f t="shared" si="38"/>
        <v>Pass</v>
      </c>
      <c r="I472" t="str">
        <f t="shared" si="39"/>
        <v>Pass</v>
      </c>
    </row>
    <row r="473" spans="1:9">
      <c r="A473" s="9">
        <v>984791</v>
      </c>
      <c r="B473" s="9">
        <v>772167</v>
      </c>
      <c r="C473" s="7">
        <f t="shared" si="35"/>
        <v>0.78409225916971215</v>
      </c>
      <c r="D473" s="2" t="str">
        <f t="shared" si="36"/>
        <v>FIRST</v>
      </c>
      <c r="E473" s="2" t="str">
        <f t="shared" si="37"/>
        <v>First</v>
      </c>
      <c r="H473" t="str">
        <f t="shared" si="38"/>
        <v>First</v>
      </c>
      <c r="I473" t="str">
        <f t="shared" si="39"/>
        <v>First</v>
      </c>
    </row>
    <row r="474" spans="1:9">
      <c r="A474" s="9">
        <v>526157</v>
      </c>
      <c r="B474" s="9">
        <v>938772</v>
      </c>
      <c r="C474" s="7">
        <f t="shared" si="35"/>
        <v>1.784205094677064</v>
      </c>
      <c r="D474" s="2" t="str">
        <f t="shared" si="36"/>
        <v>A+</v>
      </c>
      <c r="E474" s="2" t="str">
        <f t="shared" si="37"/>
        <v>A+</v>
      </c>
      <c r="H474" t="str">
        <f t="shared" si="38"/>
        <v>A+</v>
      </c>
      <c r="I474" t="str">
        <f t="shared" si="39"/>
        <v>A+</v>
      </c>
    </row>
    <row r="475" spans="1:9">
      <c r="A475" s="9">
        <v>921476</v>
      </c>
      <c r="B475" s="9">
        <v>829390</v>
      </c>
      <c r="C475" s="7">
        <f t="shared" si="35"/>
        <v>0.90006684927225455</v>
      </c>
      <c r="D475" s="2" t="str">
        <f t="shared" si="36"/>
        <v>A</v>
      </c>
      <c r="E475" s="2" t="str">
        <f t="shared" si="37"/>
        <v>A</v>
      </c>
      <c r="H475" t="str">
        <f t="shared" si="38"/>
        <v>A</v>
      </c>
      <c r="I475" t="str">
        <f t="shared" si="39"/>
        <v>A</v>
      </c>
    </row>
    <row r="476" spans="1:9">
      <c r="A476" s="9">
        <v>494106</v>
      </c>
      <c r="B476" s="9">
        <v>422972</v>
      </c>
      <c r="C476" s="7">
        <f t="shared" si="35"/>
        <v>0.85603493987120172</v>
      </c>
      <c r="D476" s="2" t="str">
        <f t="shared" si="36"/>
        <v>A</v>
      </c>
      <c r="E476" s="2" t="str">
        <f t="shared" si="37"/>
        <v>A</v>
      </c>
      <c r="H476" t="str">
        <f t="shared" si="38"/>
        <v>A</v>
      </c>
      <c r="I476" t="str">
        <f t="shared" si="39"/>
        <v>A</v>
      </c>
    </row>
    <row r="477" spans="1:9">
      <c r="A477" s="9">
        <v>1271133</v>
      </c>
      <c r="B477" s="9">
        <v>1919513</v>
      </c>
      <c r="C477" s="7">
        <f t="shared" si="35"/>
        <v>1.5100803771123872</v>
      </c>
      <c r="D477" s="2" t="str">
        <f t="shared" si="36"/>
        <v>A+</v>
      </c>
      <c r="E477" s="2" t="str">
        <f t="shared" si="37"/>
        <v>A+</v>
      </c>
      <c r="H477" t="str">
        <f t="shared" si="38"/>
        <v>A+</v>
      </c>
      <c r="I477" t="str">
        <f t="shared" si="39"/>
        <v>A+</v>
      </c>
    </row>
    <row r="478" spans="1:9">
      <c r="A478" s="9">
        <v>192199</v>
      </c>
      <c r="B478" s="9">
        <v>509304</v>
      </c>
      <c r="C478" s="7">
        <f t="shared" si="35"/>
        <v>2.6498785113346064</v>
      </c>
      <c r="D478" s="2" t="str">
        <f t="shared" si="36"/>
        <v>A+</v>
      </c>
      <c r="E478" s="2" t="str">
        <f t="shared" si="37"/>
        <v>A+</v>
      </c>
      <c r="H478" t="str">
        <f t="shared" si="38"/>
        <v>A+</v>
      </c>
      <c r="I478" t="str">
        <f t="shared" si="39"/>
        <v>A+</v>
      </c>
    </row>
    <row r="479" spans="1:9">
      <c r="A479" s="9">
        <v>602078</v>
      </c>
      <c r="B479" s="9">
        <v>718168</v>
      </c>
      <c r="C479" s="7">
        <f t="shared" si="35"/>
        <v>1.1928155488159342</v>
      </c>
      <c r="D479" s="2" t="str">
        <f t="shared" si="36"/>
        <v>A+</v>
      </c>
      <c r="E479" s="2" t="str">
        <f t="shared" si="37"/>
        <v>A+</v>
      </c>
      <c r="H479" t="str">
        <f t="shared" si="38"/>
        <v>A+</v>
      </c>
      <c r="I479" t="str">
        <f t="shared" si="39"/>
        <v>A+</v>
      </c>
    </row>
    <row r="480" spans="1:9">
      <c r="A480" s="9">
        <v>1245662</v>
      </c>
      <c r="B480" s="9">
        <v>1251174</v>
      </c>
      <c r="C480" s="7">
        <f t="shared" si="35"/>
        <v>1.0044249563685814</v>
      </c>
      <c r="D480" s="2" t="str">
        <f t="shared" si="36"/>
        <v>A+</v>
      </c>
      <c r="E480" s="2" t="str">
        <f t="shared" si="37"/>
        <v>A+</v>
      </c>
      <c r="H480" t="str">
        <f t="shared" si="38"/>
        <v>A</v>
      </c>
      <c r="I480" t="str">
        <f t="shared" si="39"/>
        <v>A+</v>
      </c>
    </row>
    <row r="481" spans="1:9">
      <c r="A481" s="9">
        <v>1442578</v>
      </c>
      <c r="B481" s="9">
        <v>2442948</v>
      </c>
      <c r="C481" s="7">
        <f t="shared" si="35"/>
        <v>1.6934599030347059</v>
      </c>
      <c r="D481" s="2" t="str">
        <f t="shared" si="36"/>
        <v>A+</v>
      </c>
      <c r="E481" s="2" t="str">
        <f t="shared" si="37"/>
        <v>A+</v>
      </c>
      <c r="H481" t="str">
        <f t="shared" si="38"/>
        <v>A+</v>
      </c>
      <c r="I481" t="str">
        <f t="shared" si="39"/>
        <v>A+</v>
      </c>
    </row>
    <row r="482" spans="1:9">
      <c r="A482" s="9">
        <v>766581</v>
      </c>
      <c r="B482" s="9">
        <v>1451145</v>
      </c>
      <c r="C482" s="7">
        <f t="shared" si="35"/>
        <v>1.8930093493055529</v>
      </c>
      <c r="D482" s="2" t="str">
        <f t="shared" si="36"/>
        <v>A+</v>
      </c>
      <c r="E482" s="2" t="str">
        <f t="shared" si="37"/>
        <v>A+</v>
      </c>
      <c r="H482" t="str">
        <f t="shared" si="38"/>
        <v>A+</v>
      </c>
      <c r="I482" t="str">
        <f t="shared" si="39"/>
        <v>A+</v>
      </c>
    </row>
    <row r="483" spans="1:9">
      <c r="A483" s="9">
        <v>1296631</v>
      </c>
      <c r="B483" s="9">
        <v>2700607</v>
      </c>
      <c r="C483" s="7">
        <f t="shared" si="35"/>
        <v>2.0827876242354226</v>
      </c>
      <c r="D483" s="2" t="str">
        <f t="shared" si="36"/>
        <v>A+</v>
      </c>
      <c r="E483" s="2" t="str">
        <f t="shared" si="37"/>
        <v>A+</v>
      </c>
      <c r="H483" t="str">
        <f t="shared" si="38"/>
        <v>A+</v>
      </c>
      <c r="I483" t="str">
        <f t="shared" si="39"/>
        <v>A+</v>
      </c>
    </row>
    <row r="484" spans="1:9">
      <c r="A484" s="9">
        <v>1266238</v>
      </c>
      <c r="B484" s="9">
        <v>1714284</v>
      </c>
      <c r="C484" s="7">
        <f t="shared" si="35"/>
        <v>1.3538402733135477</v>
      </c>
      <c r="D484" s="2" t="str">
        <f t="shared" si="36"/>
        <v>A+</v>
      </c>
      <c r="E484" s="2" t="str">
        <f t="shared" si="37"/>
        <v>A+</v>
      </c>
      <c r="H484" t="str">
        <f t="shared" si="38"/>
        <v>A+</v>
      </c>
      <c r="I484" t="str">
        <f t="shared" si="39"/>
        <v>A+</v>
      </c>
    </row>
    <row r="485" spans="1:9">
      <c r="A485" s="9">
        <v>682689</v>
      </c>
      <c r="B485" s="9">
        <v>978378</v>
      </c>
      <c r="C485" s="7">
        <f t="shared" si="35"/>
        <v>1.4331240140093073</v>
      </c>
      <c r="D485" s="2" t="str">
        <f t="shared" si="36"/>
        <v>A+</v>
      </c>
      <c r="E485" s="2" t="str">
        <f t="shared" si="37"/>
        <v>A+</v>
      </c>
      <c r="H485" t="str">
        <f t="shared" si="38"/>
        <v>A+</v>
      </c>
      <c r="I485" t="str">
        <f t="shared" si="39"/>
        <v>A+</v>
      </c>
    </row>
    <row r="486" spans="1:9">
      <c r="A486" s="9">
        <v>889401</v>
      </c>
      <c r="B486" s="9">
        <v>1296088</v>
      </c>
      <c r="C486" s="7">
        <f t="shared" si="35"/>
        <v>1.4572594364071998</v>
      </c>
      <c r="D486" s="2" t="str">
        <f t="shared" si="36"/>
        <v>A+</v>
      </c>
      <c r="E486" s="2" t="str">
        <f t="shared" si="37"/>
        <v>A+</v>
      </c>
      <c r="H486" t="str">
        <f t="shared" si="38"/>
        <v>A+</v>
      </c>
      <c r="I486" t="str">
        <f t="shared" si="39"/>
        <v>A+</v>
      </c>
    </row>
    <row r="487" spans="1:9">
      <c r="A487" s="9">
        <v>509523</v>
      </c>
      <c r="B487" s="9">
        <v>964533</v>
      </c>
      <c r="C487" s="7">
        <f t="shared" si="35"/>
        <v>1.8930116991774659</v>
      </c>
      <c r="D487" s="2" t="str">
        <f t="shared" si="36"/>
        <v>A+</v>
      </c>
      <c r="E487" s="2" t="str">
        <f t="shared" si="37"/>
        <v>A+</v>
      </c>
      <c r="H487" t="str">
        <f t="shared" si="38"/>
        <v>A+</v>
      </c>
      <c r="I487" t="str">
        <f t="shared" si="39"/>
        <v>A+</v>
      </c>
    </row>
    <row r="488" spans="1:9">
      <c r="A488" s="9">
        <v>430007</v>
      </c>
      <c r="B488" s="9">
        <v>276385</v>
      </c>
      <c r="C488" s="7">
        <f t="shared" si="35"/>
        <v>0.64274535065708238</v>
      </c>
      <c r="D488" s="2" t="str">
        <f t="shared" si="36"/>
        <v>FIRST</v>
      </c>
      <c r="E488" s="2" t="str">
        <f t="shared" si="37"/>
        <v>First</v>
      </c>
      <c r="H488" t="str">
        <f t="shared" si="38"/>
        <v>First</v>
      </c>
      <c r="I488" t="str">
        <f t="shared" si="39"/>
        <v>First</v>
      </c>
    </row>
    <row r="489" spans="1:9">
      <c r="A489" s="9">
        <v>618688</v>
      </c>
      <c r="B489" s="9">
        <v>1271750</v>
      </c>
      <c r="C489" s="7">
        <f t="shared" si="35"/>
        <v>2.0555595065687391</v>
      </c>
      <c r="D489" s="2" t="str">
        <f t="shared" si="36"/>
        <v>A+</v>
      </c>
      <c r="E489" s="2" t="str">
        <f t="shared" si="37"/>
        <v>A+</v>
      </c>
      <c r="H489" t="str">
        <f t="shared" si="38"/>
        <v>A+</v>
      </c>
      <c r="I489" t="str">
        <f t="shared" si="39"/>
        <v>A+</v>
      </c>
    </row>
    <row r="490" spans="1:9">
      <c r="A490" s="9">
        <v>773527</v>
      </c>
      <c r="B490" s="9">
        <v>559449</v>
      </c>
      <c r="C490" s="7">
        <f t="shared" si="35"/>
        <v>0.72324430821419294</v>
      </c>
      <c r="D490" s="2" t="str">
        <f t="shared" si="36"/>
        <v>FIRST</v>
      </c>
      <c r="E490" s="2" t="str">
        <f t="shared" si="37"/>
        <v>First</v>
      </c>
      <c r="H490" t="str">
        <f t="shared" si="38"/>
        <v>First</v>
      </c>
      <c r="I490" t="str">
        <f t="shared" si="39"/>
        <v>First</v>
      </c>
    </row>
    <row r="491" spans="1:9">
      <c r="A491" s="9">
        <v>1183280</v>
      </c>
      <c r="B491" s="9">
        <v>719320</v>
      </c>
      <c r="C491" s="7">
        <f t="shared" si="35"/>
        <v>0.60790345480359675</v>
      </c>
      <c r="D491" s="2" t="str">
        <f t="shared" si="36"/>
        <v>PASS</v>
      </c>
      <c r="E491" s="2" t="str">
        <f t="shared" si="37"/>
        <v>First</v>
      </c>
      <c r="H491" t="str">
        <f t="shared" si="38"/>
        <v>Pass</v>
      </c>
      <c r="I491" t="str">
        <f t="shared" si="39"/>
        <v>First</v>
      </c>
    </row>
    <row r="492" spans="1:9">
      <c r="A492" s="9">
        <v>356791</v>
      </c>
      <c r="B492" s="9">
        <v>668090</v>
      </c>
      <c r="C492" s="7">
        <f t="shared" si="35"/>
        <v>1.8724967838314308</v>
      </c>
      <c r="D492" s="2" t="str">
        <f t="shared" si="36"/>
        <v>A+</v>
      </c>
      <c r="E492" s="2" t="str">
        <f t="shared" si="37"/>
        <v>A+</v>
      </c>
      <c r="H492" t="str">
        <f t="shared" si="38"/>
        <v>A+</v>
      </c>
      <c r="I492" t="str">
        <f t="shared" si="39"/>
        <v>A+</v>
      </c>
    </row>
    <row r="493" spans="1:9">
      <c r="A493" s="9">
        <v>1307492</v>
      </c>
      <c r="B493" s="9">
        <v>1161246</v>
      </c>
      <c r="C493" s="7">
        <f t="shared" si="35"/>
        <v>0.88814769038739816</v>
      </c>
      <c r="D493" s="2" t="str">
        <f t="shared" si="36"/>
        <v>A</v>
      </c>
      <c r="E493" s="2" t="str">
        <f t="shared" si="37"/>
        <v>A</v>
      </c>
      <c r="H493" t="str">
        <f t="shared" si="38"/>
        <v>A</v>
      </c>
      <c r="I493" t="str">
        <f t="shared" si="39"/>
        <v>A</v>
      </c>
    </row>
    <row r="494" spans="1:9">
      <c r="A494" s="9">
        <v>977974</v>
      </c>
      <c r="B494" s="9">
        <v>706887</v>
      </c>
      <c r="C494" s="7">
        <f t="shared" si="35"/>
        <v>0.72280755930116747</v>
      </c>
      <c r="D494" s="2" t="str">
        <f t="shared" si="36"/>
        <v>FIRST</v>
      </c>
      <c r="E494" s="2" t="str">
        <f t="shared" si="37"/>
        <v>First</v>
      </c>
      <c r="H494" t="str">
        <f t="shared" si="38"/>
        <v>First</v>
      </c>
      <c r="I494" t="str">
        <f t="shared" si="39"/>
        <v>First</v>
      </c>
    </row>
    <row r="495" spans="1:9">
      <c r="A495" s="9">
        <v>664572</v>
      </c>
      <c r="B495" s="9">
        <v>692261</v>
      </c>
      <c r="C495" s="7">
        <f t="shared" si="35"/>
        <v>1.0416644095748844</v>
      </c>
      <c r="D495" s="2" t="str">
        <f t="shared" si="36"/>
        <v>A+</v>
      </c>
      <c r="E495" s="2" t="str">
        <f t="shared" si="37"/>
        <v>A+</v>
      </c>
      <c r="H495" t="str">
        <f t="shared" si="38"/>
        <v>A+</v>
      </c>
      <c r="I495" t="str">
        <f t="shared" si="39"/>
        <v>A+</v>
      </c>
    </row>
    <row r="496" spans="1:9">
      <c r="A496" s="9">
        <v>1102560</v>
      </c>
      <c r="B496" s="9">
        <v>256592</v>
      </c>
      <c r="C496" s="7">
        <f t="shared" si="35"/>
        <v>0.23272384269336815</v>
      </c>
      <c r="D496" s="2" t="str">
        <f t="shared" si="36"/>
        <v>FAIL</v>
      </c>
      <c r="E496" s="2" t="str">
        <f t="shared" si="37"/>
        <v>Fail</v>
      </c>
      <c r="H496" t="str">
        <f t="shared" si="38"/>
        <v>Fail</v>
      </c>
      <c r="I496" t="str">
        <f t="shared" si="39"/>
        <v>Fail</v>
      </c>
    </row>
    <row r="497" spans="1:9">
      <c r="A497" s="9">
        <v>935559</v>
      </c>
      <c r="B497" s="9">
        <v>912546</v>
      </c>
      <c r="C497" s="7">
        <f t="shared" si="35"/>
        <v>0.97540187203586304</v>
      </c>
      <c r="D497" s="2" t="str">
        <f t="shared" si="36"/>
        <v>A</v>
      </c>
      <c r="E497" s="2" t="str">
        <f t="shared" si="37"/>
        <v>A</v>
      </c>
      <c r="H497" t="str">
        <f t="shared" si="38"/>
        <v>A</v>
      </c>
      <c r="I497" t="str">
        <f t="shared" si="39"/>
        <v>A</v>
      </c>
    </row>
    <row r="498" spans="1:9">
      <c r="A498" s="9">
        <v>1000526</v>
      </c>
      <c r="B498" s="9">
        <v>1274163</v>
      </c>
      <c r="C498" s="7">
        <f t="shared" si="35"/>
        <v>1.2734931426069886</v>
      </c>
      <c r="D498" s="2" t="str">
        <f t="shared" si="36"/>
        <v>A+</v>
      </c>
      <c r="E498" s="2" t="str">
        <f t="shared" si="37"/>
        <v>A+</v>
      </c>
      <c r="H498" t="str">
        <f t="shared" si="38"/>
        <v>A+</v>
      </c>
      <c r="I498" t="str">
        <f t="shared" si="39"/>
        <v>A+</v>
      </c>
    </row>
    <row r="499" spans="1:9">
      <c r="A499" s="9">
        <v>618266</v>
      </c>
      <c r="B499" s="9">
        <v>868416</v>
      </c>
      <c r="C499" s="7">
        <f t="shared" si="35"/>
        <v>1.404599314858006</v>
      </c>
      <c r="D499" s="2" t="str">
        <f t="shared" si="36"/>
        <v>A+</v>
      </c>
      <c r="E499" s="2" t="str">
        <f t="shared" si="37"/>
        <v>A+</v>
      </c>
      <c r="H499" t="str">
        <f t="shared" si="38"/>
        <v>A+</v>
      </c>
      <c r="I499" t="str">
        <f t="shared" si="39"/>
        <v>A+</v>
      </c>
    </row>
    <row r="500" spans="1:9">
      <c r="A500" s="9">
        <v>859828</v>
      </c>
      <c r="B500" s="9">
        <v>454286</v>
      </c>
      <c r="C500" s="7">
        <f t="shared" si="35"/>
        <v>0.52834520392450579</v>
      </c>
      <c r="D500" s="2" t="str">
        <f t="shared" si="36"/>
        <v>PASS</v>
      </c>
      <c r="E500" s="2" t="str">
        <f t="shared" si="37"/>
        <v>Pass</v>
      </c>
      <c r="H500" t="str">
        <f t="shared" si="38"/>
        <v>Pass</v>
      </c>
      <c r="I500" t="str">
        <f t="shared" si="39"/>
        <v>Pass</v>
      </c>
    </row>
    <row r="501" spans="1:9">
      <c r="A501" s="9">
        <v>565638</v>
      </c>
      <c r="B501" s="9">
        <v>308798</v>
      </c>
      <c r="C501" s="7">
        <f t="shared" si="35"/>
        <v>0.54592866815878704</v>
      </c>
      <c r="D501" s="2" t="str">
        <f t="shared" si="36"/>
        <v>PASS</v>
      </c>
      <c r="E501" s="2" t="str">
        <f t="shared" si="37"/>
        <v>Pass</v>
      </c>
      <c r="H501" t="str">
        <f t="shared" si="38"/>
        <v>Pass</v>
      </c>
      <c r="I501" t="str">
        <f t="shared" si="39"/>
        <v>Pass</v>
      </c>
    </row>
    <row r="502" spans="1:9">
      <c r="A502" s="9">
        <v>603057</v>
      </c>
      <c r="B502" s="9">
        <v>280065</v>
      </c>
      <c r="C502" s="7">
        <f t="shared" si="35"/>
        <v>0.46440883697560925</v>
      </c>
      <c r="D502" s="2" t="str">
        <f t="shared" si="36"/>
        <v>PASS</v>
      </c>
      <c r="E502" s="2" t="str">
        <f t="shared" si="37"/>
        <v>Pass</v>
      </c>
      <c r="H502" t="str">
        <f t="shared" si="38"/>
        <v>Pass</v>
      </c>
      <c r="I502" t="str">
        <f t="shared" si="39"/>
        <v>Pass</v>
      </c>
    </row>
    <row r="503" spans="1:9">
      <c r="A503" s="9">
        <v>600747</v>
      </c>
      <c r="B503" s="9">
        <v>610862</v>
      </c>
      <c r="C503" s="7">
        <f t="shared" si="35"/>
        <v>1.0168373708066789</v>
      </c>
      <c r="D503" s="2" t="str">
        <f t="shared" si="36"/>
        <v>A+</v>
      </c>
      <c r="E503" s="2" t="str">
        <f t="shared" si="37"/>
        <v>A+</v>
      </c>
      <c r="H503" t="str">
        <f t="shared" si="38"/>
        <v>A+</v>
      </c>
      <c r="I503" t="str">
        <f t="shared" si="39"/>
        <v>A+</v>
      </c>
    </row>
    <row r="504" spans="1:9">
      <c r="A504" s="9">
        <v>700539</v>
      </c>
      <c r="B504" s="9">
        <v>466900</v>
      </c>
      <c r="C504" s="7">
        <f t="shared" si="35"/>
        <v>0.66648680516002679</v>
      </c>
      <c r="D504" s="2" t="str">
        <f t="shared" si="36"/>
        <v>FIRST</v>
      </c>
      <c r="E504" s="2" t="str">
        <f t="shared" si="37"/>
        <v>First</v>
      </c>
      <c r="H504" t="str">
        <f t="shared" si="38"/>
        <v>First</v>
      </c>
      <c r="I504" t="str">
        <f t="shared" si="39"/>
        <v>First</v>
      </c>
    </row>
    <row r="505" spans="1:9">
      <c r="A505" s="9">
        <v>507699</v>
      </c>
      <c r="B505" s="9">
        <v>970551</v>
      </c>
      <c r="C505" s="7">
        <f t="shared" si="35"/>
        <v>1.9116661644005601</v>
      </c>
      <c r="D505" s="2" t="str">
        <f t="shared" si="36"/>
        <v>A+</v>
      </c>
      <c r="E505" s="2" t="str">
        <f t="shared" si="37"/>
        <v>A+</v>
      </c>
      <c r="H505" t="str">
        <f t="shared" si="38"/>
        <v>A+</v>
      </c>
      <c r="I505" t="str">
        <f t="shared" si="39"/>
        <v>A+</v>
      </c>
    </row>
    <row r="506" spans="1:9">
      <c r="A506" s="9">
        <v>374061</v>
      </c>
      <c r="B506" s="9">
        <v>1410274</v>
      </c>
      <c r="C506" s="7">
        <f t="shared" si="35"/>
        <v>3.7701711752895917</v>
      </c>
      <c r="D506" s="2" t="str">
        <f t="shared" si="36"/>
        <v>A+</v>
      </c>
      <c r="E506" s="2" t="str">
        <f t="shared" si="37"/>
        <v>A+</v>
      </c>
      <c r="H506" t="str">
        <f t="shared" si="38"/>
        <v>A+</v>
      </c>
      <c r="I506" t="str">
        <f t="shared" si="39"/>
        <v>A+</v>
      </c>
    </row>
    <row r="507" spans="1:9">
      <c r="A507" s="9">
        <v>150689</v>
      </c>
      <c r="B507" s="9">
        <v>547640</v>
      </c>
      <c r="C507" s="7">
        <f t="shared" si="35"/>
        <v>3.6342400573366338</v>
      </c>
      <c r="D507" s="2" t="str">
        <f t="shared" si="36"/>
        <v>A+</v>
      </c>
      <c r="E507" s="2" t="str">
        <f t="shared" si="37"/>
        <v>A+</v>
      </c>
      <c r="H507" t="str">
        <f t="shared" si="38"/>
        <v>A+</v>
      </c>
      <c r="I507" t="str">
        <f t="shared" si="39"/>
        <v>A+</v>
      </c>
    </row>
    <row r="508" spans="1:9">
      <c r="A508" s="9">
        <v>292117</v>
      </c>
      <c r="B508" s="9">
        <v>816563</v>
      </c>
      <c r="C508" s="7">
        <f t="shared" si="35"/>
        <v>2.7953285840947291</v>
      </c>
      <c r="D508" s="2" t="str">
        <f t="shared" si="36"/>
        <v>A+</v>
      </c>
      <c r="E508" s="2" t="str">
        <f t="shared" si="37"/>
        <v>A+</v>
      </c>
      <c r="H508" t="str">
        <f t="shared" si="38"/>
        <v>A+</v>
      </c>
      <c r="I508" t="str">
        <f t="shared" si="39"/>
        <v>A+</v>
      </c>
    </row>
    <row r="509" spans="1:9">
      <c r="A509" s="9">
        <v>650611</v>
      </c>
      <c r="B509" s="9">
        <v>1136586</v>
      </c>
      <c r="C509" s="7">
        <f t="shared" si="35"/>
        <v>1.746951711544994</v>
      </c>
      <c r="D509" s="2" t="str">
        <f t="shared" si="36"/>
        <v>A+</v>
      </c>
      <c r="E509" s="2" t="str">
        <f t="shared" si="37"/>
        <v>A+</v>
      </c>
      <c r="H509" t="str">
        <f t="shared" si="38"/>
        <v>A+</v>
      </c>
      <c r="I509" t="str">
        <f t="shared" si="39"/>
        <v>A+</v>
      </c>
    </row>
    <row r="510" spans="1:9">
      <c r="A510" s="9">
        <v>1813771</v>
      </c>
      <c r="B510" s="9">
        <v>694066</v>
      </c>
      <c r="C510" s="7">
        <f t="shared" si="35"/>
        <v>0.38266462524761946</v>
      </c>
      <c r="D510" s="2" t="str">
        <f t="shared" si="36"/>
        <v>FAIL</v>
      </c>
      <c r="E510" s="2" t="str">
        <f t="shared" si="37"/>
        <v>Fail</v>
      </c>
      <c r="H510" t="str">
        <f t="shared" si="38"/>
        <v>Fail</v>
      </c>
      <c r="I510" t="str">
        <f t="shared" si="39"/>
        <v>Fail</v>
      </c>
    </row>
    <row r="511" spans="1:9">
      <c r="A511" s="9">
        <v>695192</v>
      </c>
      <c r="B511" s="9">
        <v>440991</v>
      </c>
      <c r="C511" s="7">
        <f t="shared" si="35"/>
        <v>0.63434418117584779</v>
      </c>
      <c r="D511" s="2" t="str">
        <f t="shared" si="36"/>
        <v>FIRST</v>
      </c>
      <c r="E511" s="2" t="str">
        <f t="shared" si="37"/>
        <v>First</v>
      </c>
      <c r="H511" t="str">
        <f t="shared" si="38"/>
        <v>First</v>
      </c>
      <c r="I511" t="str">
        <f t="shared" si="39"/>
        <v>First</v>
      </c>
    </row>
    <row r="512" spans="1:9">
      <c r="A512" s="9">
        <v>1033312</v>
      </c>
      <c r="B512" s="9">
        <v>631696</v>
      </c>
      <c r="C512" s="7">
        <f t="shared" si="35"/>
        <v>0.61133133071134371</v>
      </c>
      <c r="D512" s="2" t="str">
        <f t="shared" si="36"/>
        <v>FIRST</v>
      </c>
      <c r="E512" s="2" t="str">
        <f t="shared" si="37"/>
        <v>First</v>
      </c>
      <c r="H512" t="str">
        <f t="shared" si="38"/>
        <v>First</v>
      </c>
      <c r="I512" t="str">
        <f t="shared" si="39"/>
        <v>First</v>
      </c>
    </row>
    <row r="513" spans="1:9">
      <c r="A513" s="9">
        <v>733743</v>
      </c>
      <c r="B513" s="9">
        <v>1028964</v>
      </c>
      <c r="C513" s="7">
        <f t="shared" si="35"/>
        <v>1.4023493239458502</v>
      </c>
      <c r="D513" s="2" t="str">
        <f t="shared" si="36"/>
        <v>A+</v>
      </c>
      <c r="E513" s="2" t="str">
        <f t="shared" si="37"/>
        <v>A+</v>
      </c>
      <c r="H513" t="str">
        <f t="shared" si="38"/>
        <v>A+</v>
      </c>
      <c r="I513" t="str">
        <f t="shared" si="39"/>
        <v>A+</v>
      </c>
    </row>
    <row r="514" spans="1:9">
      <c r="A514" s="9">
        <v>679873</v>
      </c>
      <c r="B514" s="9">
        <v>1265555</v>
      </c>
      <c r="C514" s="7">
        <f t="shared" si="35"/>
        <v>1.8614579487639604</v>
      </c>
      <c r="D514" s="2" t="str">
        <f t="shared" si="36"/>
        <v>A+</v>
      </c>
      <c r="E514" s="2" t="str">
        <f t="shared" si="37"/>
        <v>A+</v>
      </c>
      <c r="H514" t="str">
        <f t="shared" si="38"/>
        <v>A+</v>
      </c>
      <c r="I514" t="str">
        <f t="shared" si="39"/>
        <v>A+</v>
      </c>
    </row>
    <row r="515" spans="1:9">
      <c r="A515" s="9">
        <v>837621</v>
      </c>
      <c r="B515" s="9">
        <v>1184001</v>
      </c>
      <c r="C515" s="7">
        <f t="shared" si="35"/>
        <v>1.4135283141181991</v>
      </c>
      <c r="D515" s="2" t="str">
        <f t="shared" si="36"/>
        <v>A+</v>
      </c>
      <c r="E515" s="2" t="str">
        <f t="shared" si="37"/>
        <v>A+</v>
      </c>
      <c r="H515" t="str">
        <f t="shared" si="38"/>
        <v>A+</v>
      </c>
      <c r="I515" t="str">
        <f t="shared" si="39"/>
        <v>A+</v>
      </c>
    </row>
    <row r="516" spans="1:9">
      <c r="A516" s="9">
        <v>1408192</v>
      </c>
      <c r="B516" s="9">
        <v>1657401</v>
      </c>
      <c r="C516" s="7">
        <f t="shared" si="35"/>
        <v>1.1769708960141798</v>
      </c>
      <c r="D516" s="2" t="str">
        <f t="shared" si="36"/>
        <v>A+</v>
      </c>
      <c r="E516" s="2" t="str">
        <f t="shared" si="37"/>
        <v>A+</v>
      </c>
      <c r="H516" t="str">
        <f t="shared" si="38"/>
        <v>A+</v>
      </c>
      <c r="I516" t="str">
        <f t="shared" si="39"/>
        <v>A+</v>
      </c>
    </row>
    <row r="517" spans="1:9">
      <c r="A517" s="9">
        <v>855754</v>
      </c>
      <c r="B517" s="9">
        <v>386638</v>
      </c>
      <c r="C517" s="7">
        <f t="shared" si="35"/>
        <v>0.45180974906339905</v>
      </c>
      <c r="D517" s="2" t="str">
        <f t="shared" si="36"/>
        <v>PASS</v>
      </c>
      <c r="E517" s="2" t="str">
        <f t="shared" si="37"/>
        <v>Pass</v>
      </c>
      <c r="H517" t="str">
        <f t="shared" si="38"/>
        <v>Pass</v>
      </c>
      <c r="I517" t="str">
        <f t="shared" si="39"/>
        <v>Pass</v>
      </c>
    </row>
    <row r="518" spans="1:9">
      <c r="A518" s="9">
        <v>669002</v>
      </c>
      <c r="B518" s="9">
        <v>258161</v>
      </c>
      <c r="C518" s="7">
        <f t="shared" si="35"/>
        <v>0.38588972828182877</v>
      </c>
      <c r="D518" s="2" t="str">
        <f t="shared" si="36"/>
        <v>FAIL</v>
      </c>
      <c r="E518" s="2" t="str">
        <f t="shared" si="37"/>
        <v>Fail</v>
      </c>
      <c r="H518" t="str">
        <f t="shared" si="38"/>
        <v>Fail</v>
      </c>
      <c r="I518" t="str">
        <f t="shared" si="39"/>
        <v>Fail</v>
      </c>
    </row>
    <row r="519" spans="1:9">
      <c r="A519" s="9">
        <v>521969</v>
      </c>
      <c r="B519" s="9">
        <v>466899</v>
      </c>
      <c r="C519" s="7">
        <f t="shared" si="35"/>
        <v>0.8944956501248158</v>
      </c>
      <c r="D519" s="2" t="str">
        <f t="shared" si="36"/>
        <v>A</v>
      </c>
      <c r="E519" s="2" t="str">
        <f t="shared" si="37"/>
        <v>A</v>
      </c>
      <c r="H519" t="str">
        <f t="shared" si="38"/>
        <v>A</v>
      </c>
      <c r="I519" t="str">
        <f t="shared" si="39"/>
        <v>A</v>
      </c>
    </row>
    <row r="520" spans="1:9">
      <c r="A520" s="9">
        <v>341537</v>
      </c>
      <c r="B520" s="9">
        <v>792176</v>
      </c>
      <c r="C520" s="7">
        <f t="shared" si="35"/>
        <v>2.3194441597835667</v>
      </c>
      <c r="D520" s="2" t="str">
        <f t="shared" si="36"/>
        <v>A+</v>
      </c>
      <c r="E520" s="2" t="str">
        <f t="shared" si="37"/>
        <v>A+</v>
      </c>
      <c r="H520" t="str">
        <f t="shared" si="38"/>
        <v>A+</v>
      </c>
      <c r="I520" t="str">
        <f t="shared" si="39"/>
        <v>A+</v>
      </c>
    </row>
    <row r="521" spans="1:9">
      <c r="A521" s="9">
        <v>718093</v>
      </c>
      <c r="B521" s="9">
        <v>1008932</v>
      </c>
      <c r="C521" s="7">
        <f t="shared" si="35"/>
        <v>1.4050157848635205</v>
      </c>
      <c r="D521" s="2" t="str">
        <f t="shared" si="36"/>
        <v>A+</v>
      </c>
      <c r="E521" s="2" t="str">
        <f t="shared" si="37"/>
        <v>A+</v>
      </c>
      <c r="H521" t="str">
        <f t="shared" si="38"/>
        <v>A+</v>
      </c>
      <c r="I521" t="str">
        <f t="shared" si="39"/>
        <v>A+</v>
      </c>
    </row>
    <row r="522" spans="1:9">
      <c r="A522" s="9">
        <v>561945</v>
      </c>
      <c r="B522" s="9">
        <v>384765</v>
      </c>
      <c r="C522" s="7">
        <f t="shared" si="35"/>
        <v>0.68470223954301579</v>
      </c>
      <c r="D522" s="2" t="str">
        <f t="shared" si="36"/>
        <v>FIRST</v>
      </c>
      <c r="E522" s="2" t="str">
        <f t="shared" si="37"/>
        <v>First</v>
      </c>
      <c r="H522" t="str">
        <f t="shared" si="38"/>
        <v>First</v>
      </c>
      <c r="I522" t="str">
        <f t="shared" si="39"/>
        <v>First</v>
      </c>
    </row>
    <row r="523" spans="1:9">
      <c r="A523" s="9">
        <v>839726</v>
      </c>
      <c r="B523" s="9">
        <v>1119173</v>
      </c>
      <c r="C523" s="7">
        <f t="shared" si="35"/>
        <v>1.332783550824912</v>
      </c>
      <c r="D523" s="2" t="str">
        <f t="shared" si="36"/>
        <v>A+</v>
      </c>
      <c r="E523" s="2" t="str">
        <f t="shared" si="37"/>
        <v>A+</v>
      </c>
      <c r="H523" t="str">
        <f t="shared" si="38"/>
        <v>A+</v>
      </c>
      <c r="I523" t="str">
        <f t="shared" si="39"/>
        <v>A+</v>
      </c>
    </row>
    <row r="524" spans="1:9">
      <c r="A524" s="9">
        <v>724714</v>
      </c>
      <c r="B524" s="9">
        <v>1080787</v>
      </c>
      <c r="C524" s="7">
        <f t="shared" si="35"/>
        <v>1.491328993230433</v>
      </c>
      <c r="D524" s="2" t="str">
        <f t="shared" si="36"/>
        <v>A+</v>
      </c>
      <c r="E524" s="2" t="str">
        <f t="shared" si="37"/>
        <v>A+</v>
      </c>
      <c r="H524" t="str">
        <f t="shared" si="38"/>
        <v>A+</v>
      </c>
      <c r="I524" t="str">
        <f t="shared" si="39"/>
        <v>A+</v>
      </c>
    </row>
    <row r="525" spans="1:9">
      <c r="A525" s="9">
        <v>877625</v>
      </c>
      <c r="B525" s="9">
        <v>1724149</v>
      </c>
      <c r="C525" s="7">
        <f t="shared" ref="C525:C588" si="40">B525/A525</f>
        <v>1.9645623130608176</v>
      </c>
      <c r="D525" s="2" t="str">
        <f t="shared" ref="D525:D588" si="41">IF(C525&gt;100%,"A+",IF(C525&gt;81%,"A",IF(C525&gt;61%,"FIRST",IF(C525&gt;41%,"PASS","FAIL"))))</f>
        <v>A+</v>
      </c>
      <c r="E525" s="2" t="str">
        <f t="shared" ref="E525:E588" si="42">VLOOKUP(C525,$C$4:$D$8,2,1)</f>
        <v>A+</v>
      </c>
      <c r="H525" t="str">
        <f t="shared" ref="H525:H588" si="43">IF(C525&lt;41%, "Fail",IF(C525&lt;61%,"Pass",IF(C525&lt;81%,"First",IF(C525&lt;101%,"A","A+"))))</f>
        <v>A+</v>
      </c>
      <c r="I525" t="str">
        <f t="shared" ref="I525:I588" si="44">VLOOKUP(C525,$C$4:$D$8,2,TRUE)</f>
        <v>A+</v>
      </c>
    </row>
    <row r="526" spans="1:9">
      <c r="A526" s="9">
        <v>1372273</v>
      </c>
      <c r="B526" s="9">
        <v>908706</v>
      </c>
      <c r="C526" s="7">
        <f t="shared" si="40"/>
        <v>0.66219039505987509</v>
      </c>
      <c r="D526" s="2" t="str">
        <f t="shared" si="41"/>
        <v>FIRST</v>
      </c>
      <c r="E526" s="2" t="str">
        <f t="shared" si="42"/>
        <v>First</v>
      </c>
      <c r="H526" t="str">
        <f t="shared" si="43"/>
        <v>First</v>
      </c>
      <c r="I526" t="str">
        <f t="shared" si="44"/>
        <v>First</v>
      </c>
    </row>
    <row r="527" spans="1:9">
      <c r="A527" s="9">
        <v>1515941</v>
      </c>
      <c r="B527" s="9">
        <v>1111567</v>
      </c>
      <c r="C527" s="7">
        <f t="shared" si="40"/>
        <v>0.7332521516338697</v>
      </c>
      <c r="D527" s="2" t="str">
        <f t="shared" si="41"/>
        <v>FIRST</v>
      </c>
      <c r="E527" s="2" t="str">
        <f t="shared" si="42"/>
        <v>First</v>
      </c>
      <c r="H527" t="str">
        <f t="shared" si="43"/>
        <v>First</v>
      </c>
      <c r="I527" t="str">
        <f t="shared" si="44"/>
        <v>First</v>
      </c>
    </row>
    <row r="528" spans="1:9">
      <c r="A528" s="9">
        <v>1158399</v>
      </c>
      <c r="B528" s="9">
        <v>1410710</v>
      </c>
      <c r="C528" s="7">
        <f t="shared" si="40"/>
        <v>1.2178100982476676</v>
      </c>
      <c r="D528" s="2" t="str">
        <f t="shared" si="41"/>
        <v>A+</v>
      </c>
      <c r="E528" s="2" t="str">
        <f t="shared" si="42"/>
        <v>A+</v>
      </c>
      <c r="H528" t="str">
        <f t="shared" si="43"/>
        <v>A+</v>
      </c>
      <c r="I528" t="str">
        <f t="shared" si="44"/>
        <v>A+</v>
      </c>
    </row>
    <row r="529" spans="1:9">
      <c r="A529" s="9">
        <v>394583</v>
      </c>
      <c r="B529" s="9">
        <v>997705</v>
      </c>
      <c r="C529" s="7">
        <f t="shared" si="40"/>
        <v>2.5285047759280048</v>
      </c>
      <c r="D529" s="2" t="str">
        <f t="shared" si="41"/>
        <v>A+</v>
      </c>
      <c r="E529" s="2" t="str">
        <f t="shared" si="42"/>
        <v>A+</v>
      </c>
      <c r="H529" t="str">
        <f t="shared" si="43"/>
        <v>A+</v>
      </c>
      <c r="I529" t="str">
        <f t="shared" si="44"/>
        <v>A+</v>
      </c>
    </row>
    <row r="530" spans="1:9">
      <c r="A530" s="9">
        <v>1209225</v>
      </c>
      <c r="B530" s="9">
        <v>1955619</v>
      </c>
      <c r="C530" s="7">
        <f t="shared" si="40"/>
        <v>1.6172498914594058</v>
      </c>
      <c r="D530" s="2" t="str">
        <f t="shared" si="41"/>
        <v>A+</v>
      </c>
      <c r="E530" s="2" t="str">
        <f t="shared" si="42"/>
        <v>A+</v>
      </c>
      <c r="H530" t="str">
        <f t="shared" si="43"/>
        <v>A+</v>
      </c>
      <c r="I530" t="str">
        <f t="shared" si="44"/>
        <v>A+</v>
      </c>
    </row>
    <row r="531" spans="1:9">
      <c r="A531" s="9">
        <v>840427</v>
      </c>
      <c r="B531" s="9">
        <v>980285</v>
      </c>
      <c r="C531" s="7">
        <f t="shared" si="40"/>
        <v>1.1664130257595247</v>
      </c>
      <c r="D531" s="2" t="str">
        <f t="shared" si="41"/>
        <v>A+</v>
      </c>
      <c r="E531" s="2" t="str">
        <f t="shared" si="42"/>
        <v>A+</v>
      </c>
      <c r="H531" t="str">
        <f t="shared" si="43"/>
        <v>A+</v>
      </c>
      <c r="I531" t="str">
        <f t="shared" si="44"/>
        <v>A+</v>
      </c>
    </row>
    <row r="532" spans="1:9">
      <c r="A532" s="9">
        <v>352368</v>
      </c>
      <c r="B532" s="9">
        <v>486995</v>
      </c>
      <c r="C532" s="7">
        <f t="shared" si="40"/>
        <v>1.3820636380148028</v>
      </c>
      <c r="D532" s="2" t="str">
        <f t="shared" si="41"/>
        <v>A+</v>
      </c>
      <c r="E532" s="2" t="str">
        <f t="shared" si="42"/>
        <v>A+</v>
      </c>
      <c r="H532" t="str">
        <f t="shared" si="43"/>
        <v>A+</v>
      </c>
      <c r="I532" t="str">
        <f t="shared" si="44"/>
        <v>A+</v>
      </c>
    </row>
    <row r="533" spans="1:9">
      <c r="A533" s="9">
        <v>1037339</v>
      </c>
      <c r="B533" s="9">
        <v>1749610</v>
      </c>
      <c r="C533" s="7">
        <f t="shared" si="40"/>
        <v>1.6866328172371809</v>
      </c>
      <c r="D533" s="2" t="str">
        <f t="shared" si="41"/>
        <v>A+</v>
      </c>
      <c r="E533" s="2" t="str">
        <f t="shared" si="42"/>
        <v>A+</v>
      </c>
      <c r="H533" t="str">
        <f t="shared" si="43"/>
        <v>A+</v>
      </c>
      <c r="I533" t="str">
        <f t="shared" si="44"/>
        <v>A+</v>
      </c>
    </row>
    <row r="534" spans="1:9">
      <c r="A534" s="9">
        <v>427347</v>
      </c>
      <c r="B534" s="9">
        <v>1013976</v>
      </c>
      <c r="C534" s="7">
        <f t="shared" si="40"/>
        <v>2.3727228692374114</v>
      </c>
      <c r="D534" s="2" t="str">
        <f t="shared" si="41"/>
        <v>A+</v>
      </c>
      <c r="E534" s="2" t="str">
        <f t="shared" si="42"/>
        <v>A+</v>
      </c>
      <c r="H534" t="str">
        <f t="shared" si="43"/>
        <v>A+</v>
      </c>
      <c r="I534" t="str">
        <f t="shared" si="44"/>
        <v>A+</v>
      </c>
    </row>
    <row r="535" spans="1:9">
      <c r="A535" s="9">
        <v>2323272</v>
      </c>
      <c r="B535" s="9">
        <v>1893216</v>
      </c>
      <c r="C535" s="7">
        <f t="shared" si="40"/>
        <v>0.81489210045143234</v>
      </c>
      <c r="D535" s="2" t="str">
        <f t="shared" si="41"/>
        <v>A</v>
      </c>
      <c r="E535" s="2" t="str">
        <f t="shared" si="42"/>
        <v>A</v>
      </c>
      <c r="H535" t="str">
        <f t="shared" si="43"/>
        <v>A</v>
      </c>
      <c r="I535" t="str">
        <f t="shared" si="44"/>
        <v>A</v>
      </c>
    </row>
    <row r="536" spans="1:9">
      <c r="A536" s="9">
        <v>471133</v>
      </c>
      <c r="B536" s="9">
        <v>687867</v>
      </c>
      <c r="C536" s="7">
        <f t="shared" si="40"/>
        <v>1.4600272109998662</v>
      </c>
      <c r="D536" s="2" t="str">
        <f t="shared" si="41"/>
        <v>A+</v>
      </c>
      <c r="E536" s="2" t="str">
        <f t="shared" si="42"/>
        <v>A+</v>
      </c>
      <c r="H536" t="str">
        <f t="shared" si="43"/>
        <v>A+</v>
      </c>
      <c r="I536" t="str">
        <f t="shared" si="44"/>
        <v>A+</v>
      </c>
    </row>
    <row r="537" spans="1:9">
      <c r="A537" s="9">
        <v>827043</v>
      </c>
      <c r="B537" s="9">
        <v>2707725</v>
      </c>
      <c r="C537" s="7">
        <f t="shared" si="40"/>
        <v>3.2739833358120438</v>
      </c>
      <c r="D537" s="2" t="str">
        <f t="shared" si="41"/>
        <v>A+</v>
      </c>
      <c r="E537" s="2" t="str">
        <f t="shared" si="42"/>
        <v>A+</v>
      </c>
      <c r="H537" t="str">
        <f t="shared" si="43"/>
        <v>A+</v>
      </c>
      <c r="I537" t="str">
        <f t="shared" si="44"/>
        <v>A+</v>
      </c>
    </row>
    <row r="538" spans="1:9">
      <c r="A538" s="9">
        <v>822319</v>
      </c>
      <c r="B538" s="9">
        <v>1004926</v>
      </c>
      <c r="C538" s="7">
        <f t="shared" si="40"/>
        <v>1.2220634571255193</v>
      </c>
      <c r="D538" s="2" t="str">
        <f t="shared" si="41"/>
        <v>A+</v>
      </c>
      <c r="E538" s="2" t="str">
        <f t="shared" si="42"/>
        <v>A+</v>
      </c>
      <c r="H538" t="str">
        <f t="shared" si="43"/>
        <v>A+</v>
      </c>
      <c r="I538" t="str">
        <f t="shared" si="44"/>
        <v>A+</v>
      </c>
    </row>
    <row r="539" spans="1:9">
      <c r="A539" s="9">
        <v>553168</v>
      </c>
      <c r="B539" s="9">
        <v>910842</v>
      </c>
      <c r="C539" s="7">
        <f t="shared" si="40"/>
        <v>1.6465919937523501</v>
      </c>
      <c r="D539" s="2" t="str">
        <f t="shared" si="41"/>
        <v>A+</v>
      </c>
      <c r="E539" s="2" t="str">
        <f t="shared" si="42"/>
        <v>A+</v>
      </c>
      <c r="H539" t="str">
        <f t="shared" si="43"/>
        <v>A+</v>
      </c>
      <c r="I539" t="str">
        <f t="shared" si="44"/>
        <v>A+</v>
      </c>
    </row>
    <row r="540" spans="1:9">
      <c r="A540" s="9">
        <v>1109389</v>
      </c>
      <c r="B540" s="9">
        <v>977787</v>
      </c>
      <c r="C540" s="7">
        <f t="shared" si="40"/>
        <v>0.88137434209280963</v>
      </c>
      <c r="D540" s="2" t="str">
        <f t="shared" si="41"/>
        <v>A</v>
      </c>
      <c r="E540" s="2" t="str">
        <f t="shared" si="42"/>
        <v>A</v>
      </c>
      <c r="H540" t="str">
        <f t="shared" si="43"/>
        <v>A</v>
      </c>
      <c r="I540" t="str">
        <f t="shared" si="44"/>
        <v>A</v>
      </c>
    </row>
    <row r="541" spans="1:9">
      <c r="A541" s="9">
        <v>653669</v>
      </c>
      <c r="B541" s="9">
        <v>1029391</v>
      </c>
      <c r="C541" s="7">
        <f t="shared" si="40"/>
        <v>1.5747893811699805</v>
      </c>
      <c r="D541" s="2" t="str">
        <f t="shared" si="41"/>
        <v>A+</v>
      </c>
      <c r="E541" s="2" t="str">
        <f t="shared" si="42"/>
        <v>A+</v>
      </c>
      <c r="H541" t="str">
        <f t="shared" si="43"/>
        <v>A+</v>
      </c>
      <c r="I541" t="str">
        <f t="shared" si="44"/>
        <v>A+</v>
      </c>
    </row>
    <row r="542" spans="1:9">
      <c r="A542" s="9">
        <v>642179</v>
      </c>
      <c r="B542" s="9">
        <v>1129773</v>
      </c>
      <c r="C542" s="7">
        <f t="shared" si="40"/>
        <v>1.7592805121313528</v>
      </c>
      <c r="D542" s="2" t="str">
        <f t="shared" si="41"/>
        <v>A+</v>
      </c>
      <c r="E542" s="2" t="str">
        <f t="shared" si="42"/>
        <v>A+</v>
      </c>
      <c r="H542" t="str">
        <f t="shared" si="43"/>
        <v>A+</v>
      </c>
      <c r="I542" t="str">
        <f t="shared" si="44"/>
        <v>A+</v>
      </c>
    </row>
    <row r="543" spans="1:9">
      <c r="A543" s="9">
        <v>911720</v>
      </c>
      <c r="B543" s="9">
        <v>593098</v>
      </c>
      <c r="C543" s="7">
        <f t="shared" si="40"/>
        <v>0.65052647742728031</v>
      </c>
      <c r="D543" s="2" t="str">
        <f t="shared" si="41"/>
        <v>FIRST</v>
      </c>
      <c r="E543" s="2" t="str">
        <f t="shared" si="42"/>
        <v>First</v>
      </c>
      <c r="H543" t="str">
        <f t="shared" si="43"/>
        <v>First</v>
      </c>
      <c r="I543" t="str">
        <f t="shared" si="44"/>
        <v>First</v>
      </c>
    </row>
    <row r="544" spans="1:9">
      <c r="A544" s="9">
        <v>742116</v>
      </c>
      <c r="B544" s="9">
        <v>853212</v>
      </c>
      <c r="C544" s="7">
        <f t="shared" si="40"/>
        <v>1.1497016638908204</v>
      </c>
      <c r="D544" s="2" t="str">
        <f t="shared" si="41"/>
        <v>A+</v>
      </c>
      <c r="E544" s="2" t="str">
        <f t="shared" si="42"/>
        <v>A+</v>
      </c>
      <c r="H544" t="str">
        <f t="shared" si="43"/>
        <v>A+</v>
      </c>
      <c r="I544" t="str">
        <f t="shared" si="44"/>
        <v>A+</v>
      </c>
    </row>
    <row r="545" spans="1:9">
      <c r="A545" s="9">
        <v>679909</v>
      </c>
      <c r="B545" s="9">
        <v>780372</v>
      </c>
      <c r="C545" s="7">
        <f t="shared" si="40"/>
        <v>1.147759479577414</v>
      </c>
      <c r="D545" s="2" t="str">
        <f t="shared" si="41"/>
        <v>A+</v>
      </c>
      <c r="E545" s="2" t="str">
        <f t="shared" si="42"/>
        <v>A+</v>
      </c>
      <c r="H545" t="str">
        <f t="shared" si="43"/>
        <v>A+</v>
      </c>
      <c r="I545" t="str">
        <f t="shared" si="44"/>
        <v>A+</v>
      </c>
    </row>
    <row r="546" spans="1:9">
      <c r="A546" s="9">
        <v>1701940</v>
      </c>
      <c r="B546" s="9">
        <v>1163537</v>
      </c>
      <c r="C546" s="7">
        <f t="shared" si="40"/>
        <v>0.68365336028297119</v>
      </c>
      <c r="D546" s="2" t="str">
        <f t="shared" si="41"/>
        <v>FIRST</v>
      </c>
      <c r="E546" s="2" t="str">
        <f t="shared" si="42"/>
        <v>First</v>
      </c>
      <c r="H546" t="str">
        <f t="shared" si="43"/>
        <v>First</v>
      </c>
      <c r="I546" t="str">
        <f t="shared" si="44"/>
        <v>First</v>
      </c>
    </row>
    <row r="547" spans="1:9">
      <c r="A547" s="9">
        <v>290767</v>
      </c>
      <c r="B547" s="9">
        <v>497659</v>
      </c>
      <c r="C547" s="7">
        <f t="shared" si="40"/>
        <v>1.7115387922288292</v>
      </c>
      <c r="D547" s="2" t="str">
        <f t="shared" si="41"/>
        <v>A+</v>
      </c>
      <c r="E547" s="2" t="str">
        <f t="shared" si="42"/>
        <v>A+</v>
      </c>
      <c r="H547" t="str">
        <f t="shared" si="43"/>
        <v>A+</v>
      </c>
      <c r="I547" t="str">
        <f t="shared" si="44"/>
        <v>A+</v>
      </c>
    </row>
    <row r="548" spans="1:9">
      <c r="A548" s="9">
        <v>896828</v>
      </c>
      <c r="B548" s="9">
        <v>760236</v>
      </c>
      <c r="C548" s="7">
        <f t="shared" si="40"/>
        <v>0.84769431819702323</v>
      </c>
      <c r="D548" s="2" t="str">
        <f t="shared" si="41"/>
        <v>A</v>
      </c>
      <c r="E548" s="2" t="str">
        <f t="shared" si="42"/>
        <v>A</v>
      </c>
      <c r="H548" t="str">
        <f t="shared" si="43"/>
        <v>A</v>
      </c>
      <c r="I548" t="str">
        <f t="shared" si="44"/>
        <v>A</v>
      </c>
    </row>
    <row r="549" spans="1:9">
      <c r="A549" s="9">
        <v>816114</v>
      </c>
      <c r="B549" s="9">
        <v>996628</v>
      </c>
      <c r="C549" s="7">
        <f t="shared" si="40"/>
        <v>1.2211872360969178</v>
      </c>
      <c r="D549" s="2" t="str">
        <f t="shared" si="41"/>
        <v>A+</v>
      </c>
      <c r="E549" s="2" t="str">
        <f t="shared" si="42"/>
        <v>A+</v>
      </c>
      <c r="H549" t="str">
        <f t="shared" si="43"/>
        <v>A+</v>
      </c>
      <c r="I549" t="str">
        <f t="shared" si="44"/>
        <v>A+</v>
      </c>
    </row>
    <row r="550" spans="1:9">
      <c r="A550" s="9">
        <v>566053</v>
      </c>
      <c r="B550" s="9">
        <v>573850</v>
      </c>
      <c r="C550" s="7">
        <f t="shared" si="40"/>
        <v>1.0137743285522733</v>
      </c>
      <c r="D550" s="2" t="str">
        <f t="shared" si="41"/>
        <v>A+</v>
      </c>
      <c r="E550" s="2" t="str">
        <f t="shared" si="42"/>
        <v>A+</v>
      </c>
      <c r="H550" t="str">
        <f t="shared" si="43"/>
        <v>A+</v>
      </c>
      <c r="I550" t="str">
        <f t="shared" si="44"/>
        <v>A+</v>
      </c>
    </row>
    <row r="551" spans="1:9">
      <c r="A551" s="9">
        <v>833222</v>
      </c>
      <c r="B551" s="9">
        <v>778129</v>
      </c>
      <c r="C551" s="7">
        <f t="shared" si="40"/>
        <v>0.93387956631005897</v>
      </c>
      <c r="D551" s="2" t="str">
        <f t="shared" si="41"/>
        <v>A</v>
      </c>
      <c r="E551" s="2" t="str">
        <f t="shared" si="42"/>
        <v>A</v>
      </c>
      <c r="H551" t="str">
        <f t="shared" si="43"/>
        <v>A</v>
      </c>
      <c r="I551" t="str">
        <f t="shared" si="44"/>
        <v>A</v>
      </c>
    </row>
    <row r="552" spans="1:9">
      <c r="A552" s="9">
        <v>1343640</v>
      </c>
      <c r="B552" s="9">
        <v>1322125</v>
      </c>
      <c r="C552" s="7">
        <f t="shared" si="40"/>
        <v>0.98398752642076748</v>
      </c>
      <c r="D552" s="2" t="str">
        <f t="shared" si="41"/>
        <v>A</v>
      </c>
      <c r="E552" s="2" t="str">
        <f t="shared" si="42"/>
        <v>A</v>
      </c>
      <c r="H552" t="str">
        <f t="shared" si="43"/>
        <v>A</v>
      </c>
      <c r="I552" t="str">
        <f t="shared" si="44"/>
        <v>A</v>
      </c>
    </row>
    <row r="553" spans="1:9">
      <c r="A553" s="9">
        <v>558702</v>
      </c>
      <c r="B553" s="9">
        <v>451396</v>
      </c>
      <c r="C553" s="7">
        <f t="shared" si="40"/>
        <v>0.80793696818697625</v>
      </c>
      <c r="D553" s="2" t="str">
        <f t="shared" si="41"/>
        <v>FIRST</v>
      </c>
      <c r="E553" s="2" t="str">
        <f t="shared" si="42"/>
        <v>A</v>
      </c>
      <c r="H553" t="str">
        <f t="shared" si="43"/>
        <v>First</v>
      </c>
      <c r="I553" t="str">
        <f t="shared" si="44"/>
        <v>A</v>
      </c>
    </row>
    <row r="554" spans="1:9">
      <c r="A554" s="9">
        <v>297365</v>
      </c>
      <c r="B554" s="9">
        <v>438803</v>
      </c>
      <c r="C554" s="7">
        <f t="shared" si="40"/>
        <v>1.4756376843273418</v>
      </c>
      <c r="D554" s="2" t="str">
        <f t="shared" si="41"/>
        <v>A+</v>
      </c>
      <c r="E554" s="2" t="str">
        <f t="shared" si="42"/>
        <v>A+</v>
      </c>
      <c r="H554" t="str">
        <f t="shared" si="43"/>
        <v>A+</v>
      </c>
      <c r="I554" t="str">
        <f t="shared" si="44"/>
        <v>A+</v>
      </c>
    </row>
    <row r="555" spans="1:9">
      <c r="A555" s="9">
        <v>303280</v>
      </c>
      <c r="B555" s="9">
        <v>743350</v>
      </c>
      <c r="C555" s="7">
        <f t="shared" si="40"/>
        <v>2.4510353468741757</v>
      </c>
      <c r="D555" s="2" t="str">
        <f t="shared" si="41"/>
        <v>A+</v>
      </c>
      <c r="E555" s="2" t="str">
        <f t="shared" si="42"/>
        <v>A+</v>
      </c>
      <c r="H555" t="str">
        <f t="shared" si="43"/>
        <v>A+</v>
      </c>
      <c r="I555" t="str">
        <f t="shared" si="44"/>
        <v>A+</v>
      </c>
    </row>
    <row r="556" spans="1:9">
      <c r="A556" s="9">
        <v>860692</v>
      </c>
      <c r="B556" s="9">
        <v>551982</v>
      </c>
      <c r="C556" s="7">
        <f t="shared" si="40"/>
        <v>0.64132349318920123</v>
      </c>
      <c r="D556" s="2" t="str">
        <f t="shared" si="41"/>
        <v>FIRST</v>
      </c>
      <c r="E556" s="2" t="str">
        <f t="shared" si="42"/>
        <v>First</v>
      </c>
      <c r="H556" t="str">
        <f t="shared" si="43"/>
        <v>First</v>
      </c>
      <c r="I556" t="str">
        <f t="shared" si="44"/>
        <v>First</v>
      </c>
    </row>
    <row r="557" spans="1:9">
      <c r="A557" s="9">
        <v>1594809</v>
      </c>
      <c r="B557" s="9">
        <v>1709449</v>
      </c>
      <c r="C557" s="7">
        <f t="shared" si="40"/>
        <v>1.0718832161092644</v>
      </c>
      <c r="D557" s="2" t="str">
        <f t="shared" si="41"/>
        <v>A+</v>
      </c>
      <c r="E557" s="2" t="str">
        <f t="shared" si="42"/>
        <v>A+</v>
      </c>
      <c r="H557" t="str">
        <f t="shared" si="43"/>
        <v>A+</v>
      </c>
      <c r="I557" t="str">
        <f t="shared" si="44"/>
        <v>A+</v>
      </c>
    </row>
    <row r="558" spans="1:9">
      <c r="A558" s="9">
        <v>1286996</v>
      </c>
      <c r="B558" s="9">
        <v>808883</v>
      </c>
      <c r="C558" s="7">
        <f t="shared" si="40"/>
        <v>0.62850467289719625</v>
      </c>
      <c r="D558" s="2" t="str">
        <f t="shared" si="41"/>
        <v>FIRST</v>
      </c>
      <c r="E558" s="2" t="str">
        <f t="shared" si="42"/>
        <v>First</v>
      </c>
      <c r="H558" t="str">
        <f t="shared" si="43"/>
        <v>First</v>
      </c>
      <c r="I558" t="str">
        <f t="shared" si="44"/>
        <v>First</v>
      </c>
    </row>
    <row r="559" spans="1:9">
      <c r="A559" s="9">
        <v>1240139</v>
      </c>
      <c r="B559" s="9">
        <v>946122</v>
      </c>
      <c r="C559" s="7">
        <f t="shared" si="40"/>
        <v>0.76291609247027958</v>
      </c>
      <c r="D559" s="2" t="str">
        <f t="shared" si="41"/>
        <v>FIRST</v>
      </c>
      <c r="E559" s="2" t="str">
        <f t="shared" si="42"/>
        <v>First</v>
      </c>
      <c r="H559" t="str">
        <f t="shared" si="43"/>
        <v>First</v>
      </c>
      <c r="I559" t="str">
        <f t="shared" si="44"/>
        <v>First</v>
      </c>
    </row>
    <row r="560" spans="1:9">
      <c r="A560" s="9">
        <v>1159156</v>
      </c>
      <c r="B560" s="9">
        <v>1440456</v>
      </c>
      <c r="C560" s="7">
        <f t="shared" si="40"/>
        <v>1.2426765681237038</v>
      </c>
      <c r="D560" s="2" t="str">
        <f t="shared" si="41"/>
        <v>A+</v>
      </c>
      <c r="E560" s="2" t="str">
        <f t="shared" si="42"/>
        <v>A+</v>
      </c>
      <c r="H560" t="str">
        <f t="shared" si="43"/>
        <v>A+</v>
      </c>
      <c r="I560" t="str">
        <f t="shared" si="44"/>
        <v>A+</v>
      </c>
    </row>
    <row r="561" spans="1:9">
      <c r="A561" s="9">
        <v>1274608</v>
      </c>
      <c r="B561" s="9">
        <v>2228858</v>
      </c>
      <c r="C561" s="7">
        <f t="shared" si="40"/>
        <v>1.7486615492763264</v>
      </c>
      <c r="D561" s="2" t="str">
        <f t="shared" si="41"/>
        <v>A+</v>
      </c>
      <c r="E561" s="2" t="str">
        <f t="shared" si="42"/>
        <v>A+</v>
      </c>
      <c r="H561" t="str">
        <f t="shared" si="43"/>
        <v>A+</v>
      </c>
      <c r="I561" t="str">
        <f t="shared" si="44"/>
        <v>A+</v>
      </c>
    </row>
    <row r="562" spans="1:9">
      <c r="A562" s="9">
        <v>2051979</v>
      </c>
      <c r="B562" s="9">
        <v>2136598</v>
      </c>
      <c r="C562" s="7">
        <f t="shared" si="40"/>
        <v>1.0412377514584701</v>
      </c>
      <c r="D562" s="2" t="str">
        <f t="shared" si="41"/>
        <v>A+</v>
      </c>
      <c r="E562" s="2" t="str">
        <f t="shared" si="42"/>
        <v>A+</v>
      </c>
      <c r="H562" t="str">
        <f t="shared" si="43"/>
        <v>A+</v>
      </c>
      <c r="I562" t="str">
        <f t="shared" si="44"/>
        <v>A+</v>
      </c>
    </row>
    <row r="563" spans="1:9">
      <c r="A563" s="9">
        <v>1284182</v>
      </c>
      <c r="B563" s="9">
        <v>1889188</v>
      </c>
      <c r="C563" s="7">
        <f t="shared" si="40"/>
        <v>1.4711216945884618</v>
      </c>
      <c r="D563" s="2" t="str">
        <f t="shared" si="41"/>
        <v>A+</v>
      </c>
      <c r="E563" s="2" t="str">
        <f t="shared" si="42"/>
        <v>A+</v>
      </c>
      <c r="H563" t="str">
        <f t="shared" si="43"/>
        <v>A+</v>
      </c>
      <c r="I563" t="str">
        <f t="shared" si="44"/>
        <v>A+</v>
      </c>
    </row>
    <row r="564" spans="1:9">
      <c r="A564" s="9">
        <v>872057</v>
      </c>
      <c r="B564" s="9">
        <v>255492</v>
      </c>
      <c r="C564" s="7">
        <f t="shared" si="40"/>
        <v>0.29297626187279041</v>
      </c>
      <c r="D564" s="2" t="str">
        <f t="shared" si="41"/>
        <v>FAIL</v>
      </c>
      <c r="E564" s="2" t="str">
        <f t="shared" si="42"/>
        <v>Fail</v>
      </c>
      <c r="H564" t="str">
        <f t="shared" si="43"/>
        <v>Fail</v>
      </c>
      <c r="I564" t="str">
        <f t="shared" si="44"/>
        <v>Fail</v>
      </c>
    </row>
    <row r="565" spans="1:9">
      <c r="A565" s="9">
        <v>1587692</v>
      </c>
      <c r="B565" s="9">
        <v>1868243</v>
      </c>
      <c r="C565" s="7">
        <f t="shared" si="40"/>
        <v>1.1767036679658271</v>
      </c>
      <c r="D565" s="2" t="str">
        <f t="shared" si="41"/>
        <v>A+</v>
      </c>
      <c r="E565" s="2" t="str">
        <f t="shared" si="42"/>
        <v>A+</v>
      </c>
      <c r="H565" t="str">
        <f t="shared" si="43"/>
        <v>A+</v>
      </c>
      <c r="I565" t="str">
        <f t="shared" si="44"/>
        <v>A+</v>
      </c>
    </row>
    <row r="566" spans="1:9">
      <c r="A566" s="9">
        <v>1455971</v>
      </c>
      <c r="B566" s="9">
        <v>1206588</v>
      </c>
      <c r="C566" s="7">
        <f t="shared" si="40"/>
        <v>0.82871705549080299</v>
      </c>
      <c r="D566" s="2" t="str">
        <f t="shared" si="41"/>
        <v>A</v>
      </c>
      <c r="E566" s="2" t="str">
        <f t="shared" si="42"/>
        <v>A</v>
      </c>
      <c r="H566" t="str">
        <f t="shared" si="43"/>
        <v>A</v>
      </c>
      <c r="I566" t="str">
        <f t="shared" si="44"/>
        <v>A</v>
      </c>
    </row>
    <row r="567" spans="1:9">
      <c r="A567" s="9">
        <v>618629</v>
      </c>
      <c r="B567" s="9">
        <v>857905</v>
      </c>
      <c r="C567" s="7">
        <f t="shared" si="40"/>
        <v>1.3867843246921823</v>
      </c>
      <c r="D567" s="2" t="str">
        <f t="shared" si="41"/>
        <v>A+</v>
      </c>
      <c r="E567" s="2" t="str">
        <f t="shared" si="42"/>
        <v>A+</v>
      </c>
      <c r="H567" t="str">
        <f t="shared" si="43"/>
        <v>A+</v>
      </c>
      <c r="I567" t="str">
        <f t="shared" si="44"/>
        <v>A+</v>
      </c>
    </row>
    <row r="568" spans="1:9">
      <c r="A568" s="9">
        <v>675864</v>
      </c>
      <c r="B568" s="9">
        <v>947063</v>
      </c>
      <c r="C568" s="7">
        <f t="shared" si="40"/>
        <v>1.4012626800658121</v>
      </c>
      <c r="D568" s="2" t="str">
        <f t="shared" si="41"/>
        <v>A+</v>
      </c>
      <c r="E568" s="2" t="str">
        <f t="shared" si="42"/>
        <v>A+</v>
      </c>
      <c r="H568" t="str">
        <f t="shared" si="43"/>
        <v>A+</v>
      </c>
      <c r="I568" t="str">
        <f t="shared" si="44"/>
        <v>A+</v>
      </c>
    </row>
    <row r="569" spans="1:9">
      <c r="A569" s="9">
        <v>829033</v>
      </c>
      <c r="B569" s="9">
        <v>855741</v>
      </c>
      <c r="C569" s="7">
        <f t="shared" si="40"/>
        <v>1.0322158466550788</v>
      </c>
      <c r="D569" s="2" t="str">
        <f t="shared" si="41"/>
        <v>A+</v>
      </c>
      <c r="E569" s="2" t="str">
        <f t="shared" si="42"/>
        <v>A+</v>
      </c>
      <c r="H569" t="str">
        <f t="shared" si="43"/>
        <v>A+</v>
      </c>
      <c r="I569" t="str">
        <f t="shared" si="44"/>
        <v>A+</v>
      </c>
    </row>
    <row r="570" spans="1:9">
      <c r="A570" s="9">
        <v>597706</v>
      </c>
      <c r="B570" s="9">
        <v>506912</v>
      </c>
      <c r="C570" s="7">
        <f t="shared" si="40"/>
        <v>0.84809588660645874</v>
      </c>
      <c r="D570" s="2" t="str">
        <f t="shared" si="41"/>
        <v>A</v>
      </c>
      <c r="E570" s="2" t="str">
        <f t="shared" si="42"/>
        <v>A</v>
      </c>
      <c r="H570" t="str">
        <f t="shared" si="43"/>
        <v>A</v>
      </c>
      <c r="I570" t="str">
        <f t="shared" si="44"/>
        <v>A</v>
      </c>
    </row>
    <row r="571" spans="1:9">
      <c r="A571" s="9">
        <v>669433</v>
      </c>
      <c r="B571" s="9">
        <v>745957</v>
      </c>
      <c r="C571" s="7">
        <f t="shared" si="40"/>
        <v>1.1143116637512642</v>
      </c>
      <c r="D571" s="2" t="str">
        <f t="shared" si="41"/>
        <v>A+</v>
      </c>
      <c r="E571" s="2" t="str">
        <f t="shared" si="42"/>
        <v>A+</v>
      </c>
      <c r="H571" t="str">
        <f t="shared" si="43"/>
        <v>A+</v>
      </c>
      <c r="I571" t="str">
        <f t="shared" si="44"/>
        <v>A+</v>
      </c>
    </row>
    <row r="572" spans="1:9">
      <c r="A572" s="9">
        <v>1014636</v>
      </c>
      <c r="B572" s="9">
        <v>1637667</v>
      </c>
      <c r="C572" s="7">
        <f t="shared" si="40"/>
        <v>1.614043854150651</v>
      </c>
      <c r="D572" s="2" t="str">
        <f t="shared" si="41"/>
        <v>A+</v>
      </c>
      <c r="E572" s="2" t="str">
        <f t="shared" si="42"/>
        <v>A+</v>
      </c>
      <c r="H572" t="str">
        <f t="shared" si="43"/>
        <v>A+</v>
      </c>
      <c r="I572" t="str">
        <f t="shared" si="44"/>
        <v>A+</v>
      </c>
    </row>
    <row r="573" spans="1:9">
      <c r="A573" s="9">
        <v>1008972</v>
      </c>
      <c r="B573" s="9">
        <v>1362486</v>
      </c>
      <c r="C573" s="7">
        <f t="shared" si="40"/>
        <v>1.3503704760885338</v>
      </c>
      <c r="D573" s="2" t="str">
        <f t="shared" si="41"/>
        <v>A+</v>
      </c>
      <c r="E573" s="2" t="str">
        <f t="shared" si="42"/>
        <v>A+</v>
      </c>
      <c r="H573" t="str">
        <f t="shared" si="43"/>
        <v>A+</v>
      </c>
      <c r="I573" t="str">
        <f t="shared" si="44"/>
        <v>A+</v>
      </c>
    </row>
    <row r="574" spans="1:9">
      <c r="A574" s="9">
        <v>1011301</v>
      </c>
      <c r="B574" s="9">
        <v>89136</v>
      </c>
      <c r="C574" s="7">
        <f t="shared" si="40"/>
        <v>8.8139930643794481E-2</v>
      </c>
      <c r="D574" s="2" t="str">
        <f t="shared" si="41"/>
        <v>FAIL</v>
      </c>
      <c r="E574" s="2" t="str">
        <f t="shared" si="42"/>
        <v>Fail</v>
      </c>
      <c r="H574" t="str">
        <f t="shared" si="43"/>
        <v>Fail</v>
      </c>
      <c r="I574" t="str">
        <f t="shared" si="44"/>
        <v>Fail</v>
      </c>
    </row>
    <row r="575" spans="1:9">
      <c r="A575" s="9">
        <v>1956094</v>
      </c>
      <c r="B575" s="9">
        <v>1458080</v>
      </c>
      <c r="C575" s="7">
        <f t="shared" si="40"/>
        <v>0.74540385073518967</v>
      </c>
      <c r="D575" s="2" t="str">
        <f t="shared" si="41"/>
        <v>FIRST</v>
      </c>
      <c r="E575" s="2" t="str">
        <f t="shared" si="42"/>
        <v>First</v>
      </c>
      <c r="H575" t="str">
        <f t="shared" si="43"/>
        <v>First</v>
      </c>
      <c r="I575" t="str">
        <f t="shared" si="44"/>
        <v>First</v>
      </c>
    </row>
    <row r="576" spans="1:9">
      <c r="A576" s="9">
        <v>2651982</v>
      </c>
      <c r="B576" s="9">
        <v>911877</v>
      </c>
      <c r="C576" s="7">
        <f t="shared" si="40"/>
        <v>0.34384735643002101</v>
      </c>
      <c r="D576" s="2" t="str">
        <f t="shared" si="41"/>
        <v>FAIL</v>
      </c>
      <c r="E576" s="2" t="str">
        <f t="shared" si="42"/>
        <v>Fail</v>
      </c>
      <c r="H576" t="str">
        <f t="shared" si="43"/>
        <v>Fail</v>
      </c>
      <c r="I576" t="str">
        <f t="shared" si="44"/>
        <v>Fail</v>
      </c>
    </row>
    <row r="577" spans="1:9">
      <c r="A577" s="9">
        <v>1048423</v>
      </c>
      <c r="B577" s="9">
        <v>965272</v>
      </c>
      <c r="C577" s="7">
        <f t="shared" si="40"/>
        <v>0.92068945454267981</v>
      </c>
      <c r="D577" s="2" t="str">
        <f t="shared" si="41"/>
        <v>A</v>
      </c>
      <c r="E577" s="2" t="str">
        <f t="shared" si="42"/>
        <v>A</v>
      </c>
      <c r="H577" t="str">
        <f t="shared" si="43"/>
        <v>A</v>
      </c>
      <c r="I577" t="str">
        <f t="shared" si="44"/>
        <v>A</v>
      </c>
    </row>
    <row r="578" spans="1:9">
      <c r="A578" s="9">
        <v>497087</v>
      </c>
      <c r="B578" s="9">
        <v>553073</v>
      </c>
      <c r="C578" s="7">
        <f t="shared" si="40"/>
        <v>1.1126281717284903</v>
      </c>
      <c r="D578" s="2" t="str">
        <f t="shared" si="41"/>
        <v>A+</v>
      </c>
      <c r="E578" s="2" t="str">
        <f t="shared" si="42"/>
        <v>A+</v>
      </c>
      <c r="H578" t="str">
        <f t="shared" si="43"/>
        <v>A+</v>
      </c>
      <c r="I578" t="str">
        <f t="shared" si="44"/>
        <v>A+</v>
      </c>
    </row>
    <row r="579" spans="1:9">
      <c r="A579" s="9">
        <v>598705</v>
      </c>
      <c r="B579" s="9">
        <v>476334</v>
      </c>
      <c r="C579" s="7">
        <f t="shared" si="40"/>
        <v>0.795607185508723</v>
      </c>
      <c r="D579" s="2" t="str">
        <f t="shared" si="41"/>
        <v>FIRST</v>
      </c>
      <c r="E579" s="2" t="str">
        <f t="shared" si="42"/>
        <v>First</v>
      </c>
      <c r="H579" t="str">
        <f t="shared" si="43"/>
        <v>First</v>
      </c>
      <c r="I579" t="str">
        <f t="shared" si="44"/>
        <v>First</v>
      </c>
    </row>
    <row r="580" spans="1:9">
      <c r="A580" s="9">
        <v>463798</v>
      </c>
      <c r="B580" s="9">
        <v>311977</v>
      </c>
      <c r="C580" s="7">
        <f t="shared" si="40"/>
        <v>0.67265706191057317</v>
      </c>
      <c r="D580" s="2" t="str">
        <f t="shared" si="41"/>
        <v>FIRST</v>
      </c>
      <c r="E580" s="2" t="str">
        <f t="shared" si="42"/>
        <v>First</v>
      </c>
      <c r="H580" t="str">
        <f t="shared" si="43"/>
        <v>First</v>
      </c>
      <c r="I580" t="str">
        <f t="shared" si="44"/>
        <v>First</v>
      </c>
    </row>
    <row r="581" spans="1:9">
      <c r="A581" s="9">
        <v>464029</v>
      </c>
      <c r="B581" s="9">
        <v>329868</v>
      </c>
      <c r="C581" s="7">
        <f t="shared" si="40"/>
        <v>0.7108779839191085</v>
      </c>
      <c r="D581" s="2" t="str">
        <f t="shared" si="41"/>
        <v>FIRST</v>
      </c>
      <c r="E581" s="2" t="str">
        <f t="shared" si="42"/>
        <v>First</v>
      </c>
      <c r="H581" t="str">
        <f t="shared" si="43"/>
        <v>First</v>
      </c>
      <c r="I581" t="str">
        <f t="shared" si="44"/>
        <v>First</v>
      </c>
    </row>
    <row r="582" spans="1:9">
      <c r="A582" s="9">
        <v>1009868</v>
      </c>
      <c r="B582" s="9">
        <v>386199</v>
      </c>
      <c r="C582" s="7">
        <f t="shared" si="40"/>
        <v>0.3824252278515608</v>
      </c>
      <c r="D582" s="2" t="str">
        <f t="shared" si="41"/>
        <v>FAIL</v>
      </c>
      <c r="E582" s="2" t="str">
        <f t="shared" si="42"/>
        <v>Fail</v>
      </c>
      <c r="H582" t="str">
        <f t="shared" si="43"/>
        <v>Fail</v>
      </c>
      <c r="I582" t="str">
        <f t="shared" si="44"/>
        <v>Fail</v>
      </c>
    </row>
    <row r="583" spans="1:9">
      <c r="A583" s="9">
        <v>547938</v>
      </c>
      <c r="B583" s="9">
        <v>790951</v>
      </c>
      <c r="C583" s="7">
        <f t="shared" si="40"/>
        <v>1.4435045570849256</v>
      </c>
      <c r="D583" s="2" t="str">
        <f t="shared" si="41"/>
        <v>A+</v>
      </c>
      <c r="E583" s="2" t="str">
        <f t="shared" si="42"/>
        <v>A+</v>
      </c>
      <c r="H583" t="str">
        <f t="shared" si="43"/>
        <v>A+</v>
      </c>
      <c r="I583" t="str">
        <f t="shared" si="44"/>
        <v>A+</v>
      </c>
    </row>
    <row r="584" spans="1:9">
      <c r="A584" s="9">
        <v>776226</v>
      </c>
      <c r="B584" s="9">
        <v>2097293</v>
      </c>
      <c r="C584" s="7">
        <f t="shared" si="40"/>
        <v>2.7019102684012131</v>
      </c>
      <c r="D584" s="2" t="str">
        <f t="shared" si="41"/>
        <v>A+</v>
      </c>
      <c r="E584" s="2" t="str">
        <f t="shared" si="42"/>
        <v>A+</v>
      </c>
      <c r="H584" t="str">
        <f t="shared" si="43"/>
        <v>A+</v>
      </c>
      <c r="I584" t="str">
        <f t="shared" si="44"/>
        <v>A+</v>
      </c>
    </row>
    <row r="585" spans="1:9">
      <c r="A585" s="9">
        <v>939851</v>
      </c>
      <c r="B585" s="9">
        <v>504287</v>
      </c>
      <c r="C585" s="7">
        <f t="shared" si="40"/>
        <v>0.53656058247530725</v>
      </c>
      <c r="D585" s="2" t="str">
        <f t="shared" si="41"/>
        <v>PASS</v>
      </c>
      <c r="E585" s="2" t="str">
        <f t="shared" si="42"/>
        <v>Pass</v>
      </c>
      <c r="H585" t="str">
        <f t="shared" si="43"/>
        <v>Pass</v>
      </c>
      <c r="I585" t="str">
        <f t="shared" si="44"/>
        <v>Pass</v>
      </c>
    </row>
    <row r="586" spans="1:9">
      <c r="A586" s="9">
        <v>1880130</v>
      </c>
      <c r="B586" s="9">
        <v>2991444</v>
      </c>
      <c r="C586" s="7">
        <f t="shared" si="40"/>
        <v>1.5910835952833049</v>
      </c>
      <c r="D586" s="2" t="str">
        <f t="shared" si="41"/>
        <v>A+</v>
      </c>
      <c r="E586" s="2" t="str">
        <f t="shared" si="42"/>
        <v>A+</v>
      </c>
      <c r="H586" t="str">
        <f t="shared" si="43"/>
        <v>A+</v>
      </c>
      <c r="I586" t="str">
        <f t="shared" si="44"/>
        <v>A+</v>
      </c>
    </row>
    <row r="587" spans="1:9">
      <c r="A587" s="9">
        <v>376570</v>
      </c>
      <c r="B587" s="9">
        <v>559956</v>
      </c>
      <c r="C587" s="7">
        <f t="shared" si="40"/>
        <v>1.4869904665799187</v>
      </c>
      <c r="D587" s="2" t="str">
        <f t="shared" si="41"/>
        <v>A+</v>
      </c>
      <c r="E587" s="2" t="str">
        <f t="shared" si="42"/>
        <v>A+</v>
      </c>
      <c r="H587" t="str">
        <f t="shared" si="43"/>
        <v>A+</v>
      </c>
      <c r="I587" t="str">
        <f t="shared" si="44"/>
        <v>A+</v>
      </c>
    </row>
    <row r="588" spans="1:9">
      <c r="A588" s="9">
        <v>880050</v>
      </c>
      <c r="B588" s="9">
        <v>1558696</v>
      </c>
      <c r="C588" s="7">
        <f t="shared" si="40"/>
        <v>1.7711448213169707</v>
      </c>
      <c r="D588" s="2" t="str">
        <f t="shared" si="41"/>
        <v>A+</v>
      </c>
      <c r="E588" s="2" t="str">
        <f t="shared" si="42"/>
        <v>A+</v>
      </c>
      <c r="H588" t="str">
        <f t="shared" si="43"/>
        <v>A+</v>
      </c>
      <c r="I588" t="str">
        <f t="shared" si="44"/>
        <v>A+</v>
      </c>
    </row>
    <row r="589" spans="1:9">
      <c r="A589" s="9">
        <v>532042</v>
      </c>
      <c r="B589" s="9">
        <v>742971</v>
      </c>
      <c r="C589" s="7">
        <f t="shared" ref="C589:C652" si="45">B589/A589</f>
        <v>1.3964517838817236</v>
      </c>
      <c r="D589" s="2" t="str">
        <f t="shared" ref="D589:D652" si="46">IF(C589&gt;100%,"A+",IF(C589&gt;81%,"A",IF(C589&gt;61%,"FIRST",IF(C589&gt;41%,"PASS","FAIL"))))</f>
        <v>A+</v>
      </c>
      <c r="E589" s="2" t="str">
        <f t="shared" ref="E589:E652" si="47">VLOOKUP(C589,$C$4:$D$8,2,1)</f>
        <v>A+</v>
      </c>
      <c r="H589" t="str">
        <f t="shared" ref="H589:H652" si="48">IF(C589&lt;41%, "Fail",IF(C589&lt;61%,"Pass",IF(C589&lt;81%,"First",IF(C589&lt;101%,"A","A+"))))</f>
        <v>A+</v>
      </c>
      <c r="I589" t="str">
        <f t="shared" ref="I589:I652" si="49">VLOOKUP(C589,$C$4:$D$8,2,TRUE)</f>
        <v>A+</v>
      </c>
    </row>
    <row r="590" spans="1:9">
      <c r="A590" s="9">
        <v>477070</v>
      </c>
      <c r="B590" s="9">
        <v>1039972</v>
      </c>
      <c r="C590" s="7">
        <f t="shared" si="45"/>
        <v>2.1799148971848994</v>
      </c>
      <c r="D590" s="2" t="str">
        <f t="shared" si="46"/>
        <v>A+</v>
      </c>
      <c r="E590" s="2" t="str">
        <f t="shared" si="47"/>
        <v>A+</v>
      </c>
      <c r="H590" t="str">
        <f t="shared" si="48"/>
        <v>A+</v>
      </c>
      <c r="I590" t="str">
        <f t="shared" si="49"/>
        <v>A+</v>
      </c>
    </row>
    <row r="591" spans="1:9">
      <c r="A591" s="9">
        <v>864041</v>
      </c>
      <c r="B591" s="9">
        <v>1148742</v>
      </c>
      <c r="C591" s="7">
        <f t="shared" si="45"/>
        <v>1.3294994103289079</v>
      </c>
      <c r="D591" s="2" t="str">
        <f t="shared" si="46"/>
        <v>A+</v>
      </c>
      <c r="E591" s="2" t="str">
        <f t="shared" si="47"/>
        <v>A+</v>
      </c>
      <c r="H591" t="str">
        <f t="shared" si="48"/>
        <v>A+</v>
      </c>
      <c r="I591" t="str">
        <f t="shared" si="49"/>
        <v>A+</v>
      </c>
    </row>
    <row r="592" spans="1:9">
      <c r="A592" s="9">
        <v>1649302</v>
      </c>
      <c r="B592" s="9">
        <v>1222148</v>
      </c>
      <c r="C592" s="7">
        <f t="shared" si="45"/>
        <v>0.74100922693357552</v>
      </c>
      <c r="D592" s="2" t="str">
        <f t="shared" si="46"/>
        <v>FIRST</v>
      </c>
      <c r="E592" s="2" t="str">
        <f t="shared" si="47"/>
        <v>First</v>
      </c>
      <c r="H592" t="str">
        <f t="shared" si="48"/>
        <v>First</v>
      </c>
      <c r="I592" t="str">
        <f t="shared" si="49"/>
        <v>First</v>
      </c>
    </row>
    <row r="593" spans="1:9">
      <c r="A593" s="9">
        <v>756064</v>
      </c>
      <c r="B593" s="9">
        <v>878168</v>
      </c>
      <c r="C593" s="7">
        <f t="shared" si="45"/>
        <v>1.1614995555931773</v>
      </c>
      <c r="D593" s="2" t="str">
        <f t="shared" si="46"/>
        <v>A+</v>
      </c>
      <c r="E593" s="2" t="str">
        <f t="shared" si="47"/>
        <v>A+</v>
      </c>
      <c r="H593" t="str">
        <f t="shared" si="48"/>
        <v>A+</v>
      </c>
      <c r="I593" t="str">
        <f t="shared" si="49"/>
        <v>A+</v>
      </c>
    </row>
    <row r="594" spans="1:9">
      <c r="A594" s="9">
        <v>2094541</v>
      </c>
      <c r="B594" s="9">
        <v>1946537</v>
      </c>
      <c r="C594" s="7">
        <f t="shared" si="45"/>
        <v>0.92933821777659165</v>
      </c>
      <c r="D594" s="2" t="str">
        <f t="shared" si="46"/>
        <v>A</v>
      </c>
      <c r="E594" s="2" t="str">
        <f t="shared" si="47"/>
        <v>A</v>
      </c>
      <c r="H594" t="str">
        <f t="shared" si="48"/>
        <v>A</v>
      </c>
      <c r="I594" t="str">
        <f t="shared" si="49"/>
        <v>A</v>
      </c>
    </row>
    <row r="595" spans="1:9">
      <c r="A595" s="9">
        <v>397799</v>
      </c>
      <c r="B595" s="9">
        <v>64465</v>
      </c>
      <c r="C595" s="7">
        <f t="shared" si="45"/>
        <v>0.16205420325340184</v>
      </c>
      <c r="D595" s="2" t="str">
        <f t="shared" si="46"/>
        <v>FAIL</v>
      </c>
      <c r="E595" s="2" t="str">
        <f t="shared" si="47"/>
        <v>Fail</v>
      </c>
      <c r="H595" t="str">
        <f t="shared" si="48"/>
        <v>Fail</v>
      </c>
      <c r="I595" t="str">
        <f t="shared" si="49"/>
        <v>Fail</v>
      </c>
    </row>
    <row r="596" spans="1:9">
      <c r="A596" s="9">
        <v>604642</v>
      </c>
      <c r="B596" s="9">
        <v>698264</v>
      </c>
      <c r="C596" s="7">
        <f t="shared" si="45"/>
        <v>1.1548387310176931</v>
      </c>
      <c r="D596" s="2" t="str">
        <f t="shared" si="46"/>
        <v>A+</v>
      </c>
      <c r="E596" s="2" t="str">
        <f t="shared" si="47"/>
        <v>A+</v>
      </c>
      <c r="H596" t="str">
        <f t="shared" si="48"/>
        <v>A+</v>
      </c>
      <c r="I596" t="str">
        <f t="shared" si="49"/>
        <v>A+</v>
      </c>
    </row>
    <row r="597" spans="1:9">
      <c r="A597" s="9">
        <v>737233</v>
      </c>
      <c r="B597" s="9">
        <v>1122700</v>
      </c>
      <c r="C597" s="7">
        <f t="shared" si="45"/>
        <v>1.5228564103885747</v>
      </c>
      <c r="D597" s="2" t="str">
        <f t="shared" si="46"/>
        <v>A+</v>
      </c>
      <c r="E597" s="2" t="str">
        <f t="shared" si="47"/>
        <v>A+</v>
      </c>
      <c r="H597" t="str">
        <f t="shared" si="48"/>
        <v>A+</v>
      </c>
      <c r="I597" t="str">
        <f t="shared" si="49"/>
        <v>A+</v>
      </c>
    </row>
    <row r="598" spans="1:9">
      <c r="A598" s="9">
        <v>1276814</v>
      </c>
      <c r="B598" s="9">
        <v>1077621</v>
      </c>
      <c r="C598" s="7">
        <f t="shared" si="45"/>
        <v>0.84399215547448569</v>
      </c>
      <c r="D598" s="2" t="str">
        <f t="shared" si="46"/>
        <v>A</v>
      </c>
      <c r="E598" s="2" t="str">
        <f t="shared" si="47"/>
        <v>A</v>
      </c>
      <c r="H598" t="str">
        <f t="shared" si="48"/>
        <v>A</v>
      </c>
      <c r="I598" t="str">
        <f t="shared" si="49"/>
        <v>A</v>
      </c>
    </row>
    <row r="599" spans="1:9">
      <c r="A599" s="9">
        <v>563065</v>
      </c>
      <c r="B599" s="9">
        <v>502119</v>
      </c>
      <c r="C599" s="7">
        <f t="shared" si="45"/>
        <v>0.89176027634464938</v>
      </c>
      <c r="D599" s="2" t="str">
        <f t="shared" si="46"/>
        <v>A</v>
      </c>
      <c r="E599" s="2" t="str">
        <f t="shared" si="47"/>
        <v>A</v>
      </c>
      <c r="H599" t="str">
        <f t="shared" si="48"/>
        <v>A</v>
      </c>
      <c r="I599" t="str">
        <f t="shared" si="49"/>
        <v>A</v>
      </c>
    </row>
    <row r="600" spans="1:9">
      <c r="A600" s="9">
        <v>1091550</v>
      </c>
      <c r="B600" s="9">
        <v>857512</v>
      </c>
      <c r="C600" s="7">
        <f t="shared" si="45"/>
        <v>0.78559113187668916</v>
      </c>
      <c r="D600" s="2" t="str">
        <f t="shared" si="46"/>
        <v>FIRST</v>
      </c>
      <c r="E600" s="2" t="str">
        <f t="shared" si="47"/>
        <v>First</v>
      </c>
      <c r="H600" t="str">
        <f t="shared" si="48"/>
        <v>First</v>
      </c>
      <c r="I600" t="str">
        <f t="shared" si="49"/>
        <v>First</v>
      </c>
    </row>
    <row r="601" spans="1:9">
      <c r="A601" s="9">
        <v>1099036</v>
      </c>
      <c r="B601" s="9">
        <v>964016</v>
      </c>
      <c r="C601" s="7">
        <f t="shared" si="45"/>
        <v>0.87714688144883335</v>
      </c>
      <c r="D601" s="2" t="str">
        <f t="shared" si="46"/>
        <v>A</v>
      </c>
      <c r="E601" s="2" t="str">
        <f t="shared" si="47"/>
        <v>A</v>
      </c>
      <c r="H601" t="str">
        <f t="shared" si="48"/>
        <v>A</v>
      </c>
      <c r="I601" t="str">
        <f t="shared" si="49"/>
        <v>A</v>
      </c>
    </row>
    <row r="602" spans="1:9">
      <c r="A602" s="9">
        <v>1623365</v>
      </c>
      <c r="B602" s="9">
        <v>801867</v>
      </c>
      <c r="C602" s="7">
        <f t="shared" si="45"/>
        <v>0.49395360870783833</v>
      </c>
      <c r="D602" s="2" t="str">
        <f t="shared" si="46"/>
        <v>PASS</v>
      </c>
      <c r="E602" s="2" t="str">
        <f t="shared" si="47"/>
        <v>Pass</v>
      </c>
      <c r="H602" t="str">
        <f t="shared" si="48"/>
        <v>Pass</v>
      </c>
      <c r="I602" t="str">
        <f t="shared" si="49"/>
        <v>Pass</v>
      </c>
    </row>
    <row r="603" spans="1:9">
      <c r="A603" s="9">
        <v>627515</v>
      </c>
      <c r="B603" s="9">
        <v>1245514</v>
      </c>
      <c r="C603" s="7">
        <f t="shared" si="45"/>
        <v>1.9848354222608224</v>
      </c>
      <c r="D603" s="2" t="str">
        <f t="shared" si="46"/>
        <v>A+</v>
      </c>
      <c r="E603" s="2" t="str">
        <f t="shared" si="47"/>
        <v>A+</v>
      </c>
      <c r="H603" t="str">
        <f t="shared" si="48"/>
        <v>A+</v>
      </c>
      <c r="I603" t="str">
        <f t="shared" si="49"/>
        <v>A+</v>
      </c>
    </row>
    <row r="604" spans="1:9">
      <c r="A604" s="9">
        <v>407201</v>
      </c>
      <c r="B604" s="9">
        <v>280337</v>
      </c>
      <c r="C604" s="7">
        <f t="shared" si="45"/>
        <v>0.68844870223796106</v>
      </c>
      <c r="D604" s="2" t="str">
        <f t="shared" si="46"/>
        <v>FIRST</v>
      </c>
      <c r="E604" s="2" t="str">
        <f t="shared" si="47"/>
        <v>First</v>
      </c>
      <c r="H604" t="str">
        <f t="shared" si="48"/>
        <v>First</v>
      </c>
      <c r="I604" t="str">
        <f t="shared" si="49"/>
        <v>First</v>
      </c>
    </row>
    <row r="605" spans="1:9">
      <c r="A605" s="9">
        <v>906644</v>
      </c>
      <c r="B605" s="9">
        <v>775566</v>
      </c>
      <c r="C605" s="7">
        <f t="shared" si="45"/>
        <v>0.85542506209714064</v>
      </c>
      <c r="D605" s="2" t="str">
        <f t="shared" si="46"/>
        <v>A</v>
      </c>
      <c r="E605" s="2" t="str">
        <f t="shared" si="47"/>
        <v>A</v>
      </c>
      <c r="H605" t="str">
        <f t="shared" si="48"/>
        <v>A</v>
      </c>
      <c r="I605" t="str">
        <f t="shared" si="49"/>
        <v>A</v>
      </c>
    </row>
    <row r="606" spans="1:9">
      <c r="A606" s="9">
        <v>1242853</v>
      </c>
      <c r="B606" s="9">
        <v>1280279</v>
      </c>
      <c r="C606" s="7">
        <f t="shared" si="45"/>
        <v>1.0301129739397983</v>
      </c>
      <c r="D606" s="2" t="str">
        <f t="shared" si="46"/>
        <v>A+</v>
      </c>
      <c r="E606" s="2" t="str">
        <f t="shared" si="47"/>
        <v>A+</v>
      </c>
      <c r="H606" t="str">
        <f t="shared" si="48"/>
        <v>A+</v>
      </c>
      <c r="I606" t="str">
        <f t="shared" si="49"/>
        <v>A+</v>
      </c>
    </row>
    <row r="607" spans="1:9">
      <c r="A607" s="9">
        <v>1293096</v>
      </c>
      <c r="B607" s="9">
        <v>434696</v>
      </c>
      <c r="C607" s="7">
        <f t="shared" si="45"/>
        <v>0.33616684298768229</v>
      </c>
      <c r="D607" s="2" t="str">
        <f t="shared" si="46"/>
        <v>FAIL</v>
      </c>
      <c r="E607" s="2" t="str">
        <f t="shared" si="47"/>
        <v>Fail</v>
      </c>
      <c r="H607" t="str">
        <f t="shared" si="48"/>
        <v>Fail</v>
      </c>
      <c r="I607" t="str">
        <f t="shared" si="49"/>
        <v>Fail</v>
      </c>
    </row>
    <row r="608" spans="1:9">
      <c r="A608" s="9">
        <v>346762</v>
      </c>
      <c r="B608" s="9">
        <v>677575</v>
      </c>
      <c r="C608" s="7">
        <f t="shared" si="45"/>
        <v>1.9540059176034283</v>
      </c>
      <c r="D608" s="2" t="str">
        <f t="shared" si="46"/>
        <v>A+</v>
      </c>
      <c r="E608" s="2" t="str">
        <f t="shared" si="47"/>
        <v>A+</v>
      </c>
      <c r="H608" t="str">
        <f t="shared" si="48"/>
        <v>A+</v>
      </c>
      <c r="I608" t="str">
        <f t="shared" si="49"/>
        <v>A+</v>
      </c>
    </row>
    <row r="609" spans="1:9">
      <c r="A609" s="9">
        <v>716105</v>
      </c>
      <c r="B609" s="9">
        <v>489971</v>
      </c>
      <c r="C609" s="7">
        <f t="shared" si="45"/>
        <v>0.68421670006493462</v>
      </c>
      <c r="D609" s="2" t="str">
        <f t="shared" si="46"/>
        <v>FIRST</v>
      </c>
      <c r="E609" s="2" t="str">
        <f t="shared" si="47"/>
        <v>First</v>
      </c>
      <c r="H609" t="str">
        <f t="shared" si="48"/>
        <v>First</v>
      </c>
      <c r="I609" t="str">
        <f t="shared" si="49"/>
        <v>First</v>
      </c>
    </row>
    <row r="610" spans="1:9">
      <c r="A610" s="9">
        <v>1653563</v>
      </c>
      <c r="B610" s="9">
        <v>1673251</v>
      </c>
      <c r="C610" s="7">
        <f t="shared" si="45"/>
        <v>1.0119064105812721</v>
      </c>
      <c r="D610" s="2" t="str">
        <f t="shared" si="46"/>
        <v>A+</v>
      </c>
      <c r="E610" s="2" t="str">
        <f t="shared" si="47"/>
        <v>A+</v>
      </c>
      <c r="H610" t="str">
        <f t="shared" si="48"/>
        <v>A+</v>
      </c>
      <c r="I610" t="str">
        <f t="shared" si="49"/>
        <v>A+</v>
      </c>
    </row>
    <row r="611" spans="1:9">
      <c r="A611" s="9">
        <v>394412</v>
      </c>
      <c r="B611" s="9">
        <v>627403</v>
      </c>
      <c r="C611" s="7">
        <f t="shared" si="45"/>
        <v>1.5907299980730809</v>
      </c>
      <c r="D611" s="2" t="str">
        <f t="shared" si="46"/>
        <v>A+</v>
      </c>
      <c r="E611" s="2" t="str">
        <f t="shared" si="47"/>
        <v>A+</v>
      </c>
      <c r="H611" t="str">
        <f t="shared" si="48"/>
        <v>A+</v>
      </c>
      <c r="I611" t="str">
        <f t="shared" si="49"/>
        <v>A+</v>
      </c>
    </row>
    <row r="612" spans="1:9">
      <c r="A612" s="9">
        <v>807149</v>
      </c>
      <c r="B612" s="9">
        <v>732018</v>
      </c>
      <c r="C612" s="7">
        <f t="shared" si="45"/>
        <v>0.90691805354401722</v>
      </c>
      <c r="D612" s="2" t="str">
        <f t="shared" si="46"/>
        <v>A</v>
      </c>
      <c r="E612" s="2" t="str">
        <f t="shared" si="47"/>
        <v>A</v>
      </c>
      <c r="H612" t="str">
        <f t="shared" si="48"/>
        <v>A</v>
      </c>
      <c r="I612" t="str">
        <f t="shared" si="49"/>
        <v>A</v>
      </c>
    </row>
    <row r="613" spans="1:9">
      <c r="A613" s="9">
        <v>973572</v>
      </c>
      <c r="B613" s="9">
        <v>1406828</v>
      </c>
      <c r="C613" s="7">
        <f t="shared" si="45"/>
        <v>1.4450169068132608</v>
      </c>
      <c r="D613" s="2" t="str">
        <f t="shared" si="46"/>
        <v>A+</v>
      </c>
      <c r="E613" s="2" t="str">
        <f t="shared" si="47"/>
        <v>A+</v>
      </c>
      <c r="H613" t="str">
        <f t="shared" si="48"/>
        <v>A+</v>
      </c>
      <c r="I613" t="str">
        <f t="shared" si="49"/>
        <v>A+</v>
      </c>
    </row>
    <row r="614" spans="1:9">
      <c r="A614" s="9">
        <v>1162583</v>
      </c>
      <c r="B614" s="9">
        <v>1036452</v>
      </c>
      <c r="C614" s="7">
        <f t="shared" si="45"/>
        <v>0.89150796115202102</v>
      </c>
      <c r="D614" s="2" t="str">
        <f t="shared" si="46"/>
        <v>A</v>
      </c>
      <c r="E614" s="2" t="str">
        <f t="shared" si="47"/>
        <v>A</v>
      </c>
      <c r="H614" t="str">
        <f t="shared" si="48"/>
        <v>A</v>
      </c>
      <c r="I614" t="str">
        <f t="shared" si="49"/>
        <v>A</v>
      </c>
    </row>
    <row r="615" spans="1:9">
      <c r="A615" s="9">
        <v>868415</v>
      </c>
      <c r="B615" s="9">
        <v>1223691</v>
      </c>
      <c r="C615" s="7">
        <f t="shared" si="45"/>
        <v>1.4091085483323065</v>
      </c>
      <c r="D615" s="2" t="str">
        <f t="shared" si="46"/>
        <v>A+</v>
      </c>
      <c r="E615" s="2" t="str">
        <f t="shared" si="47"/>
        <v>A+</v>
      </c>
      <c r="H615" t="str">
        <f t="shared" si="48"/>
        <v>A+</v>
      </c>
      <c r="I615" t="str">
        <f t="shared" si="49"/>
        <v>A+</v>
      </c>
    </row>
    <row r="616" spans="1:9">
      <c r="A616" s="9">
        <v>909482</v>
      </c>
      <c r="B616" s="9">
        <v>1744410</v>
      </c>
      <c r="C616" s="7">
        <f t="shared" si="45"/>
        <v>1.9180258652727598</v>
      </c>
      <c r="D616" s="2" t="str">
        <f t="shared" si="46"/>
        <v>A+</v>
      </c>
      <c r="E616" s="2" t="str">
        <f t="shared" si="47"/>
        <v>A+</v>
      </c>
      <c r="H616" t="str">
        <f t="shared" si="48"/>
        <v>A+</v>
      </c>
      <c r="I616" t="str">
        <f t="shared" si="49"/>
        <v>A+</v>
      </c>
    </row>
    <row r="617" spans="1:9">
      <c r="A617" s="9">
        <v>1095907</v>
      </c>
      <c r="B617" s="9">
        <v>2096457</v>
      </c>
      <c r="C617" s="7">
        <f t="shared" si="45"/>
        <v>1.9129880546433229</v>
      </c>
      <c r="D617" s="2" t="str">
        <f t="shared" si="46"/>
        <v>A+</v>
      </c>
      <c r="E617" s="2" t="str">
        <f t="shared" si="47"/>
        <v>A+</v>
      </c>
      <c r="H617" t="str">
        <f t="shared" si="48"/>
        <v>A+</v>
      </c>
      <c r="I617" t="str">
        <f t="shared" si="49"/>
        <v>A+</v>
      </c>
    </row>
    <row r="618" spans="1:9">
      <c r="A618" s="9">
        <v>760702</v>
      </c>
      <c r="B618" s="9">
        <v>539301</v>
      </c>
      <c r="C618" s="7">
        <f t="shared" si="45"/>
        <v>0.70895173142702395</v>
      </c>
      <c r="D618" s="2" t="str">
        <f t="shared" si="46"/>
        <v>FIRST</v>
      </c>
      <c r="E618" s="2" t="str">
        <f t="shared" si="47"/>
        <v>First</v>
      </c>
      <c r="H618" t="str">
        <f t="shared" si="48"/>
        <v>First</v>
      </c>
      <c r="I618" t="str">
        <f t="shared" si="49"/>
        <v>First</v>
      </c>
    </row>
    <row r="619" spans="1:9">
      <c r="A619" s="9">
        <v>1042990</v>
      </c>
      <c r="B619" s="9">
        <v>1057312</v>
      </c>
      <c r="C619" s="7">
        <f t="shared" si="45"/>
        <v>1.0137316752797247</v>
      </c>
      <c r="D619" s="2" t="str">
        <f t="shared" si="46"/>
        <v>A+</v>
      </c>
      <c r="E619" s="2" t="str">
        <f t="shared" si="47"/>
        <v>A+</v>
      </c>
      <c r="H619" t="str">
        <f t="shared" si="48"/>
        <v>A+</v>
      </c>
      <c r="I619" t="str">
        <f t="shared" si="49"/>
        <v>A+</v>
      </c>
    </row>
    <row r="620" spans="1:9">
      <c r="A620" s="9">
        <v>337507</v>
      </c>
      <c r="B620" s="9">
        <v>1078685</v>
      </c>
      <c r="C620" s="7">
        <f t="shared" si="45"/>
        <v>3.1960374155202707</v>
      </c>
      <c r="D620" s="2" t="str">
        <f t="shared" si="46"/>
        <v>A+</v>
      </c>
      <c r="E620" s="2" t="str">
        <f t="shared" si="47"/>
        <v>A+</v>
      </c>
      <c r="H620" t="str">
        <f t="shared" si="48"/>
        <v>A+</v>
      </c>
      <c r="I620" t="str">
        <f t="shared" si="49"/>
        <v>A+</v>
      </c>
    </row>
    <row r="621" spans="1:9">
      <c r="A621" s="9">
        <v>1201711</v>
      </c>
      <c r="B621" s="9">
        <v>1513993</v>
      </c>
      <c r="C621" s="7">
        <f t="shared" si="45"/>
        <v>1.2598644765671614</v>
      </c>
      <c r="D621" s="2" t="str">
        <f t="shared" si="46"/>
        <v>A+</v>
      </c>
      <c r="E621" s="2" t="str">
        <f t="shared" si="47"/>
        <v>A+</v>
      </c>
      <c r="H621" t="str">
        <f t="shared" si="48"/>
        <v>A+</v>
      </c>
      <c r="I621" t="str">
        <f t="shared" si="49"/>
        <v>A+</v>
      </c>
    </row>
    <row r="622" spans="1:9">
      <c r="A622" s="9">
        <v>739331</v>
      </c>
      <c r="B622" s="9">
        <v>569631</v>
      </c>
      <c r="C622" s="7">
        <f t="shared" si="45"/>
        <v>0.77046816649105743</v>
      </c>
      <c r="D622" s="2" t="str">
        <f t="shared" si="46"/>
        <v>FIRST</v>
      </c>
      <c r="E622" s="2" t="str">
        <f t="shared" si="47"/>
        <v>First</v>
      </c>
      <c r="H622" t="str">
        <f t="shared" si="48"/>
        <v>First</v>
      </c>
      <c r="I622" t="str">
        <f t="shared" si="49"/>
        <v>First</v>
      </c>
    </row>
    <row r="623" spans="1:9">
      <c r="A623" s="9">
        <v>1226821</v>
      </c>
      <c r="B623" s="9">
        <v>952595</v>
      </c>
      <c r="C623" s="7">
        <f t="shared" si="45"/>
        <v>0.77647431858437377</v>
      </c>
      <c r="D623" s="2" t="str">
        <f t="shared" si="46"/>
        <v>FIRST</v>
      </c>
      <c r="E623" s="2" t="str">
        <f t="shared" si="47"/>
        <v>First</v>
      </c>
      <c r="H623" t="str">
        <f t="shared" si="48"/>
        <v>First</v>
      </c>
      <c r="I623" t="str">
        <f t="shared" si="49"/>
        <v>First</v>
      </c>
    </row>
    <row r="624" spans="1:9">
      <c r="A624" s="9">
        <v>1817559</v>
      </c>
      <c r="B624" s="9">
        <v>4426320</v>
      </c>
      <c r="C624" s="7">
        <f t="shared" si="45"/>
        <v>2.4353102155143245</v>
      </c>
      <c r="D624" s="2" t="str">
        <f t="shared" si="46"/>
        <v>A+</v>
      </c>
      <c r="E624" s="2" t="str">
        <f t="shared" si="47"/>
        <v>A+</v>
      </c>
      <c r="H624" t="str">
        <f t="shared" si="48"/>
        <v>A+</v>
      </c>
      <c r="I624" t="str">
        <f t="shared" si="49"/>
        <v>A+</v>
      </c>
    </row>
    <row r="625" spans="1:9">
      <c r="A625" s="9">
        <v>1167762</v>
      </c>
      <c r="B625" s="9">
        <v>1380232</v>
      </c>
      <c r="C625" s="7">
        <f t="shared" si="45"/>
        <v>1.181946321253817</v>
      </c>
      <c r="D625" s="2" t="str">
        <f t="shared" si="46"/>
        <v>A+</v>
      </c>
      <c r="E625" s="2" t="str">
        <f t="shared" si="47"/>
        <v>A+</v>
      </c>
      <c r="H625" t="str">
        <f t="shared" si="48"/>
        <v>A+</v>
      </c>
      <c r="I625" t="str">
        <f t="shared" si="49"/>
        <v>A+</v>
      </c>
    </row>
    <row r="626" spans="1:9">
      <c r="A626" s="9">
        <v>914432</v>
      </c>
      <c r="B626" s="9">
        <v>904384</v>
      </c>
      <c r="C626" s="7">
        <f t="shared" si="45"/>
        <v>0.98901175811870101</v>
      </c>
      <c r="D626" s="2" t="str">
        <f t="shared" si="46"/>
        <v>A</v>
      </c>
      <c r="E626" s="2" t="str">
        <f t="shared" si="47"/>
        <v>A</v>
      </c>
      <c r="H626" t="str">
        <f t="shared" si="48"/>
        <v>A</v>
      </c>
      <c r="I626" t="str">
        <f t="shared" si="49"/>
        <v>A</v>
      </c>
    </row>
    <row r="627" spans="1:9">
      <c r="A627" s="9">
        <v>469782</v>
      </c>
      <c r="B627" s="9">
        <v>753780</v>
      </c>
      <c r="C627" s="7">
        <f t="shared" si="45"/>
        <v>1.6045314635298926</v>
      </c>
      <c r="D627" s="2" t="str">
        <f t="shared" si="46"/>
        <v>A+</v>
      </c>
      <c r="E627" s="2" t="str">
        <f t="shared" si="47"/>
        <v>A+</v>
      </c>
      <c r="H627" t="str">
        <f t="shared" si="48"/>
        <v>A+</v>
      </c>
      <c r="I627" t="str">
        <f t="shared" si="49"/>
        <v>A+</v>
      </c>
    </row>
    <row r="628" spans="1:9">
      <c r="A628" s="9">
        <v>538621</v>
      </c>
      <c r="B628" s="9">
        <v>884395</v>
      </c>
      <c r="C628" s="7">
        <f t="shared" si="45"/>
        <v>1.641961601942739</v>
      </c>
      <c r="D628" s="2" t="str">
        <f t="shared" si="46"/>
        <v>A+</v>
      </c>
      <c r="E628" s="2" t="str">
        <f t="shared" si="47"/>
        <v>A+</v>
      </c>
      <c r="H628" t="str">
        <f t="shared" si="48"/>
        <v>A+</v>
      </c>
      <c r="I628" t="str">
        <f t="shared" si="49"/>
        <v>A+</v>
      </c>
    </row>
    <row r="629" spans="1:9">
      <c r="A629" s="9">
        <v>1142372</v>
      </c>
      <c r="B629" s="9">
        <v>1350520</v>
      </c>
      <c r="C629" s="7">
        <f t="shared" si="45"/>
        <v>1.1822068468064693</v>
      </c>
      <c r="D629" s="2" t="str">
        <f t="shared" si="46"/>
        <v>A+</v>
      </c>
      <c r="E629" s="2" t="str">
        <f t="shared" si="47"/>
        <v>A+</v>
      </c>
      <c r="H629" t="str">
        <f t="shared" si="48"/>
        <v>A+</v>
      </c>
      <c r="I629" t="str">
        <f t="shared" si="49"/>
        <v>A+</v>
      </c>
    </row>
    <row r="630" spans="1:9">
      <c r="A630" s="9">
        <v>770655</v>
      </c>
      <c r="B630" s="9">
        <v>1098609</v>
      </c>
      <c r="C630" s="7">
        <f t="shared" si="45"/>
        <v>1.4255522899351849</v>
      </c>
      <c r="D630" s="2" t="str">
        <f t="shared" si="46"/>
        <v>A+</v>
      </c>
      <c r="E630" s="2" t="str">
        <f t="shared" si="47"/>
        <v>A+</v>
      </c>
      <c r="H630" t="str">
        <f t="shared" si="48"/>
        <v>A+</v>
      </c>
      <c r="I630" t="str">
        <f t="shared" si="49"/>
        <v>A+</v>
      </c>
    </row>
    <row r="631" spans="1:9">
      <c r="A631" s="9">
        <v>210202</v>
      </c>
      <c r="B631" s="9">
        <v>281018</v>
      </c>
      <c r="C631" s="7">
        <f t="shared" si="45"/>
        <v>1.336894986727053</v>
      </c>
      <c r="D631" s="2" t="str">
        <f t="shared" si="46"/>
        <v>A+</v>
      </c>
      <c r="E631" s="2" t="str">
        <f t="shared" si="47"/>
        <v>A+</v>
      </c>
      <c r="H631" t="str">
        <f t="shared" si="48"/>
        <v>A+</v>
      </c>
      <c r="I631" t="str">
        <f t="shared" si="49"/>
        <v>A+</v>
      </c>
    </row>
    <row r="632" spans="1:9">
      <c r="A632" s="9">
        <v>1280289</v>
      </c>
      <c r="B632" s="9">
        <v>1433006</v>
      </c>
      <c r="C632" s="7">
        <f t="shared" si="45"/>
        <v>1.1192832243345057</v>
      </c>
      <c r="D632" s="2" t="str">
        <f t="shared" si="46"/>
        <v>A+</v>
      </c>
      <c r="E632" s="2" t="str">
        <f t="shared" si="47"/>
        <v>A+</v>
      </c>
      <c r="H632" t="str">
        <f t="shared" si="48"/>
        <v>A+</v>
      </c>
      <c r="I632" t="str">
        <f t="shared" si="49"/>
        <v>A+</v>
      </c>
    </row>
    <row r="633" spans="1:9">
      <c r="A633" s="9">
        <v>733704</v>
      </c>
      <c r="B633" s="9">
        <v>496348</v>
      </c>
      <c r="C633" s="7">
        <f t="shared" si="45"/>
        <v>0.67649624371681227</v>
      </c>
      <c r="D633" s="2" t="str">
        <f t="shared" si="46"/>
        <v>FIRST</v>
      </c>
      <c r="E633" s="2" t="str">
        <f t="shared" si="47"/>
        <v>First</v>
      </c>
      <c r="H633" t="str">
        <f t="shared" si="48"/>
        <v>First</v>
      </c>
      <c r="I633" t="str">
        <f t="shared" si="49"/>
        <v>First</v>
      </c>
    </row>
    <row r="634" spans="1:9">
      <c r="A634" s="9">
        <v>502293</v>
      </c>
      <c r="B634" s="9">
        <v>581292</v>
      </c>
      <c r="C634" s="7">
        <f t="shared" si="45"/>
        <v>1.1572767289211676</v>
      </c>
      <c r="D634" s="2" t="str">
        <f t="shared" si="46"/>
        <v>A+</v>
      </c>
      <c r="E634" s="2" t="str">
        <f t="shared" si="47"/>
        <v>A+</v>
      </c>
      <c r="H634" t="str">
        <f t="shared" si="48"/>
        <v>A+</v>
      </c>
      <c r="I634" t="str">
        <f t="shared" si="49"/>
        <v>A+</v>
      </c>
    </row>
    <row r="635" spans="1:9">
      <c r="A635" s="9">
        <v>425267</v>
      </c>
      <c r="B635" s="9">
        <v>1148398</v>
      </c>
      <c r="C635" s="7">
        <f t="shared" si="45"/>
        <v>2.7004164442573724</v>
      </c>
      <c r="D635" s="2" t="str">
        <f t="shared" si="46"/>
        <v>A+</v>
      </c>
      <c r="E635" s="2" t="str">
        <f t="shared" si="47"/>
        <v>A+</v>
      </c>
      <c r="H635" t="str">
        <f t="shared" si="48"/>
        <v>A+</v>
      </c>
      <c r="I635" t="str">
        <f t="shared" si="49"/>
        <v>A+</v>
      </c>
    </row>
    <row r="636" spans="1:9">
      <c r="A636" s="9">
        <v>432012</v>
      </c>
      <c r="B636" s="9">
        <v>866164</v>
      </c>
      <c r="C636" s="7">
        <f t="shared" si="45"/>
        <v>2.0049535661046454</v>
      </c>
      <c r="D636" s="2" t="str">
        <f t="shared" si="46"/>
        <v>A+</v>
      </c>
      <c r="E636" s="2" t="str">
        <f t="shared" si="47"/>
        <v>A+</v>
      </c>
      <c r="H636" t="str">
        <f t="shared" si="48"/>
        <v>A+</v>
      </c>
      <c r="I636" t="str">
        <f t="shared" si="49"/>
        <v>A+</v>
      </c>
    </row>
    <row r="637" spans="1:9">
      <c r="A637" s="9">
        <v>418397</v>
      </c>
      <c r="B637" s="9">
        <v>322007</v>
      </c>
      <c r="C637" s="7">
        <f t="shared" si="45"/>
        <v>0.76962071907781371</v>
      </c>
      <c r="D637" s="2" t="str">
        <f t="shared" si="46"/>
        <v>FIRST</v>
      </c>
      <c r="E637" s="2" t="str">
        <f t="shared" si="47"/>
        <v>First</v>
      </c>
      <c r="H637" t="str">
        <f t="shared" si="48"/>
        <v>First</v>
      </c>
      <c r="I637" t="str">
        <f t="shared" si="49"/>
        <v>First</v>
      </c>
    </row>
    <row r="638" spans="1:9">
      <c r="A638" s="9">
        <v>918680</v>
      </c>
      <c r="B638" s="9">
        <v>787803</v>
      </c>
      <c r="C638" s="7">
        <f t="shared" si="45"/>
        <v>0.85753798928897984</v>
      </c>
      <c r="D638" s="2" t="str">
        <f t="shared" si="46"/>
        <v>A</v>
      </c>
      <c r="E638" s="2" t="str">
        <f t="shared" si="47"/>
        <v>A</v>
      </c>
      <c r="H638" t="str">
        <f t="shared" si="48"/>
        <v>A</v>
      </c>
      <c r="I638" t="str">
        <f t="shared" si="49"/>
        <v>A</v>
      </c>
    </row>
    <row r="639" spans="1:9">
      <c r="A639" s="9">
        <v>887523</v>
      </c>
      <c r="B639" s="9">
        <v>433357</v>
      </c>
      <c r="C639" s="7">
        <f t="shared" si="45"/>
        <v>0.48827692352761565</v>
      </c>
      <c r="D639" s="2" t="str">
        <f t="shared" si="46"/>
        <v>PASS</v>
      </c>
      <c r="E639" s="2" t="str">
        <f t="shared" si="47"/>
        <v>Pass</v>
      </c>
      <c r="H639" t="str">
        <f t="shared" si="48"/>
        <v>Pass</v>
      </c>
      <c r="I639" t="str">
        <f t="shared" si="49"/>
        <v>Pass</v>
      </c>
    </row>
    <row r="640" spans="1:9">
      <c r="A640" s="9">
        <v>398126</v>
      </c>
      <c r="B640" s="9">
        <v>3083627</v>
      </c>
      <c r="C640" s="7">
        <f t="shared" si="45"/>
        <v>7.7453544857658132</v>
      </c>
      <c r="D640" s="2" t="str">
        <f t="shared" si="46"/>
        <v>A+</v>
      </c>
      <c r="E640" s="2" t="str">
        <f t="shared" si="47"/>
        <v>A+</v>
      </c>
      <c r="H640" t="str">
        <f t="shared" si="48"/>
        <v>A+</v>
      </c>
      <c r="I640" t="str">
        <f t="shared" si="49"/>
        <v>A+</v>
      </c>
    </row>
    <row r="641" spans="1:9">
      <c r="A641" s="9">
        <v>421519</v>
      </c>
      <c r="B641" s="9">
        <v>300265</v>
      </c>
      <c r="C641" s="7">
        <f t="shared" si="45"/>
        <v>0.71234036899878772</v>
      </c>
      <c r="D641" s="2" t="str">
        <f t="shared" si="46"/>
        <v>FIRST</v>
      </c>
      <c r="E641" s="2" t="str">
        <f t="shared" si="47"/>
        <v>First</v>
      </c>
      <c r="H641" t="str">
        <f t="shared" si="48"/>
        <v>First</v>
      </c>
      <c r="I641" t="str">
        <f t="shared" si="49"/>
        <v>First</v>
      </c>
    </row>
    <row r="642" spans="1:9">
      <c r="A642" s="9">
        <v>706421</v>
      </c>
      <c r="B642" s="9">
        <v>569666</v>
      </c>
      <c r="C642" s="7">
        <f t="shared" si="45"/>
        <v>0.80641147417757963</v>
      </c>
      <c r="D642" s="2" t="str">
        <f t="shared" si="46"/>
        <v>FIRST</v>
      </c>
      <c r="E642" s="2" t="str">
        <f t="shared" si="47"/>
        <v>A</v>
      </c>
      <c r="H642" t="str">
        <f t="shared" si="48"/>
        <v>First</v>
      </c>
      <c r="I642" t="str">
        <f t="shared" si="49"/>
        <v>A</v>
      </c>
    </row>
    <row r="643" spans="1:9">
      <c r="A643" s="9">
        <v>891782</v>
      </c>
      <c r="B643" s="9">
        <v>708237</v>
      </c>
      <c r="C643" s="7">
        <f t="shared" si="45"/>
        <v>0.794181761910422</v>
      </c>
      <c r="D643" s="2" t="str">
        <f t="shared" si="46"/>
        <v>FIRST</v>
      </c>
      <c r="E643" s="2" t="str">
        <f t="shared" si="47"/>
        <v>First</v>
      </c>
      <c r="H643" t="str">
        <f t="shared" si="48"/>
        <v>First</v>
      </c>
      <c r="I643" t="str">
        <f t="shared" si="49"/>
        <v>First</v>
      </c>
    </row>
    <row r="644" spans="1:9">
      <c r="A644" s="9">
        <v>747141</v>
      </c>
      <c r="B644" s="9">
        <v>894564</v>
      </c>
      <c r="C644" s="7">
        <f t="shared" si="45"/>
        <v>1.1973161692371319</v>
      </c>
      <c r="D644" s="2" t="str">
        <f t="shared" si="46"/>
        <v>A+</v>
      </c>
      <c r="E644" s="2" t="str">
        <f t="shared" si="47"/>
        <v>A+</v>
      </c>
      <c r="H644" t="str">
        <f t="shared" si="48"/>
        <v>A+</v>
      </c>
      <c r="I644" t="str">
        <f t="shared" si="49"/>
        <v>A+</v>
      </c>
    </row>
    <row r="645" spans="1:9">
      <c r="A645" s="9">
        <v>637143</v>
      </c>
      <c r="B645" s="9">
        <v>1036910</v>
      </c>
      <c r="C645" s="7">
        <f t="shared" si="45"/>
        <v>1.627436854834786</v>
      </c>
      <c r="D645" s="2" t="str">
        <f t="shared" si="46"/>
        <v>A+</v>
      </c>
      <c r="E645" s="2" t="str">
        <f t="shared" si="47"/>
        <v>A+</v>
      </c>
      <c r="H645" t="str">
        <f t="shared" si="48"/>
        <v>A+</v>
      </c>
      <c r="I645" t="str">
        <f t="shared" si="49"/>
        <v>A+</v>
      </c>
    </row>
    <row r="646" spans="1:9">
      <c r="A646" s="9">
        <v>1125264</v>
      </c>
      <c r="B646" s="9">
        <v>1640634</v>
      </c>
      <c r="C646" s="7">
        <f t="shared" si="45"/>
        <v>1.4579991895235251</v>
      </c>
      <c r="D646" s="2" t="str">
        <f t="shared" si="46"/>
        <v>A+</v>
      </c>
      <c r="E646" s="2" t="str">
        <f t="shared" si="47"/>
        <v>A+</v>
      </c>
      <c r="H646" t="str">
        <f t="shared" si="48"/>
        <v>A+</v>
      </c>
      <c r="I646" t="str">
        <f t="shared" si="49"/>
        <v>A+</v>
      </c>
    </row>
    <row r="647" spans="1:9">
      <c r="A647" s="9">
        <v>663491</v>
      </c>
      <c r="B647" s="9">
        <v>1058560</v>
      </c>
      <c r="C647" s="7">
        <f t="shared" si="45"/>
        <v>1.5954398778581775</v>
      </c>
      <c r="D647" s="2" t="str">
        <f t="shared" si="46"/>
        <v>A+</v>
      </c>
      <c r="E647" s="2" t="str">
        <f t="shared" si="47"/>
        <v>A+</v>
      </c>
      <c r="H647" t="str">
        <f t="shared" si="48"/>
        <v>A+</v>
      </c>
      <c r="I647" t="str">
        <f t="shared" si="49"/>
        <v>A+</v>
      </c>
    </row>
    <row r="648" spans="1:9">
      <c r="A648" s="9">
        <v>568610</v>
      </c>
      <c r="B648" s="9">
        <v>797045</v>
      </c>
      <c r="C648" s="7">
        <f t="shared" si="45"/>
        <v>1.4017428465908093</v>
      </c>
      <c r="D648" s="2" t="str">
        <f t="shared" si="46"/>
        <v>A+</v>
      </c>
      <c r="E648" s="2" t="str">
        <f t="shared" si="47"/>
        <v>A+</v>
      </c>
      <c r="H648" t="str">
        <f t="shared" si="48"/>
        <v>A+</v>
      </c>
      <c r="I648" t="str">
        <f t="shared" si="49"/>
        <v>A+</v>
      </c>
    </row>
    <row r="649" spans="1:9">
      <c r="A649" s="9">
        <v>677902</v>
      </c>
      <c r="B649" s="9">
        <v>683771</v>
      </c>
      <c r="C649" s="7">
        <f t="shared" si="45"/>
        <v>1.0086575935754725</v>
      </c>
      <c r="D649" s="2" t="str">
        <f t="shared" si="46"/>
        <v>A+</v>
      </c>
      <c r="E649" s="2" t="str">
        <f t="shared" si="47"/>
        <v>A+</v>
      </c>
      <c r="H649" t="str">
        <f t="shared" si="48"/>
        <v>A</v>
      </c>
      <c r="I649" t="str">
        <f t="shared" si="49"/>
        <v>A+</v>
      </c>
    </row>
    <row r="650" spans="1:9">
      <c r="A650" s="9">
        <v>572022</v>
      </c>
      <c r="B650" s="9">
        <v>1263270</v>
      </c>
      <c r="C650" s="7">
        <f t="shared" si="45"/>
        <v>2.2084290464352772</v>
      </c>
      <c r="D650" s="2" t="str">
        <f t="shared" si="46"/>
        <v>A+</v>
      </c>
      <c r="E650" s="2" t="str">
        <f t="shared" si="47"/>
        <v>A+</v>
      </c>
      <c r="H650" t="str">
        <f t="shared" si="48"/>
        <v>A+</v>
      </c>
      <c r="I650" t="str">
        <f t="shared" si="49"/>
        <v>A+</v>
      </c>
    </row>
    <row r="651" spans="1:9">
      <c r="A651" s="9">
        <v>249609</v>
      </c>
      <c r="B651" s="9">
        <v>279121</v>
      </c>
      <c r="C651" s="7">
        <f t="shared" si="45"/>
        <v>1.1182329162810636</v>
      </c>
      <c r="D651" s="2" t="str">
        <f t="shared" si="46"/>
        <v>A+</v>
      </c>
      <c r="E651" s="2" t="str">
        <f t="shared" si="47"/>
        <v>A+</v>
      </c>
      <c r="H651" t="str">
        <f t="shared" si="48"/>
        <v>A+</v>
      </c>
      <c r="I651" t="str">
        <f t="shared" si="49"/>
        <v>A+</v>
      </c>
    </row>
    <row r="652" spans="1:9">
      <c r="A652" s="9">
        <v>752853</v>
      </c>
      <c r="B652" s="9">
        <v>297037</v>
      </c>
      <c r="C652" s="7">
        <f t="shared" si="45"/>
        <v>0.39454847094984014</v>
      </c>
      <c r="D652" s="2" t="str">
        <f t="shared" si="46"/>
        <v>FAIL</v>
      </c>
      <c r="E652" s="2" t="str">
        <f t="shared" si="47"/>
        <v>Fail</v>
      </c>
      <c r="H652" t="str">
        <f t="shared" si="48"/>
        <v>Fail</v>
      </c>
      <c r="I652" t="str">
        <f t="shared" si="49"/>
        <v>Fail</v>
      </c>
    </row>
    <row r="653" spans="1:9">
      <c r="A653" s="9">
        <v>1468050</v>
      </c>
      <c r="B653" s="9">
        <v>452181</v>
      </c>
      <c r="C653" s="7">
        <f t="shared" ref="C653:C716" si="50">B653/A653</f>
        <v>0.30801471339532033</v>
      </c>
      <c r="D653" s="2" t="str">
        <f t="shared" ref="D653:D716" si="51">IF(C653&gt;100%,"A+",IF(C653&gt;81%,"A",IF(C653&gt;61%,"FIRST",IF(C653&gt;41%,"PASS","FAIL"))))</f>
        <v>FAIL</v>
      </c>
      <c r="E653" s="2" t="str">
        <f t="shared" ref="E653:E716" si="52">VLOOKUP(C653,$C$4:$D$8,2,1)</f>
        <v>Fail</v>
      </c>
      <c r="H653" t="str">
        <f t="shared" ref="H653:H716" si="53">IF(C653&lt;41%, "Fail",IF(C653&lt;61%,"Pass",IF(C653&lt;81%,"First",IF(C653&lt;101%,"A","A+"))))</f>
        <v>Fail</v>
      </c>
      <c r="I653" t="str">
        <f t="shared" ref="I653:I716" si="54">VLOOKUP(C653,$C$4:$D$8,2,TRUE)</f>
        <v>Fail</v>
      </c>
    </row>
    <row r="654" spans="1:9">
      <c r="A654" s="9">
        <v>690603</v>
      </c>
      <c r="B654" s="9">
        <v>297000</v>
      </c>
      <c r="C654" s="7">
        <f t="shared" si="50"/>
        <v>0.43005894848415083</v>
      </c>
      <c r="D654" s="2" t="str">
        <f t="shared" si="51"/>
        <v>PASS</v>
      </c>
      <c r="E654" s="2" t="str">
        <f t="shared" si="52"/>
        <v>Pass</v>
      </c>
      <c r="H654" t="str">
        <f t="shared" si="53"/>
        <v>Pass</v>
      </c>
      <c r="I654" t="str">
        <f t="shared" si="54"/>
        <v>Pass</v>
      </c>
    </row>
    <row r="655" spans="1:9">
      <c r="A655" s="9">
        <v>1253980</v>
      </c>
      <c r="B655" s="9">
        <v>427511</v>
      </c>
      <c r="C655" s="7">
        <f t="shared" si="50"/>
        <v>0.34092330021212458</v>
      </c>
      <c r="D655" s="2" t="str">
        <f t="shared" si="51"/>
        <v>FAIL</v>
      </c>
      <c r="E655" s="2" t="str">
        <f t="shared" si="52"/>
        <v>Fail</v>
      </c>
      <c r="H655" t="str">
        <f t="shared" si="53"/>
        <v>Fail</v>
      </c>
      <c r="I655" t="str">
        <f t="shared" si="54"/>
        <v>Fail</v>
      </c>
    </row>
    <row r="656" spans="1:9">
      <c r="A656" s="9">
        <v>633519</v>
      </c>
      <c r="B656" s="9">
        <v>757480</v>
      </c>
      <c r="C656" s="7">
        <f t="shared" si="50"/>
        <v>1.1956705323755088</v>
      </c>
      <c r="D656" s="2" t="str">
        <f t="shared" si="51"/>
        <v>A+</v>
      </c>
      <c r="E656" s="2" t="str">
        <f t="shared" si="52"/>
        <v>A+</v>
      </c>
      <c r="H656" t="str">
        <f t="shared" si="53"/>
        <v>A+</v>
      </c>
      <c r="I656" t="str">
        <f t="shared" si="54"/>
        <v>A+</v>
      </c>
    </row>
    <row r="657" spans="1:9">
      <c r="A657" s="9">
        <v>714450</v>
      </c>
      <c r="B657" s="9">
        <v>604675</v>
      </c>
      <c r="C657" s="7">
        <f t="shared" si="50"/>
        <v>0.84635033942193294</v>
      </c>
      <c r="D657" s="2" t="str">
        <f t="shared" si="51"/>
        <v>A</v>
      </c>
      <c r="E657" s="2" t="str">
        <f t="shared" si="52"/>
        <v>A</v>
      </c>
      <c r="H657" t="str">
        <f t="shared" si="53"/>
        <v>A</v>
      </c>
      <c r="I657" t="str">
        <f t="shared" si="54"/>
        <v>A</v>
      </c>
    </row>
    <row r="658" spans="1:9">
      <c r="A658" s="9">
        <v>1215314</v>
      </c>
      <c r="B658" s="9">
        <v>951382</v>
      </c>
      <c r="C658" s="7">
        <f t="shared" si="50"/>
        <v>0.78282814153379288</v>
      </c>
      <c r="D658" s="2" t="str">
        <f t="shared" si="51"/>
        <v>FIRST</v>
      </c>
      <c r="E658" s="2" t="str">
        <f t="shared" si="52"/>
        <v>First</v>
      </c>
      <c r="H658" t="str">
        <f t="shared" si="53"/>
        <v>First</v>
      </c>
      <c r="I658" t="str">
        <f t="shared" si="54"/>
        <v>First</v>
      </c>
    </row>
    <row r="659" spans="1:9">
      <c r="A659" s="9">
        <v>604161</v>
      </c>
      <c r="B659" s="9">
        <v>1104948</v>
      </c>
      <c r="C659" s="7">
        <f t="shared" si="50"/>
        <v>1.8288966020646815</v>
      </c>
      <c r="D659" s="2" t="str">
        <f t="shared" si="51"/>
        <v>A+</v>
      </c>
      <c r="E659" s="2" t="str">
        <f t="shared" si="52"/>
        <v>A+</v>
      </c>
      <c r="H659" t="str">
        <f t="shared" si="53"/>
        <v>A+</v>
      </c>
      <c r="I659" t="str">
        <f t="shared" si="54"/>
        <v>A+</v>
      </c>
    </row>
    <row r="660" spans="1:9">
      <c r="A660" s="9">
        <v>1239473</v>
      </c>
      <c r="B660" s="9">
        <v>1627397</v>
      </c>
      <c r="C660" s="7">
        <f t="shared" si="50"/>
        <v>1.312974949837552</v>
      </c>
      <c r="D660" s="2" t="str">
        <f t="shared" si="51"/>
        <v>A+</v>
      </c>
      <c r="E660" s="2" t="str">
        <f t="shared" si="52"/>
        <v>A+</v>
      </c>
      <c r="H660" t="str">
        <f t="shared" si="53"/>
        <v>A+</v>
      </c>
      <c r="I660" t="str">
        <f t="shared" si="54"/>
        <v>A+</v>
      </c>
    </row>
    <row r="661" spans="1:9">
      <c r="A661" s="9">
        <v>1891304</v>
      </c>
      <c r="B661" s="9">
        <v>2796390</v>
      </c>
      <c r="C661" s="7">
        <f t="shared" si="50"/>
        <v>1.4785513064002402</v>
      </c>
      <c r="D661" s="2" t="str">
        <f t="shared" si="51"/>
        <v>A+</v>
      </c>
      <c r="E661" s="2" t="str">
        <f t="shared" si="52"/>
        <v>A+</v>
      </c>
      <c r="H661" t="str">
        <f t="shared" si="53"/>
        <v>A+</v>
      </c>
      <c r="I661" t="str">
        <f t="shared" si="54"/>
        <v>A+</v>
      </c>
    </row>
    <row r="662" spans="1:9">
      <c r="A662" s="9">
        <v>847698</v>
      </c>
      <c r="B662" s="9">
        <v>509274</v>
      </c>
      <c r="C662" s="7">
        <f t="shared" si="50"/>
        <v>0.60077291676988742</v>
      </c>
      <c r="D662" s="2" t="str">
        <f t="shared" si="51"/>
        <v>PASS</v>
      </c>
      <c r="E662" s="2" t="str">
        <f t="shared" si="52"/>
        <v>First</v>
      </c>
      <c r="H662" t="str">
        <f t="shared" si="53"/>
        <v>Pass</v>
      </c>
      <c r="I662" t="str">
        <f t="shared" si="54"/>
        <v>First</v>
      </c>
    </row>
    <row r="663" spans="1:9">
      <c r="A663" s="9">
        <v>383734</v>
      </c>
      <c r="B663" s="9">
        <v>735132</v>
      </c>
      <c r="C663" s="7">
        <f t="shared" si="50"/>
        <v>1.9157332944174872</v>
      </c>
      <c r="D663" s="2" t="str">
        <f t="shared" si="51"/>
        <v>A+</v>
      </c>
      <c r="E663" s="2" t="str">
        <f t="shared" si="52"/>
        <v>A+</v>
      </c>
      <c r="H663" t="str">
        <f t="shared" si="53"/>
        <v>A+</v>
      </c>
      <c r="I663" t="str">
        <f t="shared" si="54"/>
        <v>A+</v>
      </c>
    </row>
    <row r="664" spans="1:9">
      <c r="A664" s="9">
        <v>907785</v>
      </c>
      <c r="B664" s="9">
        <v>652099</v>
      </c>
      <c r="C664" s="7">
        <f t="shared" si="50"/>
        <v>0.7183407965542502</v>
      </c>
      <c r="D664" s="2" t="str">
        <f t="shared" si="51"/>
        <v>FIRST</v>
      </c>
      <c r="E664" s="2" t="str">
        <f t="shared" si="52"/>
        <v>First</v>
      </c>
      <c r="H664" t="str">
        <f t="shared" si="53"/>
        <v>First</v>
      </c>
      <c r="I664" t="str">
        <f t="shared" si="54"/>
        <v>First</v>
      </c>
    </row>
    <row r="665" spans="1:9">
      <c r="A665" s="9">
        <v>967579</v>
      </c>
      <c r="B665" s="9">
        <v>361041</v>
      </c>
      <c r="C665" s="7">
        <f t="shared" si="50"/>
        <v>0.37313852408950587</v>
      </c>
      <c r="D665" s="2" t="str">
        <f t="shared" si="51"/>
        <v>FAIL</v>
      </c>
      <c r="E665" s="2" t="str">
        <f t="shared" si="52"/>
        <v>Fail</v>
      </c>
      <c r="H665" t="str">
        <f t="shared" si="53"/>
        <v>Fail</v>
      </c>
      <c r="I665" t="str">
        <f t="shared" si="54"/>
        <v>Fail</v>
      </c>
    </row>
    <row r="666" spans="1:9">
      <c r="A666" s="9">
        <v>1297741</v>
      </c>
      <c r="B666" s="9">
        <v>1005879</v>
      </c>
      <c r="C666" s="7">
        <f t="shared" si="50"/>
        <v>0.77509996216502364</v>
      </c>
      <c r="D666" s="2" t="str">
        <f t="shared" si="51"/>
        <v>FIRST</v>
      </c>
      <c r="E666" s="2" t="str">
        <f t="shared" si="52"/>
        <v>First</v>
      </c>
      <c r="H666" t="str">
        <f t="shared" si="53"/>
        <v>First</v>
      </c>
      <c r="I666" t="str">
        <f t="shared" si="54"/>
        <v>First</v>
      </c>
    </row>
    <row r="667" spans="1:9">
      <c r="A667" s="9">
        <v>1383087</v>
      </c>
      <c r="B667" s="9">
        <v>1785646</v>
      </c>
      <c r="C667" s="7">
        <f t="shared" si="50"/>
        <v>1.2910583354481677</v>
      </c>
      <c r="D667" s="2" t="str">
        <f t="shared" si="51"/>
        <v>A+</v>
      </c>
      <c r="E667" s="2" t="str">
        <f t="shared" si="52"/>
        <v>A+</v>
      </c>
      <c r="H667" t="str">
        <f t="shared" si="53"/>
        <v>A+</v>
      </c>
      <c r="I667" t="str">
        <f t="shared" si="54"/>
        <v>A+</v>
      </c>
    </row>
    <row r="668" spans="1:9">
      <c r="A668" s="9">
        <v>398126</v>
      </c>
      <c r="B668" s="9">
        <v>548491</v>
      </c>
      <c r="C668" s="7">
        <f t="shared" si="50"/>
        <v>1.3776819398883771</v>
      </c>
      <c r="D668" s="2" t="str">
        <f t="shared" si="51"/>
        <v>A+</v>
      </c>
      <c r="E668" s="2" t="str">
        <f t="shared" si="52"/>
        <v>A+</v>
      </c>
      <c r="H668" t="str">
        <f t="shared" si="53"/>
        <v>A+</v>
      </c>
      <c r="I668" t="str">
        <f t="shared" si="54"/>
        <v>A+</v>
      </c>
    </row>
    <row r="669" spans="1:9">
      <c r="A669" s="9">
        <v>887659</v>
      </c>
      <c r="B669" s="9">
        <v>1633324</v>
      </c>
      <c r="C669" s="7">
        <f t="shared" si="50"/>
        <v>1.840035419006623</v>
      </c>
      <c r="D669" s="2" t="str">
        <f t="shared" si="51"/>
        <v>A+</v>
      </c>
      <c r="E669" s="2" t="str">
        <f t="shared" si="52"/>
        <v>A+</v>
      </c>
      <c r="H669" t="str">
        <f t="shared" si="53"/>
        <v>A+</v>
      </c>
      <c r="I669" t="str">
        <f t="shared" si="54"/>
        <v>A+</v>
      </c>
    </row>
    <row r="670" spans="1:9">
      <c r="A670" s="9">
        <v>453528</v>
      </c>
      <c r="B670" s="9">
        <v>907243</v>
      </c>
      <c r="C670" s="7">
        <f t="shared" si="50"/>
        <v>2.000412322943677</v>
      </c>
      <c r="D670" s="2" t="str">
        <f t="shared" si="51"/>
        <v>A+</v>
      </c>
      <c r="E670" s="2" t="str">
        <f t="shared" si="52"/>
        <v>A+</v>
      </c>
      <c r="H670" t="str">
        <f t="shared" si="53"/>
        <v>A+</v>
      </c>
      <c r="I670" t="str">
        <f t="shared" si="54"/>
        <v>A+</v>
      </c>
    </row>
    <row r="671" spans="1:9">
      <c r="A671" s="9">
        <v>1575010</v>
      </c>
      <c r="B671" s="9">
        <v>784710</v>
      </c>
      <c r="C671" s="7">
        <f t="shared" si="50"/>
        <v>0.49822540809264704</v>
      </c>
      <c r="D671" s="2" t="str">
        <f t="shared" si="51"/>
        <v>PASS</v>
      </c>
      <c r="E671" s="2" t="str">
        <f t="shared" si="52"/>
        <v>Pass</v>
      </c>
      <c r="H671" t="str">
        <f t="shared" si="53"/>
        <v>Pass</v>
      </c>
      <c r="I671" t="str">
        <f t="shared" si="54"/>
        <v>Pass</v>
      </c>
    </row>
    <row r="672" spans="1:9">
      <c r="A672" s="9">
        <v>996113</v>
      </c>
      <c r="B672" s="9">
        <v>1907620</v>
      </c>
      <c r="C672" s="7">
        <f t="shared" si="50"/>
        <v>1.9150638531973783</v>
      </c>
      <c r="D672" s="2" t="str">
        <f t="shared" si="51"/>
        <v>A+</v>
      </c>
      <c r="E672" s="2" t="str">
        <f t="shared" si="52"/>
        <v>A+</v>
      </c>
      <c r="H672" t="str">
        <f t="shared" si="53"/>
        <v>A+</v>
      </c>
      <c r="I672" t="str">
        <f t="shared" si="54"/>
        <v>A+</v>
      </c>
    </row>
    <row r="673" spans="1:9">
      <c r="A673" s="9">
        <v>611371</v>
      </c>
      <c r="B673" s="9">
        <v>270080</v>
      </c>
      <c r="C673" s="7">
        <f t="shared" si="50"/>
        <v>0.44176122190944617</v>
      </c>
      <c r="D673" s="2" t="str">
        <f t="shared" si="51"/>
        <v>PASS</v>
      </c>
      <c r="E673" s="2" t="str">
        <f t="shared" si="52"/>
        <v>Pass</v>
      </c>
      <c r="H673" t="str">
        <f t="shared" si="53"/>
        <v>Pass</v>
      </c>
      <c r="I673" t="str">
        <f t="shared" si="54"/>
        <v>Pass</v>
      </c>
    </row>
    <row r="674" spans="1:9">
      <c r="A674" s="9">
        <v>892785</v>
      </c>
      <c r="B674" s="9">
        <v>97091</v>
      </c>
      <c r="C674" s="7">
        <f t="shared" si="50"/>
        <v>0.10875070705713022</v>
      </c>
      <c r="D674" s="2" t="str">
        <f t="shared" si="51"/>
        <v>FAIL</v>
      </c>
      <c r="E674" s="2" t="str">
        <f t="shared" si="52"/>
        <v>Fail</v>
      </c>
      <c r="H674" t="str">
        <f t="shared" si="53"/>
        <v>Fail</v>
      </c>
      <c r="I674" t="str">
        <f t="shared" si="54"/>
        <v>Fail</v>
      </c>
    </row>
    <row r="675" spans="1:9">
      <c r="A675" s="9">
        <v>199063</v>
      </c>
      <c r="B675" s="9">
        <v>599816</v>
      </c>
      <c r="C675" s="7">
        <f t="shared" si="50"/>
        <v>3.0131968271351282</v>
      </c>
      <c r="D675" s="2" t="str">
        <f t="shared" si="51"/>
        <v>A+</v>
      </c>
      <c r="E675" s="2" t="str">
        <f t="shared" si="52"/>
        <v>A+</v>
      </c>
      <c r="H675" t="str">
        <f t="shared" si="53"/>
        <v>A+</v>
      </c>
      <c r="I675" t="str">
        <f t="shared" si="54"/>
        <v>A+</v>
      </c>
    </row>
    <row r="676" spans="1:9">
      <c r="A676" s="9">
        <v>640816</v>
      </c>
      <c r="B676" s="9">
        <v>1370948</v>
      </c>
      <c r="C676" s="7">
        <f t="shared" si="50"/>
        <v>2.139378542358493</v>
      </c>
      <c r="D676" s="2" t="str">
        <f t="shared" si="51"/>
        <v>A+</v>
      </c>
      <c r="E676" s="2" t="str">
        <f t="shared" si="52"/>
        <v>A+</v>
      </c>
      <c r="H676" t="str">
        <f t="shared" si="53"/>
        <v>A+</v>
      </c>
      <c r="I676" t="str">
        <f t="shared" si="54"/>
        <v>A+</v>
      </c>
    </row>
    <row r="677" spans="1:9">
      <c r="A677" s="9">
        <v>949518</v>
      </c>
      <c r="B677" s="9">
        <v>1283237</v>
      </c>
      <c r="C677" s="7">
        <f t="shared" si="50"/>
        <v>1.3514614783500682</v>
      </c>
      <c r="D677" s="2" t="str">
        <f t="shared" si="51"/>
        <v>A+</v>
      </c>
      <c r="E677" s="2" t="str">
        <f t="shared" si="52"/>
        <v>A+</v>
      </c>
      <c r="H677" t="str">
        <f t="shared" si="53"/>
        <v>A+</v>
      </c>
      <c r="I677" t="str">
        <f t="shared" si="54"/>
        <v>A+</v>
      </c>
    </row>
    <row r="678" spans="1:9">
      <c r="A678" s="9">
        <v>863843</v>
      </c>
      <c r="B678" s="9">
        <v>1734943</v>
      </c>
      <c r="C678" s="7">
        <f t="shared" si="50"/>
        <v>2.008400832095647</v>
      </c>
      <c r="D678" s="2" t="str">
        <f t="shared" si="51"/>
        <v>A+</v>
      </c>
      <c r="E678" s="2" t="str">
        <f t="shared" si="52"/>
        <v>A+</v>
      </c>
      <c r="H678" t="str">
        <f t="shared" si="53"/>
        <v>A+</v>
      </c>
      <c r="I678" t="str">
        <f t="shared" si="54"/>
        <v>A+</v>
      </c>
    </row>
    <row r="679" spans="1:9">
      <c r="A679" s="9">
        <v>712158</v>
      </c>
      <c r="B679" s="9">
        <v>1166465</v>
      </c>
      <c r="C679" s="7">
        <f t="shared" si="50"/>
        <v>1.6379300660808416</v>
      </c>
      <c r="D679" s="2" t="str">
        <f t="shared" si="51"/>
        <v>A+</v>
      </c>
      <c r="E679" s="2" t="str">
        <f t="shared" si="52"/>
        <v>A+</v>
      </c>
      <c r="H679" t="str">
        <f t="shared" si="53"/>
        <v>A+</v>
      </c>
      <c r="I679" t="str">
        <f t="shared" si="54"/>
        <v>A+</v>
      </c>
    </row>
    <row r="680" spans="1:9">
      <c r="A680" s="9">
        <v>580266</v>
      </c>
      <c r="B680" s="9">
        <v>716668</v>
      </c>
      <c r="C680" s="7">
        <f t="shared" si="50"/>
        <v>1.2350680549954676</v>
      </c>
      <c r="D680" s="2" t="str">
        <f t="shared" si="51"/>
        <v>A+</v>
      </c>
      <c r="E680" s="2" t="str">
        <f t="shared" si="52"/>
        <v>A+</v>
      </c>
      <c r="H680" t="str">
        <f t="shared" si="53"/>
        <v>A+</v>
      </c>
      <c r="I680" t="str">
        <f t="shared" si="54"/>
        <v>A+</v>
      </c>
    </row>
    <row r="681" spans="1:9">
      <c r="A681" s="9">
        <v>1150741</v>
      </c>
      <c r="B681" s="9">
        <v>1836889</v>
      </c>
      <c r="C681" s="7">
        <f t="shared" si="50"/>
        <v>1.596266231932294</v>
      </c>
      <c r="D681" s="2" t="str">
        <f t="shared" si="51"/>
        <v>A+</v>
      </c>
      <c r="E681" s="2" t="str">
        <f t="shared" si="52"/>
        <v>A+</v>
      </c>
      <c r="H681" t="str">
        <f t="shared" si="53"/>
        <v>A+</v>
      </c>
      <c r="I681" t="str">
        <f t="shared" si="54"/>
        <v>A+</v>
      </c>
    </row>
    <row r="682" spans="1:9">
      <c r="A682" s="9">
        <v>498774</v>
      </c>
      <c r="B682" s="9">
        <v>612574</v>
      </c>
      <c r="C682" s="7">
        <f t="shared" si="50"/>
        <v>1.2281594469639556</v>
      </c>
      <c r="D682" s="2" t="str">
        <f t="shared" si="51"/>
        <v>A+</v>
      </c>
      <c r="E682" s="2" t="str">
        <f t="shared" si="52"/>
        <v>A+</v>
      </c>
      <c r="H682" t="str">
        <f t="shared" si="53"/>
        <v>A+</v>
      </c>
      <c r="I682" t="str">
        <f t="shared" si="54"/>
        <v>A+</v>
      </c>
    </row>
    <row r="683" spans="1:9">
      <c r="A683" s="9">
        <v>1437227</v>
      </c>
      <c r="B683" s="9">
        <v>875868</v>
      </c>
      <c r="C683" s="7">
        <f t="shared" si="50"/>
        <v>0.60941521415893241</v>
      </c>
      <c r="D683" s="2" t="str">
        <f t="shared" si="51"/>
        <v>PASS</v>
      </c>
      <c r="E683" s="2" t="str">
        <f t="shared" si="52"/>
        <v>First</v>
      </c>
      <c r="H683" t="str">
        <f t="shared" si="53"/>
        <v>Pass</v>
      </c>
      <c r="I683" t="str">
        <f t="shared" si="54"/>
        <v>First</v>
      </c>
    </row>
    <row r="684" spans="1:9">
      <c r="A684" s="9">
        <v>669827</v>
      </c>
      <c r="B684" s="9">
        <v>649170</v>
      </c>
      <c r="C684" s="7">
        <f t="shared" si="50"/>
        <v>0.96916069373136648</v>
      </c>
      <c r="D684" s="2" t="str">
        <f t="shared" si="51"/>
        <v>A</v>
      </c>
      <c r="E684" s="2" t="str">
        <f t="shared" si="52"/>
        <v>A</v>
      </c>
      <c r="H684" t="str">
        <f t="shared" si="53"/>
        <v>A</v>
      </c>
      <c r="I684" t="str">
        <f t="shared" si="54"/>
        <v>A</v>
      </c>
    </row>
    <row r="685" spans="1:9">
      <c r="A685" s="9">
        <v>461139</v>
      </c>
      <c r="B685" s="9">
        <v>756153</v>
      </c>
      <c r="C685" s="7">
        <f t="shared" si="50"/>
        <v>1.639750704234515</v>
      </c>
      <c r="D685" s="2" t="str">
        <f t="shared" si="51"/>
        <v>A+</v>
      </c>
      <c r="E685" s="2" t="str">
        <f t="shared" si="52"/>
        <v>A+</v>
      </c>
      <c r="H685" t="str">
        <f t="shared" si="53"/>
        <v>A+</v>
      </c>
      <c r="I685" t="str">
        <f t="shared" si="54"/>
        <v>A+</v>
      </c>
    </row>
    <row r="686" spans="1:9">
      <c r="A686" s="9">
        <v>927830</v>
      </c>
      <c r="B686" s="9">
        <v>371789</v>
      </c>
      <c r="C686" s="7">
        <f t="shared" si="50"/>
        <v>0.40070810385523209</v>
      </c>
      <c r="D686" s="2" t="str">
        <f t="shared" si="51"/>
        <v>FAIL</v>
      </c>
      <c r="E686" s="2" t="str">
        <f t="shared" si="52"/>
        <v>Pass</v>
      </c>
      <c r="H686" t="str">
        <f t="shared" si="53"/>
        <v>Fail</v>
      </c>
      <c r="I686" t="str">
        <f t="shared" si="54"/>
        <v>Pass</v>
      </c>
    </row>
    <row r="687" spans="1:9">
      <c r="A687" s="9">
        <v>1437667</v>
      </c>
      <c r="B687" s="9">
        <v>468282</v>
      </c>
      <c r="C687" s="7">
        <f t="shared" si="50"/>
        <v>0.32572355072488968</v>
      </c>
      <c r="D687" s="2" t="str">
        <f t="shared" si="51"/>
        <v>FAIL</v>
      </c>
      <c r="E687" s="2" t="str">
        <f t="shared" si="52"/>
        <v>Fail</v>
      </c>
      <c r="H687" t="str">
        <f t="shared" si="53"/>
        <v>Fail</v>
      </c>
      <c r="I687" t="str">
        <f t="shared" si="54"/>
        <v>Fail</v>
      </c>
    </row>
    <row r="688" spans="1:9">
      <c r="A688" s="9">
        <v>771870</v>
      </c>
      <c r="B688" s="9">
        <v>668292</v>
      </c>
      <c r="C688" s="7">
        <f t="shared" si="50"/>
        <v>0.86580900928912896</v>
      </c>
      <c r="D688" s="2" t="str">
        <f t="shared" si="51"/>
        <v>A</v>
      </c>
      <c r="E688" s="2" t="str">
        <f t="shared" si="52"/>
        <v>A</v>
      </c>
      <c r="H688" t="str">
        <f t="shared" si="53"/>
        <v>A</v>
      </c>
      <c r="I688" t="str">
        <f t="shared" si="54"/>
        <v>A</v>
      </c>
    </row>
    <row r="689" spans="1:9">
      <c r="A689" s="9">
        <v>592611</v>
      </c>
      <c r="B689" s="9">
        <v>559058</v>
      </c>
      <c r="C689" s="7">
        <f t="shared" si="50"/>
        <v>0.9433810712254751</v>
      </c>
      <c r="D689" s="2" t="str">
        <f t="shared" si="51"/>
        <v>A</v>
      </c>
      <c r="E689" s="2" t="str">
        <f t="shared" si="52"/>
        <v>A</v>
      </c>
      <c r="H689" t="str">
        <f t="shared" si="53"/>
        <v>A</v>
      </c>
      <c r="I689" t="str">
        <f t="shared" si="54"/>
        <v>A</v>
      </c>
    </row>
    <row r="690" spans="1:9">
      <c r="A690" s="9">
        <v>984429</v>
      </c>
      <c r="B690" s="9">
        <v>749723</v>
      </c>
      <c r="C690" s="7">
        <f t="shared" si="50"/>
        <v>0.76158158688945576</v>
      </c>
      <c r="D690" s="2" t="str">
        <f t="shared" si="51"/>
        <v>FIRST</v>
      </c>
      <c r="E690" s="2" t="str">
        <f t="shared" si="52"/>
        <v>First</v>
      </c>
      <c r="H690" t="str">
        <f t="shared" si="53"/>
        <v>First</v>
      </c>
      <c r="I690" t="str">
        <f t="shared" si="54"/>
        <v>First</v>
      </c>
    </row>
    <row r="691" spans="1:9">
      <c r="A691" s="9">
        <v>589225</v>
      </c>
      <c r="B691" s="9">
        <v>715652</v>
      </c>
      <c r="C691" s="7">
        <f t="shared" si="50"/>
        <v>1.2145648945648946</v>
      </c>
      <c r="D691" s="2" t="str">
        <f t="shared" si="51"/>
        <v>A+</v>
      </c>
      <c r="E691" s="2" t="str">
        <f t="shared" si="52"/>
        <v>A+</v>
      </c>
      <c r="H691" t="str">
        <f t="shared" si="53"/>
        <v>A+</v>
      </c>
      <c r="I691" t="str">
        <f t="shared" si="54"/>
        <v>A+</v>
      </c>
    </row>
    <row r="692" spans="1:9">
      <c r="A692" s="9">
        <v>714450</v>
      </c>
      <c r="B692" s="9">
        <v>275650</v>
      </c>
      <c r="C692" s="7">
        <f t="shared" si="50"/>
        <v>0.38582126110994469</v>
      </c>
      <c r="D692" s="2" t="str">
        <f t="shared" si="51"/>
        <v>FAIL</v>
      </c>
      <c r="E692" s="2" t="str">
        <f t="shared" si="52"/>
        <v>Fail</v>
      </c>
      <c r="H692" t="str">
        <f t="shared" si="53"/>
        <v>Fail</v>
      </c>
      <c r="I692" t="str">
        <f t="shared" si="54"/>
        <v>Fail</v>
      </c>
    </row>
    <row r="693" spans="1:9">
      <c r="A693" s="9">
        <v>1139976</v>
      </c>
      <c r="B693" s="9">
        <v>600750</v>
      </c>
      <c r="C693" s="7">
        <f t="shared" si="50"/>
        <v>0.5269847786269185</v>
      </c>
      <c r="D693" s="2" t="str">
        <f t="shared" si="51"/>
        <v>PASS</v>
      </c>
      <c r="E693" s="2" t="str">
        <f t="shared" si="52"/>
        <v>Pass</v>
      </c>
      <c r="H693" t="str">
        <f t="shared" si="53"/>
        <v>Pass</v>
      </c>
      <c r="I693" t="str">
        <f t="shared" si="54"/>
        <v>Pass</v>
      </c>
    </row>
    <row r="694" spans="1:9">
      <c r="A694" s="9">
        <v>963413</v>
      </c>
      <c r="B694" s="9">
        <v>892247</v>
      </c>
      <c r="C694" s="7">
        <f t="shared" si="50"/>
        <v>0.92613136837472609</v>
      </c>
      <c r="D694" s="2" t="str">
        <f t="shared" si="51"/>
        <v>A</v>
      </c>
      <c r="E694" s="2" t="str">
        <f t="shared" si="52"/>
        <v>A</v>
      </c>
      <c r="H694" t="str">
        <f t="shared" si="53"/>
        <v>A</v>
      </c>
      <c r="I694" t="str">
        <f t="shared" si="54"/>
        <v>A</v>
      </c>
    </row>
    <row r="695" spans="1:9">
      <c r="A695" s="9">
        <v>762162</v>
      </c>
      <c r="B695" s="9">
        <v>831897</v>
      </c>
      <c r="C695" s="7">
        <f t="shared" si="50"/>
        <v>1.0914962960630417</v>
      </c>
      <c r="D695" s="2" t="str">
        <f t="shared" si="51"/>
        <v>A+</v>
      </c>
      <c r="E695" s="2" t="str">
        <f t="shared" si="52"/>
        <v>A+</v>
      </c>
      <c r="H695" t="str">
        <f t="shared" si="53"/>
        <v>A+</v>
      </c>
      <c r="I695" t="str">
        <f t="shared" si="54"/>
        <v>A+</v>
      </c>
    </row>
    <row r="696" spans="1:9">
      <c r="A696" s="9">
        <v>504810</v>
      </c>
      <c r="B696" s="9">
        <v>842747</v>
      </c>
      <c r="C696" s="7">
        <f t="shared" si="50"/>
        <v>1.6694340444919871</v>
      </c>
      <c r="D696" s="2" t="str">
        <f t="shared" si="51"/>
        <v>A+</v>
      </c>
      <c r="E696" s="2" t="str">
        <f t="shared" si="52"/>
        <v>A+</v>
      </c>
      <c r="H696" t="str">
        <f t="shared" si="53"/>
        <v>A+</v>
      </c>
      <c r="I696" t="str">
        <f t="shared" si="54"/>
        <v>A+</v>
      </c>
    </row>
    <row r="697" spans="1:9">
      <c r="A697" s="9">
        <v>666009</v>
      </c>
      <c r="B697" s="9">
        <v>307265</v>
      </c>
      <c r="C697" s="7">
        <f t="shared" si="50"/>
        <v>0.46135262436393504</v>
      </c>
      <c r="D697" s="2" t="str">
        <f t="shared" si="51"/>
        <v>PASS</v>
      </c>
      <c r="E697" s="2" t="str">
        <f t="shared" si="52"/>
        <v>Pass</v>
      </c>
      <c r="H697" t="str">
        <f t="shared" si="53"/>
        <v>Pass</v>
      </c>
      <c r="I697" t="str">
        <f t="shared" si="54"/>
        <v>Pass</v>
      </c>
    </row>
    <row r="698" spans="1:9">
      <c r="A698" s="9">
        <v>761523</v>
      </c>
      <c r="B698" s="9">
        <v>784845</v>
      </c>
      <c r="C698" s="7">
        <f t="shared" si="50"/>
        <v>1.0306254702746995</v>
      </c>
      <c r="D698" s="2" t="str">
        <f t="shared" si="51"/>
        <v>A+</v>
      </c>
      <c r="E698" s="2" t="str">
        <f t="shared" si="52"/>
        <v>A+</v>
      </c>
      <c r="H698" t="str">
        <f t="shared" si="53"/>
        <v>A+</v>
      </c>
      <c r="I698" t="str">
        <f t="shared" si="54"/>
        <v>A+</v>
      </c>
    </row>
    <row r="699" spans="1:9">
      <c r="A699" s="9">
        <v>854107</v>
      </c>
      <c r="B699" s="9">
        <v>574408</v>
      </c>
      <c r="C699" s="7">
        <f t="shared" si="50"/>
        <v>0.67252463684292485</v>
      </c>
      <c r="D699" s="2" t="str">
        <f t="shared" si="51"/>
        <v>FIRST</v>
      </c>
      <c r="E699" s="2" t="str">
        <f t="shared" si="52"/>
        <v>First</v>
      </c>
      <c r="H699" t="str">
        <f t="shared" si="53"/>
        <v>First</v>
      </c>
      <c r="I699" t="str">
        <f t="shared" si="54"/>
        <v>First</v>
      </c>
    </row>
    <row r="700" spans="1:9">
      <c r="A700" s="9">
        <v>820846</v>
      </c>
      <c r="B700" s="9">
        <v>1248252</v>
      </c>
      <c r="C700" s="7">
        <f t="shared" si="50"/>
        <v>1.5206896299671315</v>
      </c>
      <c r="D700" s="2" t="str">
        <f t="shared" si="51"/>
        <v>A+</v>
      </c>
      <c r="E700" s="2" t="str">
        <f t="shared" si="52"/>
        <v>A+</v>
      </c>
      <c r="H700" t="str">
        <f t="shared" si="53"/>
        <v>A+</v>
      </c>
      <c r="I700" t="str">
        <f t="shared" si="54"/>
        <v>A+</v>
      </c>
    </row>
    <row r="701" spans="1:9">
      <c r="A701" s="9">
        <v>1808638</v>
      </c>
      <c r="B701" s="9">
        <v>583203</v>
      </c>
      <c r="C701" s="7">
        <f t="shared" si="50"/>
        <v>0.32245424457519967</v>
      </c>
      <c r="D701" s="2" t="str">
        <f t="shared" si="51"/>
        <v>FAIL</v>
      </c>
      <c r="E701" s="2" t="str">
        <f t="shared" si="52"/>
        <v>Fail</v>
      </c>
      <c r="H701" t="str">
        <f t="shared" si="53"/>
        <v>Fail</v>
      </c>
      <c r="I701" t="str">
        <f t="shared" si="54"/>
        <v>Fail</v>
      </c>
    </row>
    <row r="702" spans="1:9">
      <c r="A702" s="9">
        <v>810659</v>
      </c>
      <c r="B702" s="9">
        <v>773962</v>
      </c>
      <c r="C702" s="7">
        <f t="shared" si="50"/>
        <v>0.95473189096771882</v>
      </c>
      <c r="D702" s="2" t="str">
        <f t="shared" si="51"/>
        <v>A</v>
      </c>
      <c r="E702" s="2" t="str">
        <f t="shared" si="52"/>
        <v>A</v>
      </c>
      <c r="H702" t="str">
        <f t="shared" si="53"/>
        <v>A</v>
      </c>
      <c r="I702" t="str">
        <f t="shared" si="54"/>
        <v>A</v>
      </c>
    </row>
    <row r="703" spans="1:9">
      <c r="A703" s="9">
        <v>1124187</v>
      </c>
      <c r="B703" s="9">
        <v>949098</v>
      </c>
      <c r="C703" s="7">
        <f t="shared" si="50"/>
        <v>0.84425278000901982</v>
      </c>
      <c r="D703" s="2" t="str">
        <f t="shared" si="51"/>
        <v>A</v>
      </c>
      <c r="E703" s="2" t="str">
        <f t="shared" si="52"/>
        <v>A</v>
      </c>
      <c r="H703" t="str">
        <f t="shared" si="53"/>
        <v>A</v>
      </c>
      <c r="I703" t="str">
        <f t="shared" si="54"/>
        <v>A</v>
      </c>
    </row>
    <row r="704" spans="1:9">
      <c r="A704" s="9">
        <v>330824</v>
      </c>
      <c r="B704" s="9">
        <v>533353</v>
      </c>
      <c r="C704" s="7">
        <f t="shared" si="50"/>
        <v>1.6121956085410973</v>
      </c>
      <c r="D704" s="2" t="str">
        <f t="shared" si="51"/>
        <v>A+</v>
      </c>
      <c r="E704" s="2" t="str">
        <f t="shared" si="52"/>
        <v>A+</v>
      </c>
      <c r="H704" t="str">
        <f t="shared" si="53"/>
        <v>A+</v>
      </c>
      <c r="I704" t="str">
        <f t="shared" si="54"/>
        <v>A+</v>
      </c>
    </row>
    <row r="705" spans="1:9">
      <c r="A705" s="9">
        <v>2197062</v>
      </c>
      <c r="B705" s="9">
        <v>2499092</v>
      </c>
      <c r="C705" s="7">
        <f t="shared" si="50"/>
        <v>1.1374699485039566</v>
      </c>
      <c r="D705" s="2" t="str">
        <f t="shared" si="51"/>
        <v>A+</v>
      </c>
      <c r="E705" s="2" t="str">
        <f t="shared" si="52"/>
        <v>A+</v>
      </c>
      <c r="H705" t="str">
        <f t="shared" si="53"/>
        <v>A+</v>
      </c>
      <c r="I705" t="str">
        <f t="shared" si="54"/>
        <v>A+</v>
      </c>
    </row>
    <row r="706" spans="1:9">
      <c r="A706" s="9">
        <v>689909</v>
      </c>
      <c r="B706" s="9">
        <v>646429</v>
      </c>
      <c r="C706" s="7">
        <f t="shared" si="50"/>
        <v>0.93697719554318037</v>
      </c>
      <c r="D706" s="2" t="str">
        <f t="shared" si="51"/>
        <v>A</v>
      </c>
      <c r="E706" s="2" t="str">
        <f t="shared" si="52"/>
        <v>A</v>
      </c>
      <c r="H706" t="str">
        <f t="shared" si="53"/>
        <v>A</v>
      </c>
      <c r="I706" t="str">
        <f t="shared" si="54"/>
        <v>A</v>
      </c>
    </row>
    <row r="707" spans="1:9">
      <c r="A707" s="9">
        <v>573558</v>
      </c>
      <c r="B707" s="9">
        <v>1015915</v>
      </c>
      <c r="C707" s="7">
        <f t="shared" si="50"/>
        <v>1.7712506843248634</v>
      </c>
      <c r="D707" s="2" t="str">
        <f t="shared" si="51"/>
        <v>A+</v>
      </c>
      <c r="E707" s="2" t="str">
        <f t="shared" si="52"/>
        <v>A+</v>
      </c>
      <c r="H707" t="str">
        <f t="shared" si="53"/>
        <v>A+</v>
      </c>
      <c r="I707" t="str">
        <f t="shared" si="54"/>
        <v>A+</v>
      </c>
    </row>
    <row r="708" spans="1:9">
      <c r="A708" s="9">
        <v>402713</v>
      </c>
      <c r="B708" s="9">
        <v>1030976</v>
      </c>
      <c r="C708" s="7">
        <f t="shared" si="50"/>
        <v>2.560076282613176</v>
      </c>
      <c r="D708" s="2" t="str">
        <f t="shared" si="51"/>
        <v>A+</v>
      </c>
      <c r="E708" s="2" t="str">
        <f t="shared" si="52"/>
        <v>A+</v>
      </c>
      <c r="H708" t="str">
        <f t="shared" si="53"/>
        <v>A+</v>
      </c>
      <c r="I708" t="str">
        <f t="shared" si="54"/>
        <v>A+</v>
      </c>
    </row>
    <row r="709" spans="1:9">
      <c r="A709" s="9">
        <v>463527</v>
      </c>
      <c r="B709" s="9">
        <v>1557999</v>
      </c>
      <c r="C709" s="7">
        <f t="shared" si="50"/>
        <v>3.3611828437178417</v>
      </c>
      <c r="D709" s="2" t="str">
        <f t="shared" si="51"/>
        <v>A+</v>
      </c>
      <c r="E709" s="2" t="str">
        <f t="shared" si="52"/>
        <v>A+</v>
      </c>
      <c r="H709" t="str">
        <f t="shared" si="53"/>
        <v>A+</v>
      </c>
      <c r="I709" t="str">
        <f t="shared" si="54"/>
        <v>A+</v>
      </c>
    </row>
    <row r="710" spans="1:9">
      <c r="A710" s="9">
        <v>509618</v>
      </c>
      <c r="B710" s="9">
        <v>1397856</v>
      </c>
      <c r="C710" s="7">
        <f t="shared" si="50"/>
        <v>2.7429486399616967</v>
      </c>
      <c r="D710" s="2" t="str">
        <f t="shared" si="51"/>
        <v>A+</v>
      </c>
      <c r="E710" s="2" t="str">
        <f t="shared" si="52"/>
        <v>A+</v>
      </c>
      <c r="H710" t="str">
        <f t="shared" si="53"/>
        <v>A+</v>
      </c>
      <c r="I710" t="str">
        <f t="shared" si="54"/>
        <v>A+</v>
      </c>
    </row>
    <row r="711" spans="1:9">
      <c r="A711" s="9">
        <v>472597</v>
      </c>
      <c r="B711" s="9">
        <v>299910</v>
      </c>
      <c r="C711" s="7">
        <f t="shared" si="50"/>
        <v>0.63459988108261378</v>
      </c>
      <c r="D711" s="2" t="str">
        <f t="shared" si="51"/>
        <v>FIRST</v>
      </c>
      <c r="E711" s="2" t="str">
        <f t="shared" si="52"/>
        <v>First</v>
      </c>
      <c r="H711" t="str">
        <f t="shared" si="53"/>
        <v>First</v>
      </c>
      <c r="I711" t="str">
        <f t="shared" si="54"/>
        <v>First</v>
      </c>
    </row>
    <row r="712" spans="1:9">
      <c r="A712" s="9">
        <v>578857</v>
      </c>
      <c r="B712" s="9">
        <v>878857</v>
      </c>
      <c r="C712" s="7">
        <f t="shared" si="50"/>
        <v>1.518262714280038</v>
      </c>
      <c r="D712" s="2" t="str">
        <f t="shared" si="51"/>
        <v>A+</v>
      </c>
      <c r="E712" s="2" t="str">
        <f t="shared" si="52"/>
        <v>A+</v>
      </c>
      <c r="H712" t="str">
        <f t="shared" si="53"/>
        <v>A+</v>
      </c>
      <c r="I712" t="str">
        <f t="shared" si="54"/>
        <v>A+</v>
      </c>
    </row>
    <row r="713" spans="1:9">
      <c r="A713" s="9">
        <v>1153732</v>
      </c>
      <c r="B713" s="9">
        <v>1081180</v>
      </c>
      <c r="C713" s="7">
        <f t="shared" si="50"/>
        <v>0.93711537861479099</v>
      </c>
      <c r="D713" s="2" t="str">
        <f t="shared" si="51"/>
        <v>A</v>
      </c>
      <c r="E713" s="2" t="str">
        <f t="shared" si="52"/>
        <v>A</v>
      </c>
      <c r="H713" t="str">
        <f t="shared" si="53"/>
        <v>A</v>
      </c>
      <c r="I713" t="str">
        <f t="shared" si="54"/>
        <v>A</v>
      </c>
    </row>
    <row r="714" spans="1:9">
      <c r="A714" s="9">
        <v>389078</v>
      </c>
      <c r="B714" s="9">
        <v>504998</v>
      </c>
      <c r="C714" s="7">
        <f t="shared" si="50"/>
        <v>1.297935118408134</v>
      </c>
      <c r="D714" s="2" t="str">
        <f t="shared" si="51"/>
        <v>A+</v>
      </c>
      <c r="E714" s="2" t="str">
        <f t="shared" si="52"/>
        <v>A+</v>
      </c>
      <c r="H714" t="str">
        <f t="shared" si="53"/>
        <v>A+</v>
      </c>
      <c r="I714" t="str">
        <f t="shared" si="54"/>
        <v>A+</v>
      </c>
    </row>
    <row r="715" spans="1:9">
      <c r="A715" s="9">
        <v>315872</v>
      </c>
      <c r="B715" s="9">
        <v>654034</v>
      </c>
      <c r="C715" s="7">
        <f t="shared" si="50"/>
        <v>2.0705665586060178</v>
      </c>
      <c r="D715" s="2" t="str">
        <f t="shared" si="51"/>
        <v>A+</v>
      </c>
      <c r="E715" s="2" t="str">
        <f t="shared" si="52"/>
        <v>A+</v>
      </c>
      <c r="H715" t="str">
        <f t="shared" si="53"/>
        <v>A+</v>
      </c>
      <c r="I715" t="str">
        <f t="shared" si="54"/>
        <v>A+</v>
      </c>
    </row>
    <row r="716" spans="1:9">
      <c r="A716" s="9">
        <v>612821</v>
      </c>
      <c r="B716" s="9">
        <v>838720</v>
      </c>
      <c r="C716" s="7">
        <f t="shared" si="50"/>
        <v>1.3686215061167943</v>
      </c>
      <c r="D716" s="2" t="str">
        <f t="shared" si="51"/>
        <v>A+</v>
      </c>
      <c r="E716" s="2" t="str">
        <f t="shared" si="52"/>
        <v>A+</v>
      </c>
      <c r="H716" t="str">
        <f t="shared" si="53"/>
        <v>A+</v>
      </c>
      <c r="I716" t="str">
        <f t="shared" si="54"/>
        <v>A+</v>
      </c>
    </row>
    <row r="717" spans="1:9">
      <c r="A717" s="9">
        <v>378040</v>
      </c>
      <c r="B717" s="9">
        <v>901297</v>
      </c>
      <c r="C717" s="7">
        <f t="shared" ref="C717:C780" si="55">B717/A717</f>
        <v>2.3841313088562055</v>
      </c>
      <c r="D717" s="2" t="str">
        <f t="shared" ref="D717:D780" si="56">IF(C717&gt;100%,"A+",IF(C717&gt;81%,"A",IF(C717&gt;61%,"FIRST",IF(C717&gt;41%,"PASS","FAIL"))))</f>
        <v>A+</v>
      </c>
      <c r="E717" s="2" t="str">
        <f t="shared" ref="E717:E780" si="57">VLOOKUP(C717,$C$4:$D$8,2,1)</f>
        <v>A+</v>
      </c>
      <c r="H717" t="str">
        <f t="shared" ref="H717:H780" si="58">IF(C717&lt;41%, "Fail",IF(C717&lt;61%,"Pass",IF(C717&lt;81%,"First",IF(C717&lt;101%,"A","A+"))))</f>
        <v>A+</v>
      </c>
      <c r="I717" t="str">
        <f t="shared" ref="I717:I780" si="59">VLOOKUP(C717,$C$4:$D$8,2,TRUE)</f>
        <v>A+</v>
      </c>
    </row>
    <row r="718" spans="1:9">
      <c r="A718" s="9">
        <v>770503</v>
      </c>
      <c r="B718" s="9">
        <v>538595</v>
      </c>
      <c r="C718" s="7">
        <f t="shared" si="55"/>
        <v>0.69901739513019412</v>
      </c>
      <c r="D718" s="2" t="str">
        <f t="shared" si="56"/>
        <v>FIRST</v>
      </c>
      <c r="E718" s="2" t="str">
        <f t="shared" si="57"/>
        <v>First</v>
      </c>
      <c r="H718" t="str">
        <f t="shared" si="58"/>
        <v>First</v>
      </c>
      <c r="I718" t="str">
        <f t="shared" si="59"/>
        <v>First</v>
      </c>
    </row>
    <row r="719" spans="1:9">
      <c r="A719" s="9">
        <v>663261</v>
      </c>
      <c r="B719" s="9">
        <v>775028</v>
      </c>
      <c r="C719" s="7">
        <f t="shared" si="55"/>
        <v>1.1685113401813163</v>
      </c>
      <c r="D719" s="2" t="str">
        <f t="shared" si="56"/>
        <v>A+</v>
      </c>
      <c r="E719" s="2" t="str">
        <f t="shared" si="57"/>
        <v>A+</v>
      </c>
      <c r="H719" t="str">
        <f t="shared" si="58"/>
        <v>A+</v>
      </c>
      <c r="I719" t="str">
        <f t="shared" si="59"/>
        <v>A+</v>
      </c>
    </row>
    <row r="720" spans="1:9">
      <c r="A720" s="9">
        <v>1028278</v>
      </c>
      <c r="B720" s="9">
        <v>931734</v>
      </c>
      <c r="C720" s="7">
        <f t="shared" si="55"/>
        <v>0.90611099333059741</v>
      </c>
      <c r="D720" s="2" t="str">
        <f t="shared" si="56"/>
        <v>A</v>
      </c>
      <c r="E720" s="2" t="str">
        <f t="shared" si="57"/>
        <v>A</v>
      </c>
      <c r="H720" t="str">
        <f t="shared" si="58"/>
        <v>A</v>
      </c>
      <c r="I720" t="str">
        <f t="shared" si="59"/>
        <v>A</v>
      </c>
    </row>
    <row r="721" spans="1:9">
      <c r="A721" s="9">
        <v>764376</v>
      </c>
      <c r="B721" s="9">
        <v>1736022</v>
      </c>
      <c r="C721" s="7">
        <f t="shared" si="55"/>
        <v>2.2711623598857109</v>
      </c>
      <c r="D721" s="2" t="str">
        <f t="shared" si="56"/>
        <v>A+</v>
      </c>
      <c r="E721" s="2" t="str">
        <f t="shared" si="57"/>
        <v>A+</v>
      </c>
      <c r="H721" t="str">
        <f t="shared" si="58"/>
        <v>A+</v>
      </c>
      <c r="I721" t="str">
        <f t="shared" si="59"/>
        <v>A+</v>
      </c>
    </row>
    <row r="722" spans="1:9">
      <c r="A722" s="9">
        <v>1134852</v>
      </c>
      <c r="B722" s="9">
        <v>1538357</v>
      </c>
      <c r="C722" s="7">
        <f t="shared" si="55"/>
        <v>1.3555573766447078</v>
      </c>
      <c r="D722" s="2" t="str">
        <f t="shared" si="56"/>
        <v>A+</v>
      </c>
      <c r="E722" s="2" t="str">
        <f t="shared" si="57"/>
        <v>A+</v>
      </c>
      <c r="H722" t="str">
        <f t="shared" si="58"/>
        <v>A+</v>
      </c>
      <c r="I722" t="str">
        <f t="shared" si="59"/>
        <v>A+</v>
      </c>
    </row>
    <row r="723" spans="1:9">
      <c r="A723" s="9">
        <v>411767</v>
      </c>
      <c r="B723" s="9">
        <v>792704</v>
      </c>
      <c r="C723" s="7">
        <f t="shared" si="55"/>
        <v>1.9251275600035942</v>
      </c>
      <c r="D723" s="2" t="str">
        <f t="shared" si="56"/>
        <v>A+</v>
      </c>
      <c r="E723" s="2" t="str">
        <f t="shared" si="57"/>
        <v>A+</v>
      </c>
      <c r="H723" t="str">
        <f t="shared" si="58"/>
        <v>A+</v>
      </c>
      <c r="I723" t="str">
        <f t="shared" si="59"/>
        <v>A+</v>
      </c>
    </row>
    <row r="724" spans="1:9">
      <c r="A724" s="9">
        <v>733321</v>
      </c>
      <c r="B724" s="9">
        <v>561664</v>
      </c>
      <c r="C724" s="7">
        <f t="shared" si="55"/>
        <v>0.7659183358992856</v>
      </c>
      <c r="D724" s="2" t="str">
        <f t="shared" si="56"/>
        <v>FIRST</v>
      </c>
      <c r="E724" s="2" t="str">
        <f t="shared" si="57"/>
        <v>First</v>
      </c>
      <c r="H724" t="str">
        <f t="shared" si="58"/>
        <v>First</v>
      </c>
      <c r="I724" t="str">
        <f t="shared" si="59"/>
        <v>First</v>
      </c>
    </row>
    <row r="725" spans="1:9">
      <c r="A725" s="9">
        <v>1164877</v>
      </c>
      <c r="B725" s="9">
        <v>1020326</v>
      </c>
      <c r="C725" s="7">
        <f t="shared" si="55"/>
        <v>0.87590878693630314</v>
      </c>
      <c r="D725" s="2" t="str">
        <f t="shared" si="56"/>
        <v>A</v>
      </c>
      <c r="E725" s="2" t="str">
        <f t="shared" si="57"/>
        <v>A</v>
      </c>
      <c r="H725" t="str">
        <f t="shared" si="58"/>
        <v>A</v>
      </c>
      <c r="I725" t="str">
        <f t="shared" si="59"/>
        <v>A</v>
      </c>
    </row>
    <row r="726" spans="1:9">
      <c r="A726" s="9">
        <v>840716</v>
      </c>
      <c r="B726" s="9">
        <v>597881</v>
      </c>
      <c r="C726" s="7">
        <f t="shared" si="55"/>
        <v>0.7111569186265041</v>
      </c>
      <c r="D726" s="2" t="str">
        <f t="shared" si="56"/>
        <v>FIRST</v>
      </c>
      <c r="E726" s="2" t="str">
        <f t="shared" si="57"/>
        <v>First</v>
      </c>
      <c r="H726" t="str">
        <f t="shared" si="58"/>
        <v>First</v>
      </c>
      <c r="I726" t="str">
        <f t="shared" si="59"/>
        <v>First</v>
      </c>
    </row>
    <row r="727" spans="1:9">
      <c r="A727" s="9">
        <v>998277</v>
      </c>
      <c r="B727" s="9">
        <v>1161376</v>
      </c>
      <c r="C727" s="7">
        <f t="shared" si="55"/>
        <v>1.1633805046094421</v>
      </c>
      <c r="D727" s="2" t="str">
        <f t="shared" si="56"/>
        <v>A+</v>
      </c>
      <c r="E727" s="2" t="str">
        <f t="shared" si="57"/>
        <v>A+</v>
      </c>
      <c r="H727" t="str">
        <f t="shared" si="58"/>
        <v>A+</v>
      </c>
      <c r="I727" t="str">
        <f t="shared" si="59"/>
        <v>A+</v>
      </c>
    </row>
    <row r="728" spans="1:9">
      <c r="A728" s="9">
        <v>1587436</v>
      </c>
      <c r="B728" s="9">
        <v>2292194</v>
      </c>
      <c r="C728" s="7">
        <f t="shared" si="55"/>
        <v>1.4439599454718175</v>
      </c>
      <c r="D728" s="2" t="str">
        <f t="shared" si="56"/>
        <v>A+</v>
      </c>
      <c r="E728" s="2" t="str">
        <f t="shared" si="57"/>
        <v>A+</v>
      </c>
      <c r="H728" t="str">
        <f t="shared" si="58"/>
        <v>A+</v>
      </c>
      <c r="I728" t="str">
        <f t="shared" si="59"/>
        <v>A+</v>
      </c>
    </row>
    <row r="729" spans="1:9">
      <c r="A729" s="9">
        <v>1681438</v>
      </c>
      <c r="B729" s="9">
        <v>1830603</v>
      </c>
      <c r="C729" s="7">
        <f t="shared" si="55"/>
        <v>1.0887127565809742</v>
      </c>
      <c r="D729" s="2" t="str">
        <f t="shared" si="56"/>
        <v>A+</v>
      </c>
      <c r="E729" s="2" t="str">
        <f t="shared" si="57"/>
        <v>A+</v>
      </c>
      <c r="H729" t="str">
        <f t="shared" si="58"/>
        <v>A+</v>
      </c>
      <c r="I729" t="str">
        <f t="shared" si="59"/>
        <v>A+</v>
      </c>
    </row>
    <row r="730" spans="1:9">
      <c r="A730" s="9">
        <v>713828</v>
      </c>
      <c r="B730" s="9">
        <v>1077203</v>
      </c>
      <c r="C730" s="7">
        <f t="shared" si="55"/>
        <v>1.5090512000089658</v>
      </c>
      <c r="D730" s="2" t="str">
        <f t="shared" si="56"/>
        <v>A+</v>
      </c>
      <c r="E730" s="2" t="str">
        <f t="shared" si="57"/>
        <v>A+</v>
      </c>
      <c r="H730" t="str">
        <f t="shared" si="58"/>
        <v>A+</v>
      </c>
      <c r="I730" t="str">
        <f t="shared" si="59"/>
        <v>A+</v>
      </c>
    </row>
    <row r="731" spans="1:9">
      <c r="A731" s="9">
        <v>745410</v>
      </c>
      <c r="B731" s="9">
        <v>364177</v>
      </c>
      <c r="C731" s="7">
        <f t="shared" si="55"/>
        <v>0.48855931634939159</v>
      </c>
      <c r="D731" s="2" t="str">
        <f t="shared" si="56"/>
        <v>PASS</v>
      </c>
      <c r="E731" s="2" t="str">
        <f t="shared" si="57"/>
        <v>Pass</v>
      </c>
      <c r="H731" t="str">
        <f t="shared" si="58"/>
        <v>Pass</v>
      </c>
      <c r="I731" t="str">
        <f t="shared" si="59"/>
        <v>Pass</v>
      </c>
    </row>
    <row r="732" spans="1:9">
      <c r="A732" s="9">
        <v>886446</v>
      </c>
      <c r="B732" s="9">
        <v>1138989</v>
      </c>
      <c r="C732" s="7">
        <f t="shared" si="55"/>
        <v>1.2848938344806113</v>
      </c>
      <c r="D732" s="2" t="str">
        <f t="shared" si="56"/>
        <v>A+</v>
      </c>
      <c r="E732" s="2" t="str">
        <f t="shared" si="57"/>
        <v>A+</v>
      </c>
      <c r="H732" t="str">
        <f t="shared" si="58"/>
        <v>A+</v>
      </c>
      <c r="I732" t="str">
        <f t="shared" si="59"/>
        <v>A+</v>
      </c>
    </row>
    <row r="733" spans="1:9">
      <c r="A733" s="9">
        <v>575462</v>
      </c>
      <c r="B733" s="9">
        <v>305764</v>
      </c>
      <c r="C733" s="7">
        <f t="shared" si="55"/>
        <v>0.53133656088499326</v>
      </c>
      <c r="D733" s="2" t="str">
        <f t="shared" si="56"/>
        <v>PASS</v>
      </c>
      <c r="E733" s="2" t="str">
        <f t="shared" si="57"/>
        <v>Pass</v>
      </c>
      <c r="H733" t="str">
        <f t="shared" si="58"/>
        <v>Pass</v>
      </c>
      <c r="I733" t="str">
        <f t="shared" si="59"/>
        <v>Pass</v>
      </c>
    </row>
    <row r="734" spans="1:9">
      <c r="A734" s="9">
        <v>1775819</v>
      </c>
      <c r="B734" s="9">
        <v>2178400</v>
      </c>
      <c r="C734" s="7">
        <f t="shared" si="55"/>
        <v>1.2267015951513076</v>
      </c>
      <c r="D734" s="2" t="str">
        <f t="shared" si="56"/>
        <v>A+</v>
      </c>
      <c r="E734" s="2" t="str">
        <f t="shared" si="57"/>
        <v>A+</v>
      </c>
      <c r="H734" t="str">
        <f t="shared" si="58"/>
        <v>A+</v>
      </c>
      <c r="I734" t="str">
        <f t="shared" si="59"/>
        <v>A+</v>
      </c>
    </row>
    <row r="735" spans="1:9">
      <c r="A735" s="9">
        <v>323773</v>
      </c>
      <c r="B735" s="9">
        <v>952484</v>
      </c>
      <c r="C735" s="7">
        <f t="shared" si="55"/>
        <v>2.9418265266096926</v>
      </c>
      <c r="D735" s="2" t="str">
        <f t="shared" si="56"/>
        <v>A+</v>
      </c>
      <c r="E735" s="2" t="str">
        <f t="shared" si="57"/>
        <v>A+</v>
      </c>
      <c r="H735" t="str">
        <f t="shared" si="58"/>
        <v>A+</v>
      </c>
      <c r="I735" t="str">
        <f t="shared" si="59"/>
        <v>A+</v>
      </c>
    </row>
    <row r="736" spans="1:9">
      <c r="A736" s="9">
        <v>369997</v>
      </c>
      <c r="B736" s="9">
        <v>1158996</v>
      </c>
      <c r="C736" s="7">
        <f t="shared" si="55"/>
        <v>3.1324470198407015</v>
      </c>
      <c r="D736" s="2" t="str">
        <f t="shared" si="56"/>
        <v>A+</v>
      </c>
      <c r="E736" s="2" t="str">
        <f t="shared" si="57"/>
        <v>A+</v>
      </c>
      <c r="H736" t="str">
        <f t="shared" si="58"/>
        <v>A+</v>
      </c>
      <c r="I736" t="str">
        <f t="shared" si="59"/>
        <v>A+</v>
      </c>
    </row>
    <row r="737" spans="1:9">
      <c r="A737" s="9">
        <v>1422054</v>
      </c>
      <c r="B737" s="9">
        <v>1094894</v>
      </c>
      <c r="C737" s="7">
        <f t="shared" si="55"/>
        <v>0.76993841302791599</v>
      </c>
      <c r="D737" s="2" t="str">
        <f t="shared" si="56"/>
        <v>FIRST</v>
      </c>
      <c r="E737" s="2" t="str">
        <f t="shared" si="57"/>
        <v>First</v>
      </c>
      <c r="H737" t="str">
        <f t="shared" si="58"/>
        <v>First</v>
      </c>
      <c r="I737" t="str">
        <f t="shared" si="59"/>
        <v>First</v>
      </c>
    </row>
    <row r="738" spans="1:9">
      <c r="A738" s="9">
        <v>849957</v>
      </c>
      <c r="B738" s="9">
        <v>682442</v>
      </c>
      <c r="C738" s="7">
        <f t="shared" si="55"/>
        <v>0.80291355915652207</v>
      </c>
      <c r="D738" s="2" t="str">
        <f t="shared" si="56"/>
        <v>FIRST</v>
      </c>
      <c r="E738" s="2" t="str">
        <f t="shared" si="57"/>
        <v>A</v>
      </c>
      <c r="H738" t="str">
        <f t="shared" si="58"/>
        <v>First</v>
      </c>
      <c r="I738" t="str">
        <f t="shared" si="59"/>
        <v>A</v>
      </c>
    </row>
    <row r="739" spans="1:9">
      <c r="A739" s="9">
        <v>1069933</v>
      </c>
      <c r="B739" s="9">
        <v>975166</v>
      </c>
      <c r="C739" s="7">
        <f t="shared" si="55"/>
        <v>0.91142716413083813</v>
      </c>
      <c r="D739" s="2" t="str">
        <f t="shared" si="56"/>
        <v>A</v>
      </c>
      <c r="E739" s="2" t="str">
        <f t="shared" si="57"/>
        <v>A</v>
      </c>
      <c r="H739" t="str">
        <f t="shared" si="58"/>
        <v>A</v>
      </c>
      <c r="I739" t="str">
        <f t="shared" si="59"/>
        <v>A</v>
      </c>
    </row>
    <row r="740" spans="1:9">
      <c r="A740" s="9">
        <v>1136106</v>
      </c>
      <c r="B740" s="9">
        <v>1116560</v>
      </c>
      <c r="C740" s="7">
        <f t="shared" si="55"/>
        <v>0.98279561942283555</v>
      </c>
      <c r="D740" s="2" t="str">
        <f t="shared" si="56"/>
        <v>A</v>
      </c>
      <c r="E740" s="2" t="str">
        <f t="shared" si="57"/>
        <v>A</v>
      </c>
      <c r="H740" t="str">
        <f t="shared" si="58"/>
        <v>A</v>
      </c>
      <c r="I740" t="str">
        <f t="shared" si="59"/>
        <v>A</v>
      </c>
    </row>
    <row r="741" spans="1:9">
      <c r="A741" s="9">
        <v>759415</v>
      </c>
      <c r="B741" s="9">
        <v>835584</v>
      </c>
      <c r="C741" s="7">
        <f t="shared" si="55"/>
        <v>1.1002995726974052</v>
      </c>
      <c r="D741" s="2" t="str">
        <f t="shared" si="56"/>
        <v>A+</v>
      </c>
      <c r="E741" s="2" t="str">
        <f t="shared" si="57"/>
        <v>A+</v>
      </c>
      <c r="H741" t="str">
        <f t="shared" si="58"/>
        <v>A+</v>
      </c>
      <c r="I741" t="str">
        <f t="shared" si="59"/>
        <v>A+</v>
      </c>
    </row>
    <row r="742" spans="1:9">
      <c r="A742" s="9">
        <v>846083</v>
      </c>
      <c r="B742" s="9">
        <v>457283</v>
      </c>
      <c r="C742" s="7">
        <f t="shared" si="55"/>
        <v>0.54047061576701105</v>
      </c>
      <c r="D742" s="2" t="str">
        <f t="shared" si="56"/>
        <v>PASS</v>
      </c>
      <c r="E742" s="2" t="str">
        <f t="shared" si="57"/>
        <v>Pass</v>
      </c>
      <c r="H742" t="str">
        <f t="shared" si="58"/>
        <v>Pass</v>
      </c>
      <c r="I742" t="str">
        <f t="shared" si="59"/>
        <v>Pass</v>
      </c>
    </row>
    <row r="743" spans="1:9">
      <c r="A743" s="9">
        <v>796154</v>
      </c>
      <c r="B743" s="9">
        <v>1163787</v>
      </c>
      <c r="C743" s="7">
        <f t="shared" si="55"/>
        <v>1.4617611668094364</v>
      </c>
      <c r="D743" s="2" t="str">
        <f t="shared" si="56"/>
        <v>A+</v>
      </c>
      <c r="E743" s="2" t="str">
        <f t="shared" si="57"/>
        <v>A+</v>
      </c>
      <c r="H743" t="str">
        <f t="shared" si="58"/>
        <v>A+</v>
      </c>
      <c r="I743" t="str">
        <f t="shared" si="59"/>
        <v>A+</v>
      </c>
    </row>
    <row r="744" spans="1:9">
      <c r="A744" s="9">
        <v>598195</v>
      </c>
      <c r="B744" s="9">
        <v>382964</v>
      </c>
      <c r="C744" s="7">
        <f t="shared" si="55"/>
        <v>0.64019926612559452</v>
      </c>
      <c r="D744" s="2" t="str">
        <f t="shared" si="56"/>
        <v>FIRST</v>
      </c>
      <c r="E744" s="2" t="str">
        <f t="shared" si="57"/>
        <v>First</v>
      </c>
      <c r="H744" t="str">
        <f t="shared" si="58"/>
        <v>First</v>
      </c>
      <c r="I744" t="str">
        <f t="shared" si="59"/>
        <v>First</v>
      </c>
    </row>
    <row r="745" spans="1:9">
      <c r="A745" s="9">
        <v>1153148</v>
      </c>
      <c r="B745" s="9">
        <v>1149366</v>
      </c>
      <c r="C745" s="7">
        <f t="shared" si="55"/>
        <v>0.99672028221876119</v>
      </c>
      <c r="D745" s="2" t="str">
        <f t="shared" si="56"/>
        <v>A</v>
      </c>
      <c r="E745" s="2" t="str">
        <f t="shared" si="57"/>
        <v>A</v>
      </c>
      <c r="H745" t="str">
        <f t="shared" si="58"/>
        <v>A</v>
      </c>
      <c r="I745" t="str">
        <f t="shared" si="59"/>
        <v>A</v>
      </c>
    </row>
    <row r="746" spans="1:9">
      <c r="A746" s="9">
        <v>415266</v>
      </c>
      <c r="B746" s="9">
        <v>854490</v>
      </c>
      <c r="C746" s="7">
        <f t="shared" si="55"/>
        <v>2.0576931412636719</v>
      </c>
      <c r="D746" s="2" t="str">
        <f t="shared" si="56"/>
        <v>A+</v>
      </c>
      <c r="E746" s="2" t="str">
        <f t="shared" si="57"/>
        <v>A+</v>
      </c>
      <c r="H746" t="str">
        <f t="shared" si="58"/>
        <v>A+</v>
      </c>
      <c r="I746" t="str">
        <f t="shared" si="59"/>
        <v>A+</v>
      </c>
    </row>
    <row r="747" spans="1:9">
      <c r="A747" s="9">
        <v>420644</v>
      </c>
      <c r="B747" s="9">
        <v>338741</v>
      </c>
      <c r="C747" s="7">
        <f t="shared" si="55"/>
        <v>0.80529141031370943</v>
      </c>
      <c r="D747" s="2" t="str">
        <f t="shared" si="56"/>
        <v>FIRST</v>
      </c>
      <c r="E747" s="2" t="str">
        <f t="shared" si="57"/>
        <v>A</v>
      </c>
      <c r="H747" t="str">
        <f t="shared" si="58"/>
        <v>First</v>
      </c>
      <c r="I747" t="str">
        <f t="shared" si="59"/>
        <v>A</v>
      </c>
    </row>
    <row r="748" spans="1:9">
      <c r="A748" s="9">
        <v>551219</v>
      </c>
      <c r="B748" s="9">
        <v>259591</v>
      </c>
      <c r="C748" s="7">
        <f t="shared" si="55"/>
        <v>0.47093986237774821</v>
      </c>
      <c r="D748" s="2" t="str">
        <f t="shared" si="56"/>
        <v>PASS</v>
      </c>
      <c r="E748" s="2" t="str">
        <f t="shared" si="57"/>
        <v>Pass</v>
      </c>
      <c r="H748" t="str">
        <f t="shared" si="58"/>
        <v>Pass</v>
      </c>
      <c r="I748" t="str">
        <f t="shared" si="59"/>
        <v>Pass</v>
      </c>
    </row>
    <row r="749" spans="1:9">
      <c r="A749" s="9">
        <v>392055</v>
      </c>
      <c r="B749" s="9">
        <v>458155</v>
      </c>
      <c r="C749" s="7">
        <f t="shared" si="55"/>
        <v>1.1685987935366211</v>
      </c>
      <c r="D749" s="2" t="str">
        <f t="shared" si="56"/>
        <v>A+</v>
      </c>
      <c r="E749" s="2" t="str">
        <f t="shared" si="57"/>
        <v>A+</v>
      </c>
      <c r="H749" t="str">
        <f t="shared" si="58"/>
        <v>A+</v>
      </c>
      <c r="I749" t="str">
        <f t="shared" si="59"/>
        <v>A+</v>
      </c>
    </row>
    <row r="750" spans="1:9">
      <c r="A750" s="9">
        <v>696168</v>
      </c>
      <c r="B750" s="9">
        <v>189731</v>
      </c>
      <c r="C750" s="7">
        <f t="shared" si="55"/>
        <v>0.27253622688776274</v>
      </c>
      <c r="D750" s="2" t="str">
        <f t="shared" si="56"/>
        <v>FAIL</v>
      </c>
      <c r="E750" s="2" t="str">
        <f t="shared" si="57"/>
        <v>Fail</v>
      </c>
      <c r="H750" t="str">
        <f t="shared" si="58"/>
        <v>Fail</v>
      </c>
      <c r="I750" t="str">
        <f t="shared" si="59"/>
        <v>Fail</v>
      </c>
    </row>
    <row r="751" spans="1:9">
      <c r="A751" s="9">
        <v>458602</v>
      </c>
      <c r="B751" s="9">
        <v>412372</v>
      </c>
      <c r="C751" s="7">
        <f t="shared" si="55"/>
        <v>0.89919363631209637</v>
      </c>
      <c r="D751" s="2" t="str">
        <f t="shared" si="56"/>
        <v>A</v>
      </c>
      <c r="E751" s="2" t="str">
        <f t="shared" si="57"/>
        <v>A</v>
      </c>
      <c r="H751" t="str">
        <f t="shared" si="58"/>
        <v>A</v>
      </c>
      <c r="I751" t="str">
        <f t="shared" si="59"/>
        <v>A</v>
      </c>
    </row>
    <row r="752" spans="1:9">
      <c r="A752" s="9">
        <v>1421626</v>
      </c>
      <c r="B752" s="9">
        <v>1539406</v>
      </c>
      <c r="C752" s="7">
        <f t="shared" si="55"/>
        <v>1.0828487942679721</v>
      </c>
      <c r="D752" s="2" t="str">
        <f t="shared" si="56"/>
        <v>A+</v>
      </c>
      <c r="E752" s="2" t="str">
        <f t="shared" si="57"/>
        <v>A+</v>
      </c>
      <c r="H752" t="str">
        <f t="shared" si="58"/>
        <v>A+</v>
      </c>
      <c r="I752" t="str">
        <f t="shared" si="59"/>
        <v>A+</v>
      </c>
    </row>
    <row r="753" spans="1:9">
      <c r="A753" s="9">
        <v>526795</v>
      </c>
      <c r="B753" s="9">
        <v>836698</v>
      </c>
      <c r="C753" s="7">
        <f t="shared" si="55"/>
        <v>1.5882800709953586</v>
      </c>
      <c r="D753" s="2" t="str">
        <f t="shared" si="56"/>
        <v>A+</v>
      </c>
      <c r="E753" s="2" t="str">
        <f t="shared" si="57"/>
        <v>A+</v>
      </c>
      <c r="H753" t="str">
        <f t="shared" si="58"/>
        <v>A+</v>
      </c>
      <c r="I753" t="str">
        <f t="shared" si="59"/>
        <v>A+</v>
      </c>
    </row>
    <row r="754" spans="1:9">
      <c r="A754" s="9">
        <v>2602229</v>
      </c>
      <c r="B754" s="9">
        <v>1556397</v>
      </c>
      <c r="C754" s="7">
        <f t="shared" si="55"/>
        <v>0.59810147377498291</v>
      </c>
      <c r="D754" s="2" t="str">
        <f t="shared" si="56"/>
        <v>PASS</v>
      </c>
      <c r="E754" s="2" t="str">
        <f t="shared" si="57"/>
        <v>Pass</v>
      </c>
      <c r="H754" t="str">
        <f t="shared" si="58"/>
        <v>Pass</v>
      </c>
      <c r="I754" t="str">
        <f t="shared" si="59"/>
        <v>Pass</v>
      </c>
    </row>
    <row r="755" spans="1:9">
      <c r="A755" s="9">
        <v>734302</v>
      </c>
      <c r="B755" s="9">
        <v>1384767</v>
      </c>
      <c r="C755" s="7">
        <f t="shared" si="55"/>
        <v>1.8858276295039371</v>
      </c>
      <c r="D755" s="2" t="str">
        <f t="shared" si="56"/>
        <v>A+</v>
      </c>
      <c r="E755" s="2" t="str">
        <f t="shared" si="57"/>
        <v>A+</v>
      </c>
      <c r="H755" t="str">
        <f t="shared" si="58"/>
        <v>A+</v>
      </c>
      <c r="I755" t="str">
        <f t="shared" si="59"/>
        <v>A+</v>
      </c>
    </row>
    <row r="756" spans="1:9">
      <c r="A756" s="9">
        <v>701988</v>
      </c>
      <c r="B756" s="9">
        <v>541579</v>
      </c>
      <c r="C756" s="7">
        <f t="shared" si="55"/>
        <v>0.77149324489877324</v>
      </c>
      <c r="D756" s="2" t="str">
        <f t="shared" si="56"/>
        <v>FIRST</v>
      </c>
      <c r="E756" s="2" t="str">
        <f t="shared" si="57"/>
        <v>First</v>
      </c>
      <c r="H756" t="str">
        <f t="shared" si="58"/>
        <v>First</v>
      </c>
      <c r="I756" t="str">
        <f t="shared" si="59"/>
        <v>First</v>
      </c>
    </row>
    <row r="757" spans="1:9">
      <c r="A757" s="9">
        <v>522058</v>
      </c>
      <c r="B757" s="9">
        <v>711584</v>
      </c>
      <c r="C757" s="7">
        <f t="shared" si="55"/>
        <v>1.3630362909868252</v>
      </c>
      <c r="D757" s="2" t="str">
        <f t="shared" si="56"/>
        <v>A+</v>
      </c>
      <c r="E757" s="2" t="str">
        <f t="shared" si="57"/>
        <v>A+</v>
      </c>
      <c r="H757" t="str">
        <f t="shared" si="58"/>
        <v>A+</v>
      </c>
      <c r="I757" t="str">
        <f t="shared" si="59"/>
        <v>A+</v>
      </c>
    </row>
    <row r="758" spans="1:9">
      <c r="A758" s="9">
        <v>1159723</v>
      </c>
      <c r="B758" s="9">
        <v>824616</v>
      </c>
      <c r="C758" s="7">
        <f t="shared" si="55"/>
        <v>0.71104565486758475</v>
      </c>
      <c r="D758" s="2" t="str">
        <f t="shared" si="56"/>
        <v>FIRST</v>
      </c>
      <c r="E758" s="2" t="str">
        <f t="shared" si="57"/>
        <v>First</v>
      </c>
      <c r="H758" t="str">
        <f t="shared" si="58"/>
        <v>First</v>
      </c>
      <c r="I758" t="str">
        <f t="shared" si="59"/>
        <v>First</v>
      </c>
    </row>
    <row r="759" spans="1:9">
      <c r="A759" s="9">
        <v>3034101</v>
      </c>
      <c r="B759" s="9">
        <v>1945465</v>
      </c>
      <c r="C759" s="7">
        <f t="shared" si="55"/>
        <v>0.64119981503582113</v>
      </c>
      <c r="D759" s="2" t="str">
        <f t="shared" si="56"/>
        <v>FIRST</v>
      </c>
      <c r="E759" s="2" t="str">
        <f t="shared" si="57"/>
        <v>First</v>
      </c>
      <c r="H759" t="str">
        <f t="shared" si="58"/>
        <v>First</v>
      </c>
      <c r="I759" t="str">
        <f t="shared" si="59"/>
        <v>First</v>
      </c>
    </row>
    <row r="760" spans="1:9">
      <c r="A760" s="9">
        <v>822272</v>
      </c>
      <c r="B760" s="9">
        <v>1363710</v>
      </c>
      <c r="C760" s="7">
        <f t="shared" si="55"/>
        <v>1.6584658117995019</v>
      </c>
      <c r="D760" s="2" t="str">
        <f t="shared" si="56"/>
        <v>A+</v>
      </c>
      <c r="E760" s="2" t="str">
        <f t="shared" si="57"/>
        <v>A+</v>
      </c>
      <c r="H760" t="str">
        <f t="shared" si="58"/>
        <v>A+</v>
      </c>
      <c r="I760" t="str">
        <f t="shared" si="59"/>
        <v>A+</v>
      </c>
    </row>
    <row r="761" spans="1:9">
      <c r="A761" s="9">
        <v>517106</v>
      </c>
      <c r="B761" s="9">
        <v>779498</v>
      </c>
      <c r="C761" s="7">
        <f t="shared" si="55"/>
        <v>1.5074240097774925</v>
      </c>
      <c r="D761" s="2" t="str">
        <f t="shared" si="56"/>
        <v>A+</v>
      </c>
      <c r="E761" s="2" t="str">
        <f t="shared" si="57"/>
        <v>A+</v>
      </c>
      <c r="H761" t="str">
        <f t="shared" si="58"/>
        <v>A+</v>
      </c>
      <c r="I761" t="str">
        <f t="shared" si="59"/>
        <v>A+</v>
      </c>
    </row>
    <row r="762" spans="1:9">
      <c r="A762" s="9">
        <v>585753</v>
      </c>
      <c r="B762" s="9">
        <v>569296</v>
      </c>
      <c r="C762" s="7">
        <f t="shared" si="55"/>
        <v>0.97190453996821191</v>
      </c>
      <c r="D762" s="2" t="str">
        <f t="shared" si="56"/>
        <v>A</v>
      </c>
      <c r="E762" s="2" t="str">
        <f t="shared" si="57"/>
        <v>A</v>
      </c>
      <c r="H762" t="str">
        <f t="shared" si="58"/>
        <v>A</v>
      </c>
      <c r="I762" t="str">
        <f t="shared" si="59"/>
        <v>A</v>
      </c>
    </row>
    <row r="763" spans="1:9">
      <c r="A763" s="9">
        <v>1001514</v>
      </c>
      <c r="B763" s="9">
        <v>1145414</v>
      </c>
      <c r="C763" s="7">
        <f t="shared" si="55"/>
        <v>1.143682464748371</v>
      </c>
      <c r="D763" s="2" t="str">
        <f t="shared" si="56"/>
        <v>A+</v>
      </c>
      <c r="E763" s="2" t="str">
        <f t="shared" si="57"/>
        <v>A+</v>
      </c>
      <c r="H763" t="str">
        <f t="shared" si="58"/>
        <v>A+</v>
      </c>
      <c r="I763" t="str">
        <f t="shared" si="59"/>
        <v>A+</v>
      </c>
    </row>
    <row r="764" spans="1:9">
      <c r="A764" s="9">
        <v>1645216</v>
      </c>
      <c r="B764" s="9">
        <v>1958663</v>
      </c>
      <c r="C764" s="7">
        <f t="shared" si="55"/>
        <v>1.1905202721101666</v>
      </c>
      <c r="D764" s="2" t="str">
        <f t="shared" si="56"/>
        <v>A+</v>
      </c>
      <c r="E764" s="2" t="str">
        <f t="shared" si="57"/>
        <v>A+</v>
      </c>
      <c r="H764" t="str">
        <f t="shared" si="58"/>
        <v>A+</v>
      </c>
      <c r="I764" t="str">
        <f t="shared" si="59"/>
        <v>A+</v>
      </c>
    </row>
    <row r="765" spans="1:9">
      <c r="A765" s="9">
        <v>903881</v>
      </c>
      <c r="B765" s="9">
        <v>1331349</v>
      </c>
      <c r="C765" s="7">
        <f t="shared" si="55"/>
        <v>1.472925086377521</v>
      </c>
      <c r="D765" s="2" t="str">
        <f t="shared" si="56"/>
        <v>A+</v>
      </c>
      <c r="E765" s="2" t="str">
        <f t="shared" si="57"/>
        <v>A+</v>
      </c>
      <c r="H765" t="str">
        <f t="shared" si="58"/>
        <v>A+</v>
      </c>
      <c r="I765" t="str">
        <f t="shared" si="59"/>
        <v>A+</v>
      </c>
    </row>
    <row r="766" spans="1:9">
      <c r="A766" s="9">
        <v>370541</v>
      </c>
      <c r="B766" s="9">
        <v>946977</v>
      </c>
      <c r="C766" s="7">
        <f t="shared" si="55"/>
        <v>2.555660507204331</v>
      </c>
      <c r="D766" s="2" t="str">
        <f t="shared" si="56"/>
        <v>A+</v>
      </c>
      <c r="E766" s="2" t="str">
        <f t="shared" si="57"/>
        <v>A+</v>
      </c>
      <c r="H766" t="str">
        <f t="shared" si="58"/>
        <v>A+</v>
      </c>
      <c r="I766" t="str">
        <f t="shared" si="59"/>
        <v>A+</v>
      </c>
    </row>
    <row r="767" spans="1:9">
      <c r="A767" s="9">
        <v>928509</v>
      </c>
      <c r="B767" s="9">
        <v>624832</v>
      </c>
      <c r="C767" s="7">
        <f t="shared" si="55"/>
        <v>0.67294124235737085</v>
      </c>
      <c r="D767" s="2" t="str">
        <f t="shared" si="56"/>
        <v>FIRST</v>
      </c>
      <c r="E767" s="2" t="str">
        <f t="shared" si="57"/>
        <v>First</v>
      </c>
      <c r="H767" t="str">
        <f t="shared" si="58"/>
        <v>First</v>
      </c>
      <c r="I767" t="str">
        <f t="shared" si="59"/>
        <v>First</v>
      </c>
    </row>
    <row r="768" spans="1:9">
      <c r="A768" s="9">
        <v>862478</v>
      </c>
      <c r="B768" s="9">
        <v>1984103</v>
      </c>
      <c r="C768" s="7">
        <f t="shared" si="55"/>
        <v>2.3004679539652026</v>
      </c>
      <c r="D768" s="2" t="str">
        <f t="shared" si="56"/>
        <v>A+</v>
      </c>
      <c r="E768" s="2" t="str">
        <f t="shared" si="57"/>
        <v>A+</v>
      </c>
      <c r="H768" t="str">
        <f t="shared" si="58"/>
        <v>A+</v>
      </c>
      <c r="I768" t="str">
        <f t="shared" si="59"/>
        <v>A+</v>
      </c>
    </row>
    <row r="769" spans="1:9">
      <c r="A769" s="9">
        <v>497547</v>
      </c>
      <c r="B769" s="9">
        <v>866034</v>
      </c>
      <c r="C769" s="7">
        <f t="shared" si="55"/>
        <v>1.7406074200025323</v>
      </c>
      <c r="D769" s="2" t="str">
        <f t="shared" si="56"/>
        <v>A+</v>
      </c>
      <c r="E769" s="2" t="str">
        <f t="shared" si="57"/>
        <v>A+</v>
      </c>
      <c r="H769" t="str">
        <f t="shared" si="58"/>
        <v>A+</v>
      </c>
      <c r="I769" t="str">
        <f t="shared" si="59"/>
        <v>A+</v>
      </c>
    </row>
    <row r="770" spans="1:9">
      <c r="A770" s="9">
        <v>211309</v>
      </c>
      <c r="B770" s="9">
        <v>23</v>
      </c>
      <c r="C770" s="7">
        <f t="shared" si="55"/>
        <v>1.0884534023633636E-4</v>
      </c>
      <c r="D770" s="2" t="str">
        <f t="shared" si="56"/>
        <v>FAIL</v>
      </c>
      <c r="E770" s="2" t="str">
        <f t="shared" si="57"/>
        <v>Fail</v>
      </c>
      <c r="H770" t="str">
        <f t="shared" si="58"/>
        <v>Fail</v>
      </c>
      <c r="I770" t="str">
        <f t="shared" si="59"/>
        <v>Fail</v>
      </c>
    </row>
    <row r="771" spans="1:9">
      <c r="A771" s="9">
        <v>510307</v>
      </c>
      <c r="B771" s="9">
        <v>929799</v>
      </c>
      <c r="C771" s="7">
        <f t="shared" si="55"/>
        <v>1.822038498394104</v>
      </c>
      <c r="D771" s="2" t="str">
        <f t="shared" si="56"/>
        <v>A+</v>
      </c>
      <c r="E771" s="2" t="str">
        <f t="shared" si="57"/>
        <v>A+</v>
      </c>
      <c r="H771" t="str">
        <f t="shared" si="58"/>
        <v>A+</v>
      </c>
      <c r="I771" t="str">
        <f t="shared" si="59"/>
        <v>A+</v>
      </c>
    </row>
    <row r="772" spans="1:9">
      <c r="A772" s="9">
        <v>560999</v>
      </c>
      <c r="B772" s="9">
        <v>822421</v>
      </c>
      <c r="C772" s="7">
        <f t="shared" si="55"/>
        <v>1.4659937005235304</v>
      </c>
      <c r="D772" s="2" t="str">
        <f t="shared" si="56"/>
        <v>A+</v>
      </c>
      <c r="E772" s="2" t="str">
        <f t="shared" si="57"/>
        <v>A+</v>
      </c>
      <c r="H772" t="str">
        <f t="shared" si="58"/>
        <v>A+</v>
      </c>
      <c r="I772" t="str">
        <f t="shared" si="59"/>
        <v>A+</v>
      </c>
    </row>
    <row r="773" spans="1:9">
      <c r="A773" s="9">
        <v>875764</v>
      </c>
      <c r="B773" s="9">
        <v>441745</v>
      </c>
      <c r="C773" s="7">
        <f t="shared" si="55"/>
        <v>0.50441100570473318</v>
      </c>
      <c r="D773" s="2" t="str">
        <f t="shared" si="56"/>
        <v>PASS</v>
      </c>
      <c r="E773" s="2" t="str">
        <f t="shared" si="57"/>
        <v>Pass</v>
      </c>
      <c r="H773" t="str">
        <f t="shared" si="58"/>
        <v>Pass</v>
      </c>
      <c r="I773" t="str">
        <f t="shared" si="59"/>
        <v>Pass</v>
      </c>
    </row>
    <row r="774" spans="1:9">
      <c r="A774" s="9">
        <v>543156</v>
      </c>
      <c r="B774" s="9">
        <v>1227108</v>
      </c>
      <c r="C774" s="7">
        <f t="shared" si="55"/>
        <v>2.2592183461105098</v>
      </c>
      <c r="D774" s="2" t="str">
        <f t="shared" si="56"/>
        <v>A+</v>
      </c>
      <c r="E774" s="2" t="str">
        <f t="shared" si="57"/>
        <v>A+</v>
      </c>
      <c r="H774" t="str">
        <f t="shared" si="58"/>
        <v>A+</v>
      </c>
      <c r="I774" t="str">
        <f t="shared" si="59"/>
        <v>A+</v>
      </c>
    </row>
    <row r="775" spans="1:9">
      <c r="A775" s="9">
        <v>1245394</v>
      </c>
      <c r="B775" s="9">
        <v>2138203</v>
      </c>
      <c r="C775" s="7">
        <f t="shared" si="55"/>
        <v>1.7168887918200988</v>
      </c>
      <c r="D775" s="2" t="str">
        <f t="shared" si="56"/>
        <v>A+</v>
      </c>
      <c r="E775" s="2" t="str">
        <f t="shared" si="57"/>
        <v>A+</v>
      </c>
      <c r="H775" t="str">
        <f t="shared" si="58"/>
        <v>A+</v>
      </c>
      <c r="I775" t="str">
        <f t="shared" si="59"/>
        <v>A+</v>
      </c>
    </row>
    <row r="776" spans="1:9">
      <c r="A776" s="9">
        <v>847959</v>
      </c>
      <c r="B776" s="9">
        <v>439140</v>
      </c>
      <c r="C776" s="7">
        <f t="shared" si="55"/>
        <v>0.51787881253692691</v>
      </c>
      <c r="D776" s="2" t="str">
        <f t="shared" si="56"/>
        <v>PASS</v>
      </c>
      <c r="E776" s="2" t="str">
        <f t="shared" si="57"/>
        <v>Pass</v>
      </c>
      <c r="H776" t="str">
        <f t="shared" si="58"/>
        <v>Pass</v>
      </c>
      <c r="I776" t="str">
        <f t="shared" si="59"/>
        <v>Pass</v>
      </c>
    </row>
    <row r="777" spans="1:9">
      <c r="A777" s="9">
        <v>928888</v>
      </c>
      <c r="B777" s="9">
        <v>648539</v>
      </c>
      <c r="C777" s="7">
        <f t="shared" si="55"/>
        <v>0.69818858678333662</v>
      </c>
      <c r="D777" s="2" t="str">
        <f t="shared" si="56"/>
        <v>FIRST</v>
      </c>
      <c r="E777" s="2" t="str">
        <f t="shared" si="57"/>
        <v>First</v>
      </c>
      <c r="H777" t="str">
        <f t="shared" si="58"/>
        <v>First</v>
      </c>
      <c r="I777" t="str">
        <f t="shared" si="59"/>
        <v>First</v>
      </c>
    </row>
    <row r="778" spans="1:9">
      <c r="A778" s="9">
        <v>1040869</v>
      </c>
      <c r="B778" s="9">
        <v>735296</v>
      </c>
      <c r="C778" s="7">
        <f t="shared" si="55"/>
        <v>0.70642511209383696</v>
      </c>
      <c r="D778" s="2" t="str">
        <f t="shared" si="56"/>
        <v>FIRST</v>
      </c>
      <c r="E778" s="2" t="str">
        <f t="shared" si="57"/>
        <v>First</v>
      </c>
      <c r="H778" t="str">
        <f t="shared" si="58"/>
        <v>First</v>
      </c>
      <c r="I778" t="str">
        <f t="shared" si="59"/>
        <v>First</v>
      </c>
    </row>
    <row r="779" spans="1:9">
      <c r="A779" s="9">
        <v>543418</v>
      </c>
      <c r="B779" s="9">
        <v>545631</v>
      </c>
      <c r="C779" s="7">
        <f t="shared" si="55"/>
        <v>1.0040723715445568</v>
      </c>
      <c r="D779" s="2" t="str">
        <f t="shared" si="56"/>
        <v>A+</v>
      </c>
      <c r="E779" s="2" t="str">
        <f t="shared" si="57"/>
        <v>A+</v>
      </c>
      <c r="H779" t="str">
        <f t="shared" si="58"/>
        <v>A</v>
      </c>
      <c r="I779" t="str">
        <f t="shared" si="59"/>
        <v>A+</v>
      </c>
    </row>
    <row r="780" spans="1:9">
      <c r="A780" s="9">
        <v>899288</v>
      </c>
      <c r="B780" s="9">
        <v>1558635</v>
      </c>
      <c r="C780" s="7">
        <f t="shared" si="55"/>
        <v>1.733187810801434</v>
      </c>
      <c r="D780" s="2" t="str">
        <f t="shared" si="56"/>
        <v>A+</v>
      </c>
      <c r="E780" s="2" t="str">
        <f t="shared" si="57"/>
        <v>A+</v>
      </c>
      <c r="H780" t="str">
        <f t="shared" si="58"/>
        <v>A+</v>
      </c>
      <c r="I780" t="str">
        <f t="shared" si="59"/>
        <v>A+</v>
      </c>
    </row>
    <row r="781" spans="1:9">
      <c r="A781" s="9">
        <v>944280</v>
      </c>
      <c r="B781" s="9">
        <v>1587888</v>
      </c>
      <c r="C781" s="7">
        <f t="shared" ref="C781:C844" si="60">B781/A781</f>
        <v>1.6815859702630576</v>
      </c>
      <c r="D781" s="2" t="str">
        <f t="shared" ref="D781:D844" si="61">IF(C781&gt;100%,"A+",IF(C781&gt;81%,"A",IF(C781&gt;61%,"FIRST",IF(C781&gt;41%,"PASS","FAIL"))))</f>
        <v>A+</v>
      </c>
      <c r="E781" s="2" t="str">
        <f t="shared" ref="E781:E844" si="62">VLOOKUP(C781,$C$4:$D$8,2,1)</f>
        <v>A+</v>
      </c>
      <c r="H781" t="str">
        <f t="shared" ref="H781:H844" si="63">IF(C781&lt;41%, "Fail",IF(C781&lt;61%,"Pass",IF(C781&lt;81%,"First",IF(C781&lt;101%,"A","A+"))))</f>
        <v>A+</v>
      </c>
      <c r="I781" t="str">
        <f t="shared" ref="I781:I844" si="64">VLOOKUP(C781,$C$4:$D$8,2,TRUE)</f>
        <v>A+</v>
      </c>
    </row>
    <row r="782" spans="1:9">
      <c r="A782" s="9">
        <v>572814</v>
      </c>
      <c r="B782" s="9">
        <v>391591</v>
      </c>
      <c r="C782" s="7">
        <f t="shared" si="60"/>
        <v>0.68362679683108307</v>
      </c>
      <c r="D782" s="2" t="str">
        <f t="shared" si="61"/>
        <v>FIRST</v>
      </c>
      <c r="E782" s="2" t="str">
        <f t="shared" si="62"/>
        <v>First</v>
      </c>
      <c r="H782" t="str">
        <f t="shared" si="63"/>
        <v>First</v>
      </c>
      <c r="I782" t="str">
        <f t="shared" si="64"/>
        <v>First</v>
      </c>
    </row>
    <row r="783" spans="1:9">
      <c r="A783" s="9">
        <v>292812</v>
      </c>
      <c r="B783" s="9">
        <v>227795</v>
      </c>
      <c r="C783" s="7">
        <f t="shared" si="60"/>
        <v>0.77795650451484233</v>
      </c>
      <c r="D783" s="2" t="str">
        <f t="shared" si="61"/>
        <v>FIRST</v>
      </c>
      <c r="E783" s="2" t="str">
        <f t="shared" si="62"/>
        <v>First</v>
      </c>
      <c r="H783" t="str">
        <f t="shared" si="63"/>
        <v>First</v>
      </c>
      <c r="I783" t="str">
        <f t="shared" si="64"/>
        <v>First</v>
      </c>
    </row>
    <row r="784" spans="1:9">
      <c r="A784" s="9">
        <v>911020</v>
      </c>
      <c r="B784" s="9">
        <v>522474</v>
      </c>
      <c r="C784" s="7">
        <f t="shared" si="60"/>
        <v>0.57350442361309306</v>
      </c>
      <c r="D784" s="2" t="str">
        <f t="shared" si="61"/>
        <v>PASS</v>
      </c>
      <c r="E784" s="2" t="str">
        <f t="shared" si="62"/>
        <v>Pass</v>
      </c>
      <c r="H784" t="str">
        <f t="shared" si="63"/>
        <v>Pass</v>
      </c>
      <c r="I784" t="str">
        <f t="shared" si="64"/>
        <v>Pass</v>
      </c>
    </row>
    <row r="785" spans="1:9">
      <c r="A785" s="9">
        <v>701963</v>
      </c>
      <c r="B785" s="9">
        <v>282596</v>
      </c>
      <c r="C785" s="7">
        <f t="shared" si="60"/>
        <v>0.40257962314253032</v>
      </c>
      <c r="D785" s="2" t="str">
        <f t="shared" si="61"/>
        <v>FAIL</v>
      </c>
      <c r="E785" s="2" t="str">
        <f t="shared" si="62"/>
        <v>Pass</v>
      </c>
      <c r="H785" t="str">
        <f t="shared" si="63"/>
        <v>Fail</v>
      </c>
      <c r="I785" t="str">
        <f t="shared" si="64"/>
        <v>Pass</v>
      </c>
    </row>
    <row r="786" spans="1:9">
      <c r="A786" s="9">
        <v>630498</v>
      </c>
      <c r="B786" s="9">
        <v>777618</v>
      </c>
      <c r="C786" s="7">
        <f t="shared" si="60"/>
        <v>1.2333393603151794</v>
      </c>
      <c r="D786" s="2" t="str">
        <f t="shared" si="61"/>
        <v>A+</v>
      </c>
      <c r="E786" s="2" t="str">
        <f t="shared" si="62"/>
        <v>A+</v>
      </c>
      <c r="H786" t="str">
        <f t="shared" si="63"/>
        <v>A+</v>
      </c>
      <c r="I786" t="str">
        <f t="shared" si="64"/>
        <v>A+</v>
      </c>
    </row>
    <row r="787" spans="1:9">
      <c r="A787" s="9">
        <v>2549527</v>
      </c>
      <c r="B787" s="9">
        <v>4036488</v>
      </c>
      <c r="C787" s="7">
        <f t="shared" si="60"/>
        <v>1.5832301442581309</v>
      </c>
      <c r="D787" s="2" t="str">
        <f t="shared" si="61"/>
        <v>A+</v>
      </c>
      <c r="E787" s="2" t="str">
        <f t="shared" si="62"/>
        <v>A+</v>
      </c>
      <c r="H787" t="str">
        <f t="shared" si="63"/>
        <v>A+</v>
      </c>
      <c r="I787" t="str">
        <f t="shared" si="64"/>
        <v>A+</v>
      </c>
    </row>
    <row r="788" spans="1:9">
      <c r="A788" s="9">
        <v>424442</v>
      </c>
      <c r="B788" s="9">
        <v>350014</v>
      </c>
      <c r="C788" s="7">
        <f t="shared" si="60"/>
        <v>0.82464506340088872</v>
      </c>
      <c r="D788" s="2" t="str">
        <f t="shared" si="61"/>
        <v>A</v>
      </c>
      <c r="E788" s="2" t="str">
        <f t="shared" si="62"/>
        <v>A</v>
      </c>
      <c r="H788" t="str">
        <f t="shared" si="63"/>
        <v>A</v>
      </c>
      <c r="I788" t="str">
        <f t="shared" si="64"/>
        <v>A</v>
      </c>
    </row>
    <row r="789" spans="1:9">
      <c r="A789" s="9">
        <v>1098720</v>
      </c>
      <c r="B789" s="9">
        <v>1733009</v>
      </c>
      <c r="C789" s="7">
        <f t="shared" si="60"/>
        <v>1.577298128731615</v>
      </c>
      <c r="D789" s="2" t="str">
        <f t="shared" si="61"/>
        <v>A+</v>
      </c>
      <c r="E789" s="2" t="str">
        <f t="shared" si="62"/>
        <v>A+</v>
      </c>
      <c r="H789" t="str">
        <f t="shared" si="63"/>
        <v>A+</v>
      </c>
      <c r="I789" t="str">
        <f t="shared" si="64"/>
        <v>A+</v>
      </c>
    </row>
    <row r="790" spans="1:9">
      <c r="A790" s="9">
        <v>877058</v>
      </c>
      <c r="B790" s="9">
        <v>1076374</v>
      </c>
      <c r="C790" s="7">
        <f t="shared" si="60"/>
        <v>1.2272552100317198</v>
      </c>
      <c r="D790" s="2" t="str">
        <f t="shared" si="61"/>
        <v>A+</v>
      </c>
      <c r="E790" s="2" t="str">
        <f t="shared" si="62"/>
        <v>A+</v>
      </c>
      <c r="H790" t="str">
        <f t="shared" si="63"/>
        <v>A+</v>
      </c>
      <c r="I790" t="str">
        <f t="shared" si="64"/>
        <v>A+</v>
      </c>
    </row>
    <row r="791" spans="1:9">
      <c r="A791" s="9">
        <v>997457</v>
      </c>
      <c r="B791" s="9">
        <v>1309369</v>
      </c>
      <c r="C791" s="7">
        <f t="shared" si="60"/>
        <v>1.312707214446337</v>
      </c>
      <c r="D791" s="2" t="str">
        <f t="shared" si="61"/>
        <v>A+</v>
      </c>
      <c r="E791" s="2" t="str">
        <f t="shared" si="62"/>
        <v>A+</v>
      </c>
      <c r="H791" t="str">
        <f t="shared" si="63"/>
        <v>A+</v>
      </c>
      <c r="I791" t="str">
        <f t="shared" si="64"/>
        <v>A+</v>
      </c>
    </row>
    <row r="792" spans="1:9">
      <c r="A792" s="9">
        <v>525167</v>
      </c>
      <c r="B792" s="9">
        <v>1277866</v>
      </c>
      <c r="C792" s="7">
        <f t="shared" si="60"/>
        <v>2.4332564688946565</v>
      </c>
      <c r="D792" s="2" t="str">
        <f t="shared" si="61"/>
        <v>A+</v>
      </c>
      <c r="E792" s="2" t="str">
        <f t="shared" si="62"/>
        <v>A+</v>
      </c>
      <c r="H792" t="str">
        <f t="shared" si="63"/>
        <v>A+</v>
      </c>
      <c r="I792" t="str">
        <f t="shared" si="64"/>
        <v>A+</v>
      </c>
    </row>
    <row r="793" spans="1:9">
      <c r="A793" s="9">
        <v>799091</v>
      </c>
      <c r="B793" s="9">
        <v>815408</v>
      </c>
      <c r="C793" s="7">
        <f t="shared" si="60"/>
        <v>1.0204194516018827</v>
      </c>
      <c r="D793" s="2" t="str">
        <f t="shared" si="61"/>
        <v>A+</v>
      </c>
      <c r="E793" s="2" t="str">
        <f t="shared" si="62"/>
        <v>A+</v>
      </c>
      <c r="H793" t="str">
        <f t="shared" si="63"/>
        <v>A+</v>
      </c>
      <c r="I793" t="str">
        <f t="shared" si="64"/>
        <v>A+</v>
      </c>
    </row>
    <row r="794" spans="1:9">
      <c r="A794" s="9">
        <v>377811</v>
      </c>
      <c r="B794" s="9">
        <v>2788673</v>
      </c>
      <c r="C794" s="7">
        <f t="shared" si="60"/>
        <v>7.381132365124361</v>
      </c>
      <c r="D794" s="2" t="str">
        <f t="shared" si="61"/>
        <v>A+</v>
      </c>
      <c r="E794" s="2" t="str">
        <f t="shared" si="62"/>
        <v>A+</v>
      </c>
      <c r="H794" t="str">
        <f t="shared" si="63"/>
        <v>A+</v>
      </c>
      <c r="I794" t="str">
        <f t="shared" si="64"/>
        <v>A+</v>
      </c>
    </row>
    <row r="795" spans="1:9">
      <c r="A795" s="9">
        <v>1064607</v>
      </c>
      <c r="B795" s="9">
        <v>922893</v>
      </c>
      <c r="C795" s="7">
        <f t="shared" si="60"/>
        <v>0.86688609036010467</v>
      </c>
      <c r="D795" s="2" t="str">
        <f t="shared" si="61"/>
        <v>A</v>
      </c>
      <c r="E795" s="2" t="str">
        <f t="shared" si="62"/>
        <v>A</v>
      </c>
      <c r="H795" t="str">
        <f t="shared" si="63"/>
        <v>A</v>
      </c>
      <c r="I795" t="str">
        <f t="shared" si="64"/>
        <v>A</v>
      </c>
    </row>
    <row r="796" spans="1:9">
      <c r="A796" s="9">
        <v>1119190</v>
      </c>
      <c r="B796" s="9">
        <v>1001877</v>
      </c>
      <c r="C796" s="7">
        <f t="shared" si="60"/>
        <v>0.89518044299895461</v>
      </c>
      <c r="D796" s="2" t="str">
        <f t="shared" si="61"/>
        <v>A</v>
      </c>
      <c r="E796" s="2" t="str">
        <f t="shared" si="62"/>
        <v>A</v>
      </c>
      <c r="H796" t="str">
        <f t="shared" si="63"/>
        <v>A</v>
      </c>
      <c r="I796" t="str">
        <f t="shared" si="64"/>
        <v>A</v>
      </c>
    </row>
    <row r="797" spans="1:9">
      <c r="A797" s="9">
        <v>121787</v>
      </c>
      <c r="B797" s="9">
        <v>285312</v>
      </c>
      <c r="C797" s="7">
        <f t="shared" si="60"/>
        <v>2.3427130974570356</v>
      </c>
      <c r="D797" s="2" t="str">
        <f t="shared" si="61"/>
        <v>A+</v>
      </c>
      <c r="E797" s="2" t="str">
        <f t="shared" si="62"/>
        <v>A+</v>
      </c>
      <c r="H797" t="str">
        <f t="shared" si="63"/>
        <v>A+</v>
      </c>
      <c r="I797" t="str">
        <f t="shared" si="64"/>
        <v>A+</v>
      </c>
    </row>
    <row r="798" spans="1:9">
      <c r="A798" s="9">
        <v>228808</v>
      </c>
      <c r="B798" s="9">
        <v>458740</v>
      </c>
      <c r="C798" s="7">
        <f t="shared" si="60"/>
        <v>2.0049124156498026</v>
      </c>
      <c r="D798" s="2" t="str">
        <f t="shared" si="61"/>
        <v>A+</v>
      </c>
      <c r="E798" s="2" t="str">
        <f t="shared" si="62"/>
        <v>A+</v>
      </c>
      <c r="H798" t="str">
        <f t="shared" si="63"/>
        <v>A+</v>
      </c>
      <c r="I798" t="str">
        <f t="shared" si="64"/>
        <v>A+</v>
      </c>
    </row>
    <row r="799" spans="1:9">
      <c r="A799" s="9">
        <v>812999</v>
      </c>
      <c r="B799" s="9">
        <v>1389253</v>
      </c>
      <c r="C799" s="7">
        <f t="shared" si="60"/>
        <v>1.7088003798282654</v>
      </c>
      <c r="D799" s="2" t="str">
        <f t="shared" si="61"/>
        <v>A+</v>
      </c>
      <c r="E799" s="2" t="str">
        <f t="shared" si="62"/>
        <v>A+</v>
      </c>
      <c r="H799" t="str">
        <f t="shared" si="63"/>
        <v>A+</v>
      </c>
      <c r="I799" t="str">
        <f t="shared" si="64"/>
        <v>A+</v>
      </c>
    </row>
    <row r="800" spans="1:9">
      <c r="A800" s="9">
        <v>777912</v>
      </c>
      <c r="B800" s="9">
        <v>734325</v>
      </c>
      <c r="C800" s="7">
        <f t="shared" si="60"/>
        <v>0.94396924073674138</v>
      </c>
      <c r="D800" s="2" t="str">
        <f t="shared" si="61"/>
        <v>A</v>
      </c>
      <c r="E800" s="2" t="str">
        <f t="shared" si="62"/>
        <v>A</v>
      </c>
      <c r="H800" t="str">
        <f t="shared" si="63"/>
        <v>A</v>
      </c>
      <c r="I800" t="str">
        <f t="shared" si="64"/>
        <v>A</v>
      </c>
    </row>
    <row r="801" spans="1:9">
      <c r="A801" s="9">
        <v>686123</v>
      </c>
      <c r="B801" s="9">
        <v>537611</v>
      </c>
      <c r="C801" s="7">
        <f t="shared" si="60"/>
        <v>0.78354901380656239</v>
      </c>
      <c r="D801" s="2" t="str">
        <f t="shared" si="61"/>
        <v>FIRST</v>
      </c>
      <c r="E801" s="2" t="str">
        <f t="shared" si="62"/>
        <v>First</v>
      </c>
      <c r="H801" t="str">
        <f t="shared" si="63"/>
        <v>First</v>
      </c>
      <c r="I801" t="str">
        <f t="shared" si="64"/>
        <v>First</v>
      </c>
    </row>
    <row r="802" spans="1:9">
      <c r="A802" s="9">
        <v>1292159</v>
      </c>
      <c r="B802" s="9">
        <v>786491</v>
      </c>
      <c r="C802" s="7">
        <f t="shared" si="60"/>
        <v>0.60866425881025477</v>
      </c>
      <c r="D802" s="2" t="str">
        <f t="shared" si="61"/>
        <v>PASS</v>
      </c>
      <c r="E802" s="2" t="str">
        <f t="shared" si="62"/>
        <v>First</v>
      </c>
      <c r="H802" t="str">
        <f t="shared" si="63"/>
        <v>Pass</v>
      </c>
      <c r="I802" t="str">
        <f t="shared" si="64"/>
        <v>First</v>
      </c>
    </row>
    <row r="803" spans="1:9">
      <c r="A803" s="9">
        <v>763580</v>
      </c>
      <c r="B803" s="9">
        <v>105150</v>
      </c>
      <c r="C803" s="7">
        <f t="shared" si="60"/>
        <v>0.13770659262945598</v>
      </c>
      <c r="D803" s="2" t="str">
        <f t="shared" si="61"/>
        <v>FAIL</v>
      </c>
      <c r="E803" s="2" t="str">
        <f t="shared" si="62"/>
        <v>Fail</v>
      </c>
      <c r="H803" t="str">
        <f t="shared" si="63"/>
        <v>Fail</v>
      </c>
      <c r="I803" t="str">
        <f t="shared" si="64"/>
        <v>Fail</v>
      </c>
    </row>
    <row r="804" spans="1:9">
      <c r="A804" s="9">
        <v>749991</v>
      </c>
      <c r="B804" s="9">
        <v>525935</v>
      </c>
      <c r="C804" s="7">
        <f t="shared" si="60"/>
        <v>0.70125508172764739</v>
      </c>
      <c r="D804" s="2" t="str">
        <f t="shared" si="61"/>
        <v>FIRST</v>
      </c>
      <c r="E804" s="2" t="str">
        <f t="shared" si="62"/>
        <v>First</v>
      </c>
      <c r="H804" t="str">
        <f t="shared" si="63"/>
        <v>First</v>
      </c>
      <c r="I804" t="str">
        <f t="shared" si="64"/>
        <v>First</v>
      </c>
    </row>
    <row r="805" spans="1:9">
      <c r="A805" s="9">
        <v>512464</v>
      </c>
      <c r="B805" s="9">
        <v>1134834</v>
      </c>
      <c r="C805" s="7">
        <f t="shared" si="60"/>
        <v>2.2144657966218113</v>
      </c>
      <c r="D805" s="2" t="str">
        <f t="shared" si="61"/>
        <v>A+</v>
      </c>
      <c r="E805" s="2" t="str">
        <f t="shared" si="62"/>
        <v>A+</v>
      </c>
      <c r="H805" t="str">
        <f t="shared" si="63"/>
        <v>A+</v>
      </c>
      <c r="I805" t="str">
        <f t="shared" si="64"/>
        <v>A+</v>
      </c>
    </row>
    <row r="806" spans="1:9">
      <c r="A806" s="9">
        <v>509523</v>
      </c>
      <c r="B806" s="9">
        <v>837363</v>
      </c>
      <c r="C806" s="7">
        <f t="shared" si="60"/>
        <v>1.6434253213299497</v>
      </c>
      <c r="D806" s="2" t="str">
        <f t="shared" si="61"/>
        <v>A+</v>
      </c>
      <c r="E806" s="2" t="str">
        <f t="shared" si="62"/>
        <v>A+</v>
      </c>
      <c r="H806" t="str">
        <f t="shared" si="63"/>
        <v>A+</v>
      </c>
      <c r="I806" t="str">
        <f t="shared" si="64"/>
        <v>A+</v>
      </c>
    </row>
    <row r="807" spans="1:9">
      <c r="A807" s="9">
        <v>835610</v>
      </c>
      <c r="B807" s="9">
        <v>439333</v>
      </c>
      <c r="C807" s="7">
        <f t="shared" si="60"/>
        <v>0.5257632148969017</v>
      </c>
      <c r="D807" s="2" t="str">
        <f t="shared" si="61"/>
        <v>PASS</v>
      </c>
      <c r="E807" s="2" t="str">
        <f t="shared" si="62"/>
        <v>Pass</v>
      </c>
      <c r="H807" t="str">
        <f t="shared" si="63"/>
        <v>Pass</v>
      </c>
      <c r="I807" t="str">
        <f t="shared" si="64"/>
        <v>Pass</v>
      </c>
    </row>
    <row r="808" spans="1:9">
      <c r="A808" s="9">
        <v>665210</v>
      </c>
      <c r="B808" s="9">
        <v>986659</v>
      </c>
      <c r="C808" s="7">
        <f t="shared" si="60"/>
        <v>1.4832293561431729</v>
      </c>
      <c r="D808" s="2" t="str">
        <f t="shared" si="61"/>
        <v>A+</v>
      </c>
      <c r="E808" s="2" t="str">
        <f t="shared" si="62"/>
        <v>A+</v>
      </c>
      <c r="H808" t="str">
        <f t="shared" si="63"/>
        <v>A+</v>
      </c>
      <c r="I808" t="str">
        <f t="shared" si="64"/>
        <v>A+</v>
      </c>
    </row>
    <row r="809" spans="1:9">
      <c r="A809" s="9">
        <v>970129</v>
      </c>
      <c r="B809" s="9">
        <v>244188</v>
      </c>
      <c r="C809" s="7">
        <f t="shared" si="60"/>
        <v>0.25170673178515435</v>
      </c>
      <c r="D809" s="2" t="str">
        <f t="shared" si="61"/>
        <v>FAIL</v>
      </c>
      <c r="E809" s="2" t="str">
        <f t="shared" si="62"/>
        <v>Fail</v>
      </c>
      <c r="H809" t="str">
        <f t="shared" si="63"/>
        <v>Fail</v>
      </c>
      <c r="I809" t="str">
        <f t="shared" si="64"/>
        <v>Fail</v>
      </c>
    </row>
    <row r="810" spans="1:9">
      <c r="A810" s="9">
        <v>621660</v>
      </c>
      <c r="B810" s="9">
        <v>1123397</v>
      </c>
      <c r="C810" s="7">
        <f t="shared" si="60"/>
        <v>1.8070923012579223</v>
      </c>
      <c r="D810" s="2" t="str">
        <f t="shared" si="61"/>
        <v>A+</v>
      </c>
      <c r="E810" s="2" t="str">
        <f t="shared" si="62"/>
        <v>A+</v>
      </c>
      <c r="H810" t="str">
        <f t="shared" si="63"/>
        <v>A+</v>
      </c>
      <c r="I810" t="str">
        <f t="shared" si="64"/>
        <v>A+</v>
      </c>
    </row>
    <row r="811" spans="1:9">
      <c r="A811" s="9">
        <v>902922</v>
      </c>
      <c r="B811" s="9">
        <v>761034</v>
      </c>
      <c r="C811" s="7">
        <f t="shared" si="60"/>
        <v>0.84285685806747423</v>
      </c>
      <c r="D811" s="2" t="str">
        <f t="shared" si="61"/>
        <v>A</v>
      </c>
      <c r="E811" s="2" t="str">
        <f t="shared" si="62"/>
        <v>A</v>
      </c>
      <c r="H811" t="str">
        <f t="shared" si="63"/>
        <v>A</v>
      </c>
      <c r="I811" t="str">
        <f t="shared" si="64"/>
        <v>A</v>
      </c>
    </row>
    <row r="812" spans="1:9">
      <c r="A812" s="9">
        <v>586294</v>
      </c>
      <c r="B812" s="9">
        <v>766923</v>
      </c>
      <c r="C812" s="7">
        <f t="shared" si="60"/>
        <v>1.3080860455675822</v>
      </c>
      <c r="D812" s="2" t="str">
        <f t="shared" si="61"/>
        <v>A+</v>
      </c>
      <c r="E812" s="2" t="str">
        <f t="shared" si="62"/>
        <v>A+</v>
      </c>
      <c r="H812" t="str">
        <f t="shared" si="63"/>
        <v>A+</v>
      </c>
      <c r="I812" t="str">
        <f t="shared" si="64"/>
        <v>A+</v>
      </c>
    </row>
    <row r="813" spans="1:9">
      <c r="A813" s="9">
        <v>737951</v>
      </c>
      <c r="B813" s="9">
        <v>2006567</v>
      </c>
      <c r="C813" s="7">
        <f t="shared" si="60"/>
        <v>2.7191060111037184</v>
      </c>
      <c r="D813" s="2" t="str">
        <f t="shared" si="61"/>
        <v>A+</v>
      </c>
      <c r="E813" s="2" t="str">
        <f t="shared" si="62"/>
        <v>A+</v>
      </c>
      <c r="H813" t="str">
        <f t="shared" si="63"/>
        <v>A+</v>
      </c>
      <c r="I813" t="str">
        <f t="shared" si="64"/>
        <v>A+</v>
      </c>
    </row>
    <row r="814" spans="1:9">
      <c r="A814" s="9">
        <v>721885</v>
      </c>
      <c r="B814" s="9">
        <v>1694328</v>
      </c>
      <c r="C814" s="7">
        <f t="shared" si="60"/>
        <v>2.3470885251806037</v>
      </c>
      <c r="D814" s="2" t="str">
        <f t="shared" si="61"/>
        <v>A+</v>
      </c>
      <c r="E814" s="2" t="str">
        <f t="shared" si="62"/>
        <v>A+</v>
      </c>
      <c r="H814" t="str">
        <f t="shared" si="63"/>
        <v>A+</v>
      </c>
      <c r="I814" t="str">
        <f t="shared" si="64"/>
        <v>A+</v>
      </c>
    </row>
    <row r="815" spans="1:9">
      <c r="A815" s="9">
        <v>710764</v>
      </c>
      <c r="B815" s="9">
        <v>675920</v>
      </c>
      <c r="C815" s="7">
        <f t="shared" si="60"/>
        <v>0.95097669549949071</v>
      </c>
      <c r="D815" s="2" t="str">
        <f t="shared" si="61"/>
        <v>A</v>
      </c>
      <c r="E815" s="2" t="str">
        <f t="shared" si="62"/>
        <v>A</v>
      </c>
      <c r="H815" t="str">
        <f t="shared" si="63"/>
        <v>A</v>
      </c>
      <c r="I815" t="str">
        <f t="shared" si="64"/>
        <v>A</v>
      </c>
    </row>
    <row r="816" spans="1:9">
      <c r="A816" s="9">
        <v>438554</v>
      </c>
      <c r="B816" s="9">
        <v>219085</v>
      </c>
      <c r="C816" s="7">
        <f t="shared" si="60"/>
        <v>0.49956219758570208</v>
      </c>
      <c r="D816" s="2" t="str">
        <f t="shared" si="61"/>
        <v>PASS</v>
      </c>
      <c r="E816" s="2" t="str">
        <f t="shared" si="62"/>
        <v>Pass</v>
      </c>
      <c r="H816" t="str">
        <f t="shared" si="63"/>
        <v>Pass</v>
      </c>
      <c r="I816" t="str">
        <f t="shared" si="64"/>
        <v>Pass</v>
      </c>
    </row>
    <row r="817" spans="1:9">
      <c r="A817" s="9">
        <v>505045</v>
      </c>
      <c r="B817" s="9">
        <v>454368</v>
      </c>
      <c r="C817" s="7">
        <f t="shared" si="60"/>
        <v>0.89965844627706437</v>
      </c>
      <c r="D817" s="2" t="str">
        <f t="shared" si="61"/>
        <v>A</v>
      </c>
      <c r="E817" s="2" t="str">
        <f t="shared" si="62"/>
        <v>A</v>
      </c>
      <c r="H817" t="str">
        <f t="shared" si="63"/>
        <v>A</v>
      </c>
      <c r="I817" t="str">
        <f t="shared" si="64"/>
        <v>A</v>
      </c>
    </row>
    <row r="818" spans="1:9">
      <c r="A818" s="9">
        <v>560916</v>
      </c>
      <c r="B818" s="9">
        <v>1654179</v>
      </c>
      <c r="C818" s="7">
        <f t="shared" si="60"/>
        <v>2.9490672400145477</v>
      </c>
      <c r="D818" s="2" t="str">
        <f t="shared" si="61"/>
        <v>A+</v>
      </c>
      <c r="E818" s="2" t="str">
        <f t="shared" si="62"/>
        <v>A+</v>
      </c>
      <c r="H818" t="str">
        <f t="shared" si="63"/>
        <v>A+</v>
      </c>
      <c r="I818" t="str">
        <f t="shared" si="64"/>
        <v>A+</v>
      </c>
    </row>
    <row r="819" spans="1:9">
      <c r="A819" s="9">
        <v>658527</v>
      </c>
      <c r="B819" s="9">
        <v>544971</v>
      </c>
      <c r="C819" s="7">
        <f t="shared" si="60"/>
        <v>0.8275606011598613</v>
      </c>
      <c r="D819" s="2" t="str">
        <f t="shared" si="61"/>
        <v>A</v>
      </c>
      <c r="E819" s="2" t="str">
        <f t="shared" si="62"/>
        <v>A</v>
      </c>
      <c r="H819" t="str">
        <f t="shared" si="63"/>
        <v>A</v>
      </c>
      <c r="I819" t="str">
        <f t="shared" si="64"/>
        <v>A</v>
      </c>
    </row>
    <row r="820" spans="1:9">
      <c r="A820" s="9">
        <v>894327</v>
      </c>
      <c r="B820" s="9">
        <v>1293777</v>
      </c>
      <c r="C820" s="7">
        <f t="shared" si="60"/>
        <v>1.4466487090292477</v>
      </c>
      <c r="D820" s="2" t="str">
        <f t="shared" si="61"/>
        <v>A+</v>
      </c>
      <c r="E820" s="2" t="str">
        <f t="shared" si="62"/>
        <v>A+</v>
      </c>
      <c r="H820" t="str">
        <f t="shared" si="63"/>
        <v>A+</v>
      </c>
      <c r="I820" t="str">
        <f t="shared" si="64"/>
        <v>A+</v>
      </c>
    </row>
    <row r="821" spans="1:9">
      <c r="A821" s="9">
        <v>707783</v>
      </c>
      <c r="B821" s="9">
        <v>1711138</v>
      </c>
      <c r="C821" s="7">
        <f t="shared" si="60"/>
        <v>2.4176025702793087</v>
      </c>
      <c r="D821" s="2" t="str">
        <f t="shared" si="61"/>
        <v>A+</v>
      </c>
      <c r="E821" s="2" t="str">
        <f t="shared" si="62"/>
        <v>A+</v>
      </c>
      <c r="H821" t="str">
        <f t="shared" si="63"/>
        <v>A+</v>
      </c>
      <c r="I821" t="str">
        <f t="shared" si="64"/>
        <v>A+</v>
      </c>
    </row>
    <row r="822" spans="1:9">
      <c r="A822" s="9">
        <v>1546273</v>
      </c>
      <c r="B822" s="9">
        <v>1529189</v>
      </c>
      <c r="C822" s="7">
        <f t="shared" si="60"/>
        <v>0.9889514982153863</v>
      </c>
      <c r="D822" s="2" t="str">
        <f t="shared" si="61"/>
        <v>A</v>
      </c>
      <c r="E822" s="2" t="str">
        <f t="shared" si="62"/>
        <v>A</v>
      </c>
      <c r="H822" t="str">
        <f t="shared" si="63"/>
        <v>A</v>
      </c>
      <c r="I822" t="str">
        <f t="shared" si="64"/>
        <v>A</v>
      </c>
    </row>
    <row r="823" spans="1:9">
      <c r="A823" s="9">
        <v>1048925</v>
      </c>
      <c r="B823" s="9">
        <v>553353</v>
      </c>
      <c r="C823" s="7">
        <f t="shared" si="60"/>
        <v>0.52754296065018946</v>
      </c>
      <c r="D823" s="2" t="str">
        <f t="shared" si="61"/>
        <v>PASS</v>
      </c>
      <c r="E823" s="2" t="str">
        <f t="shared" si="62"/>
        <v>Pass</v>
      </c>
      <c r="H823" t="str">
        <f t="shared" si="63"/>
        <v>Pass</v>
      </c>
      <c r="I823" t="str">
        <f t="shared" si="64"/>
        <v>Pass</v>
      </c>
    </row>
    <row r="824" spans="1:9">
      <c r="A824" s="9">
        <v>492427</v>
      </c>
      <c r="B824" s="9">
        <v>1551792</v>
      </c>
      <c r="C824" s="7">
        <f t="shared" si="60"/>
        <v>3.1513137987965729</v>
      </c>
      <c r="D824" s="2" t="str">
        <f t="shared" si="61"/>
        <v>A+</v>
      </c>
      <c r="E824" s="2" t="str">
        <f t="shared" si="62"/>
        <v>A+</v>
      </c>
      <c r="H824" t="str">
        <f t="shared" si="63"/>
        <v>A+</v>
      </c>
      <c r="I824" t="str">
        <f t="shared" si="64"/>
        <v>A+</v>
      </c>
    </row>
    <row r="825" spans="1:9">
      <c r="A825" s="9">
        <v>875018</v>
      </c>
      <c r="B825" s="9">
        <v>140401</v>
      </c>
      <c r="C825" s="7">
        <f t="shared" si="60"/>
        <v>0.16045498492602439</v>
      </c>
      <c r="D825" s="2" t="str">
        <f t="shared" si="61"/>
        <v>FAIL</v>
      </c>
      <c r="E825" s="2" t="str">
        <f t="shared" si="62"/>
        <v>Fail</v>
      </c>
      <c r="H825" t="str">
        <f t="shared" si="63"/>
        <v>Fail</v>
      </c>
      <c r="I825" t="str">
        <f t="shared" si="64"/>
        <v>Fail</v>
      </c>
    </row>
    <row r="826" spans="1:9">
      <c r="A826" s="9">
        <v>535167</v>
      </c>
      <c r="B826" s="9">
        <v>125497</v>
      </c>
      <c r="C826" s="7">
        <f t="shared" si="60"/>
        <v>0.23450063251284178</v>
      </c>
      <c r="D826" s="2" t="str">
        <f t="shared" si="61"/>
        <v>FAIL</v>
      </c>
      <c r="E826" s="2" t="str">
        <f t="shared" si="62"/>
        <v>Fail</v>
      </c>
      <c r="H826" t="str">
        <f t="shared" si="63"/>
        <v>Fail</v>
      </c>
      <c r="I826" t="str">
        <f t="shared" si="64"/>
        <v>Fail</v>
      </c>
    </row>
    <row r="827" spans="1:9">
      <c r="A827" s="9">
        <v>664502</v>
      </c>
      <c r="B827" s="9">
        <v>802320</v>
      </c>
      <c r="C827" s="7">
        <f t="shared" si="60"/>
        <v>1.2074004291935916</v>
      </c>
      <c r="D827" s="2" t="str">
        <f t="shared" si="61"/>
        <v>A+</v>
      </c>
      <c r="E827" s="2" t="str">
        <f t="shared" si="62"/>
        <v>A+</v>
      </c>
      <c r="H827" t="str">
        <f t="shared" si="63"/>
        <v>A+</v>
      </c>
      <c r="I827" t="str">
        <f t="shared" si="64"/>
        <v>A+</v>
      </c>
    </row>
    <row r="828" spans="1:9">
      <c r="A828" s="9">
        <v>350910</v>
      </c>
      <c r="B828" s="9">
        <v>611864</v>
      </c>
      <c r="C828" s="7">
        <f t="shared" si="60"/>
        <v>1.7436493687840187</v>
      </c>
      <c r="D828" s="2" t="str">
        <f t="shared" si="61"/>
        <v>A+</v>
      </c>
      <c r="E828" s="2" t="str">
        <f t="shared" si="62"/>
        <v>A+</v>
      </c>
      <c r="H828" t="str">
        <f t="shared" si="63"/>
        <v>A+</v>
      </c>
      <c r="I828" t="str">
        <f t="shared" si="64"/>
        <v>A+</v>
      </c>
    </row>
    <row r="829" spans="1:9">
      <c r="A829" s="9">
        <v>1305252</v>
      </c>
      <c r="B829" s="9">
        <v>973953</v>
      </c>
      <c r="C829" s="7">
        <f t="shared" si="60"/>
        <v>0.74618004799073279</v>
      </c>
      <c r="D829" s="2" t="str">
        <f t="shared" si="61"/>
        <v>FIRST</v>
      </c>
      <c r="E829" s="2" t="str">
        <f t="shared" si="62"/>
        <v>First</v>
      </c>
      <c r="H829" t="str">
        <f t="shared" si="63"/>
        <v>First</v>
      </c>
      <c r="I829" t="str">
        <f t="shared" si="64"/>
        <v>First</v>
      </c>
    </row>
    <row r="830" spans="1:9">
      <c r="A830" s="9">
        <v>588183</v>
      </c>
      <c r="B830" s="9">
        <v>1031238</v>
      </c>
      <c r="C830" s="7">
        <f t="shared" si="60"/>
        <v>1.7532604648553256</v>
      </c>
      <c r="D830" s="2" t="str">
        <f t="shared" si="61"/>
        <v>A+</v>
      </c>
      <c r="E830" s="2" t="str">
        <f t="shared" si="62"/>
        <v>A+</v>
      </c>
      <c r="H830" t="str">
        <f t="shared" si="63"/>
        <v>A+</v>
      </c>
      <c r="I830" t="str">
        <f t="shared" si="64"/>
        <v>A+</v>
      </c>
    </row>
    <row r="831" spans="1:9">
      <c r="A831" s="9">
        <v>744972</v>
      </c>
      <c r="B831" s="9">
        <v>622557</v>
      </c>
      <c r="C831" s="7">
        <f t="shared" si="60"/>
        <v>0.83567838791256588</v>
      </c>
      <c r="D831" s="2" t="str">
        <f t="shared" si="61"/>
        <v>A</v>
      </c>
      <c r="E831" s="2" t="str">
        <f t="shared" si="62"/>
        <v>A</v>
      </c>
      <c r="H831" t="str">
        <f t="shared" si="63"/>
        <v>A</v>
      </c>
      <c r="I831" t="str">
        <f t="shared" si="64"/>
        <v>A</v>
      </c>
    </row>
    <row r="832" spans="1:9">
      <c r="A832" s="9">
        <v>794932</v>
      </c>
      <c r="B832" s="9">
        <v>899370</v>
      </c>
      <c r="C832" s="7">
        <f t="shared" si="60"/>
        <v>1.1313797909758319</v>
      </c>
      <c r="D832" s="2" t="str">
        <f t="shared" si="61"/>
        <v>A+</v>
      </c>
      <c r="E832" s="2" t="str">
        <f t="shared" si="62"/>
        <v>A+</v>
      </c>
      <c r="H832" t="str">
        <f t="shared" si="63"/>
        <v>A+</v>
      </c>
      <c r="I832" t="str">
        <f t="shared" si="64"/>
        <v>A+</v>
      </c>
    </row>
    <row r="833" spans="1:9">
      <c r="A833" s="9">
        <v>1076204</v>
      </c>
      <c r="B833" s="9">
        <v>1396649</v>
      </c>
      <c r="C833" s="7">
        <f t="shared" si="60"/>
        <v>1.2977548866200088</v>
      </c>
      <c r="D833" s="2" t="str">
        <f t="shared" si="61"/>
        <v>A+</v>
      </c>
      <c r="E833" s="2" t="str">
        <f t="shared" si="62"/>
        <v>A+</v>
      </c>
      <c r="H833" t="str">
        <f t="shared" si="63"/>
        <v>A+</v>
      </c>
      <c r="I833" t="str">
        <f t="shared" si="64"/>
        <v>A+</v>
      </c>
    </row>
    <row r="834" spans="1:9">
      <c r="A834" s="9">
        <v>457692</v>
      </c>
      <c r="B834" s="9">
        <v>735511</v>
      </c>
      <c r="C834" s="7">
        <f t="shared" si="60"/>
        <v>1.6069999038654816</v>
      </c>
      <c r="D834" s="2" t="str">
        <f t="shared" si="61"/>
        <v>A+</v>
      </c>
      <c r="E834" s="2" t="str">
        <f t="shared" si="62"/>
        <v>A+</v>
      </c>
      <c r="H834" t="str">
        <f t="shared" si="63"/>
        <v>A+</v>
      </c>
      <c r="I834" t="str">
        <f t="shared" si="64"/>
        <v>A+</v>
      </c>
    </row>
    <row r="835" spans="1:9">
      <c r="A835" s="9">
        <v>745477</v>
      </c>
      <c r="B835" s="9">
        <v>1080756</v>
      </c>
      <c r="C835" s="7">
        <f t="shared" si="60"/>
        <v>1.4497509648184987</v>
      </c>
      <c r="D835" s="2" t="str">
        <f t="shared" si="61"/>
        <v>A+</v>
      </c>
      <c r="E835" s="2" t="str">
        <f t="shared" si="62"/>
        <v>A+</v>
      </c>
      <c r="H835" t="str">
        <f t="shared" si="63"/>
        <v>A+</v>
      </c>
      <c r="I835" t="str">
        <f t="shared" si="64"/>
        <v>A+</v>
      </c>
    </row>
    <row r="836" spans="1:9">
      <c r="A836" s="9">
        <v>625582</v>
      </c>
      <c r="B836" s="9">
        <v>895888</v>
      </c>
      <c r="C836" s="7">
        <f t="shared" si="60"/>
        <v>1.432087240361775</v>
      </c>
      <c r="D836" s="2" t="str">
        <f t="shared" si="61"/>
        <v>A+</v>
      </c>
      <c r="E836" s="2" t="str">
        <f t="shared" si="62"/>
        <v>A+</v>
      </c>
      <c r="H836" t="str">
        <f t="shared" si="63"/>
        <v>A+</v>
      </c>
      <c r="I836" t="str">
        <f t="shared" si="64"/>
        <v>A+</v>
      </c>
    </row>
    <row r="837" spans="1:9">
      <c r="A837" s="9">
        <v>369885</v>
      </c>
      <c r="B837" s="9">
        <v>841955</v>
      </c>
      <c r="C837" s="7">
        <f t="shared" si="60"/>
        <v>2.2762615407491515</v>
      </c>
      <c r="D837" s="2" t="str">
        <f t="shared" si="61"/>
        <v>A+</v>
      </c>
      <c r="E837" s="2" t="str">
        <f t="shared" si="62"/>
        <v>A+</v>
      </c>
      <c r="H837" t="str">
        <f t="shared" si="63"/>
        <v>A+</v>
      </c>
      <c r="I837" t="str">
        <f t="shared" si="64"/>
        <v>A+</v>
      </c>
    </row>
    <row r="838" spans="1:9">
      <c r="A838" s="9">
        <v>1048831</v>
      </c>
      <c r="B838" s="9">
        <v>2418908</v>
      </c>
      <c r="C838" s="7">
        <f t="shared" si="60"/>
        <v>2.3062895738207585</v>
      </c>
      <c r="D838" s="2" t="str">
        <f t="shared" si="61"/>
        <v>A+</v>
      </c>
      <c r="E838" s="2" t="str">
        <f t="shared" si="62"/>
        <v>A+</v>
      </c>
      <c r="H838" t="str">
        <f t="shared" si="63"/>
        <v>A+</v>
      </c>
      <c r="I838" t="str">
        <f t="shared" si="64"/>
        <v>A+</v>
      </c>
    </row>
    <row r="839" spans="1:9">
      <c r="A839" s="9">
        <v>497339</v>
      </c>
      <c r="B839" s="9">
        <v>1194245</v>
      </c>
      <c r="C839" s="7">
        <f t="shared" si="60"/>
        <v>2.4012695565801194</v>
      </c>
      <c r="D839" s="2" t="str">
        <f t="shared" si="61"/>
        <v>A+</v>
      </c>
      <c r="E839" s="2" t="str">
        <f t="shared" si="62"/>
        <v>A+</v>
      </c>
      <c r="H839" t="str">
        <f t="shared" si="63"/>
        <v>A+</v>
      </c>
      <c r="I839" t="str">
        <f t="shared" si="64"/>
        <v>A+</v>
      </c>
    </row>
    <row r="840" spans="1:9">
      <c r="A840" s="9">
        <v>878760</v>
      </c>
      <c r="B840" s="9">
        <v>748433</v>
      </c>
      <c r="C840" s="7">
        <f t="shared" si="60"/>
        <v>0.85169215713050206</v>
      </c>
      <c r="D840" s="2" t="str">
        <f t="shared" si="61"/>
        <v>A</v>
      </c>
      <c r="E840" s="2" t="str">
        <f t="shared" si="62"/>
        <v>A</v>
      </c>
      <c r="H840" t="str">
        <f t="shared" si="63"/>
        <v>A</v>
      </c>
      <c r="I840" t="str">
        <f t="shared" si="64"/>
        <v>A</v>
      </c>
    </row>
    <row r="841" spans="1:9">
      <c r="A841" s="9">
        <v>812826</v>
      </c>
      <c r="B841" s="9">
        <v>493851</v>
      </c>
      <c r="C841" s="7">
        <f t="shared" si="60"/>
        <v>0.60757283846727339</v>
      </c>
      <c r="D841" s="2" t="str">
        <f t="shared" si="61"/>
        <v>PASS</v>
      </c>
      <c r="E841" s="2" t="str">
        <f t="shared" si="62"/>
        <v>First</v>
      </c>
      <c r="H841" t="str">
        <f t="shared" si="63"/>
        <v>Pass</v>
      </c>
      <c r="I841" t="str">
        <f t="shared" si="64"/>
        <v>First</v>
      </c>
    </row>
    <row r="842" spans="1:9">
      <c r="A842" s="9">
        <v>321483</v>
      </c>
      <c r="B842" s="9">
        <v>235064</v>
      </c>
      <c r="C842" s="7">
        <f t="shared" si="60"/>
        <v>0.73118640799046919</v>
      </c>
      <c r="D842" s="2" t="str">
        <f t="shared" si="61"/>
        <v>FIRST</v>
      </c>
      <c r="E842" s="2" t="str">
        <f t="shared" si="62"/>
        <v>First</v>
      </c>
      <c r="H842" t="str">
        <f t="shared" si="63"/>
        <v>First</v>
      </c>
      <c r="I842" t="str">
        <f t="shared" si="64"/>
        <v>First</v>
      </c>
    </row>
    <row r="843" spans="1:9">
      <c r="A843" s="9">
        <v>396451</v>
      </c>
      <c r="B843" s="9">
        <v>126665</v>
      </c>
      <c r="C843" s="7">
        <f t="shared" si="60"/>
        <v>0.31949723925529261</v>
      </c>
      <c r="D843" s="2" t="str">
        <f t="shared" si="61"/>
        <v>FAIL</v>
      </c>
      <c r="E843" s="2" t="str">
        <f t="shared" si="62"/>
        <v>Fail</v>
      </c>
      <c r="H843" t="str">
        <f t="shared" si="63"/>
        <v>Fail</v>
      </c>
      <c r="I843" t="str">
        <f t="shared" si="64"/>
        <v>Fail</v>
      </c>
    </row>
    <row r="844" spans="1:9">
      <c r="A844" s="9">
        <v>520051</v>
      </c>
      <c r="B844" s="9">
        <v>790086</v>
      </c>
      <c r="C844" s="7">
        <f t="shared" si="60"/>
        <v>1.5192471507602139</v>
      </c>
      <c r="D844" s="2" t="str">
        <f t="shared" si="61"/>
        <v>A+</v>
      </c>
      <c r="E844" s="2" t="str">
        <f t="shared" si="62"/>
        <v>A+</v>
      </c>
      <c r="H844" t="str">
        <f t="shared" si="63"/>
        <v>A+</v>
      </c>
      <c r="I844" t="str">
        <f t="shared" si="64"/>
        <v>A+</v>
      </c>
    </row>
    <row r="845" spans="1:9">
      <c r="A845" s="9">
        <v>639819</v>
      </c>
      <c r="B845" s="9">
        <v>445040</v>
      </c>
      <c r="C845" s="7">
        <f t="shared" ref="C845:C908" si="65">B845/A845</f>
        <v>0.69557171637603765</v>
      </c>
      <c r="D845" s="2" t="str">
        <f t="shared" ref="D845:D908" si="66">IF(C845&gt;100%,"A+",IF(C845&gt;81%,"A",IF(C845&gt;61%,"FIRST",IF(C845&gt;41%,"PASS","FAIL"))))</f>
        <v>FIRST</v>
      </c>
      <c r="E845" s="2" t="str">
        <f t="shared" ref="E845:E908" si="67">VLOOKUP(C845,$C$4:$D$8,2,1)</f>
        <v>First</v>
      </c>
      <c r="H845" t="str">
        <f t="shared" ref="H845:H908" si="68">IF(C845&lt;41%, "Fail",IF(C845&lt;61%,"Pass",IF(C845&lt;81%,"First",IF(C845&lt;101%,"A","A+"))))</f>
        <v>First</v>
      </c>
      <c r="I845" t="str">
        <f t="shared" ref="I845:I908" si="69">VLOOKUP(C845,$C$4:$D$8,2,TRUE)</f>
        <v>First</v>
      </c>
    </row>
    <row r="846" spans="1:9">
      <c r="A846" s="9">
        <v>685158</v>
      </c>
      <c r="B846" s="9">
        <v>994780</v>
      </c>
      <c r="C846" s="7">
        <f t="shared" si="65"/>
        <v>1.4518986861424663</v>
      </c>
      <c r="D846" s="2" t="str">
        <f t="shared" si="66"/>
        <v>A+</v>
      </c>
      <c r="E846" s="2" t="str">
        <f t="shared" si="67"/>
        <v>A+</v>
      </c>
      <c r="H846" t="str">
        <f t="shared" si="68"/>
        <v>A+</v>
      </c>
      <c r="I846" t="str">
        <f t="shared" si="69"/>
        <v>A+</v>
      </c>
    </row>
    <row r="847" spans="1:9">
      <c r="A847" s="9">
        <v>596038</v>
      </c>
      <c r="B847" s="9">
        <v>265601</v>
      </c>
      <c r="C847" s="7">
        <f t="shared" si="65"/>
        <v>0.44561085031491282</v>
      </c>
      <c r="D847" s="2" t="str">
        <f t="shared" si="66"/>
        <v>PASS</v>
      </c>
      <c r="E847" s="2" t="str">
        <f t="shared" si="67"/>
        <v>Pass</v>
      </c>
      <c r="H847" t="str">
        <f t="shared" si="68"/>
        <v>Pass</v>
      </c>
      <c r="I847" t="str">
        <f t="shared" si="69"/>
        <v>Pass</v>
      </c>
    </row>
    <row r="848" spans="1:9">
      <c r="A848" s="9">
        <v>704725</v>
      </c>
      <c r="B848" s="9">
        <v>656281</v>
      </c>
      <c r="C848" s="7">
        <f t="shared" si="65"/>
        <v>0.93125829224165457</v>
      </c>
      <c r="D848" s="2" t="str">
        <f t="shared" si="66"/>
        <v>A</v>
      </c>
      <c r="E848" s="2" t="str">
        <f t="shared" si="67"/>
        <v>A</v>
      </c>
      <c r="H848" t="str">
        <f t="shared" si="68"/>
        <v>A</v>
      </c>
      <c r="I848" t="str">
        <f t="shared" si="69"/>
        <v>A</v>
      </c>
    </row>
    <row r="849" spans="1:9">
      <c r="A849" s="9">
        <v>606861</v>
      </c>
      <c r="B849" s="9">
        <v>410409</v>
      </c>
      <c r="C849" s="7">
        <f t="shared" si="65"/>
        <v>0.67628171854839902</v>
      </c>
      <c r="D849" s="2" t="str">
        <f t="shared" si="66"/>
        <v>FIRST</v>
      </c>
      <c r="E849" s="2" t="str">
        <f t="shared" si="67"/>
        <v>First</v>
      </c>
      <c r="H849" t="str">
        <f t="shared" si="68"/>
        <v>First</v>
      </c>
      <c r="I849" t="str">
        <f t="shared" si="69"/>
        <v>First</v>
      </c>
    </row>
    <row r="850" spans="1:9">
      <c r="A850" s="9">
        <v>653699</v>
      </c>
      <c r="B850" s="9">
        <v>866649</v>
      </c>
      <c r="C850" s="7">
        <f t="shared" si="65"/>
        <v>1.325761550805493</v>
      </c>
      <c r="D850" s="2" t="str">
        <f t="shared" si="66"/>
        <v>A+</v>
      </c>
      <c r="E850" s="2" t="str">
        <f t="shared" si="67"/>
        <v>A+</v>
      </c>
      <c r="H850" t="str">
        <f t="shared" si="68"/>
        <v>A+</v>
      </c>
      <c r="I850" t="str">
        <f t="shared" si="69"/>
        <v>A+</v>
      </c>
    </row>
    <row r="851" spans="1:9">
      <c r="A851" s="9">
        <v>190015</v>
      </c>
      <c r="B851" s="9">
        <v>582311</v>
      </c>
      <c r="C851" s="7">
        <f t="shared" si="65"/>
        <v>3.064552798463279</v>
      </c>
      <c r="D851" s="2" t="str">
        <f t="shared" si="66"/>
        <v>A+</v>
      </c>
      <c r="E851" s="2" t="str">
        <f t="shared" si="67"/>
        <v>A+</v>
      </c>
      <c r="H851" t="str">
        <f t="shared" si="68"/>
        <v>A+</v>
      </c>
      <c r="I851" t="str">
        <f t="shared" si="69"/>
        <v>A+</v>
      </c>
    </row>
    <row r="852" spans="1:9">
      <c r="A852" s="9">
        <v>553257</v>
      </c>
      <c r="B852" s="9">
        <v>715733</v>
      </c>
      <c r="C852" s="7">
        <f t="shared" si="65"/>
        <v>1.29367183786197</v>
      </c>
      <c r="D852" s="2" t="str">
        <f t="shared" si="66"/>
        <v>A+</v>
      </c>
      <c r="E852" s="2" t="str">
        <f t="shared" si="67"/>
        <v>A+</v>
      </c>
      <c r="H852" t="str">
        <f t="shared" si="68"/>
        <v>A+</v>
      </c>
      <c r="I852" t="str">
        <f t="shared" si="69"/>
        <v>A+</v>
      </c>
    </row>
    <row r="853" spans="1:9">
      <c r="A853" s="9">
        <v>452839</v>
      </c>
      <c r="B853" s="9">
        <v>1084738</v>
      </c>
      <c r="C853" s="7">
        <f t="shared" si="65"/>
        <v>2.3954164725211387</v>
      </c>
      <c r="D853" s="2" t="str">
        <f t="shared" si="66"/>
        <v>A+</v>
      </c>
      <c r="E853" s="2" t="str">
        <f t="shared" si="67"/>
        <v>A+</v>
      </c>
      <c r="H853" t="str">
        <f t="shared" si="68"/>
        <v>A+</v>
      </c>
      <c r="I853" t="str">
        <f t="shared" si="69"/>
        <v>A+</v>
      </c>
    </row>
    <row r="854" spans="1:9">
      <c r="A854" s="9">
        <v>1377672</v>
      </c>
      <c r="B854" s="9">
        <v>1424934</v>
      </c>
      <c r="C854" s="7">
        <f t="shared" si="65"/>
        <v>1.0343056983084509</v>
      </c>
      <c r="D854" s="2" t="str">
        <f t="shared" si="66"/>
        <v>A+</v>
      </c>
      <c r="E854" s="2" t="str">
        <f t="shared" si="67"/>
        <v>A+</v>
      </c>
      <c r="H854" t="str">
        <f t="shared" si="68"/>
        <v>A+</v>
      </c>
      <c r="I854" t="str">
        <f t="shared" si="69"/>
        <v>A+</v>
      </c>
    </row>
    <row r="855" spans="1:9">
      <c r="A855" s="9">
        <v>758705</v>
      </c>
      <c r="B855" s="9">
        <v>918006</v>
      </c>
      <c r="C855" s="7">
        <f t="shared" si="65"/>
        <v>1.209964347144147</v>
      </c>
      <c r="D855" s="2" t="str">
        <f t="shared" si="66"/>
        <v>A+</v>
      </c>
      <c r="E855" s="2" t="str">
        <f t="shared" si="67"/>
        <v>A+</v>
      </c>
      <c r="H855" t="str">
        <f t="shared" si="68"/>
        <v>A+</v>
      </c>
      <c r="I855" t="str">
        <f t="shared" si="69"/>
        <v>A+</v>
      </c>
    </row>
    <row r="856" spans="1:9">
      <c r="A856" s="9">
        <v>855050</v>
      </c>
      <c r="B856" s="9">
        <v>1045882</v>
      </c>
      <c r="C856" s="7">
        <f t="shared" si="65"/>
        <v>1.2231822700426875</v>
      </c>
      <c r="D856" s="2" t="str">
        <f t="shared" si="66"/>
        <v>A+</v>
      </c>
      <c r="E856" s="2" t="str">
        <f t="shared" si="67"/>
        <v>A+</v>
      </c>
      <c r="H856" t="str">
        <f t="shared" si="68"/>
        <v>A+</v>
      </c>
      <c r="I856" t="str">
        <f t="shared" si="69"/>
        <v>A+</v>
      </c>
    </row>
    <row r="857" spans="1:9">
      <c r="A857" s="9">
        <v>53169</v>
      </c>
      <c r="B857" s="9">
        <v>80636</v>
      </c>
      <c r="C857" s="7">
        <f t="shared" si="65"/>
        <v>1.516598017641859</v>
      </c>
      <c r="D857" s="2" t="str">
        <f t="shared" si="66"/>
        <v>A+</v>
      </c>
      <c r="E857" s="2" t="str">
        <f t="shared" si="67"/>
        <v>A+</v>
      </c>
      <c r="H857" t="str">
        <f t="shared" si="68"/>
        <v>A+</v>
      </c>
      <c r="I857" t="str">
        <f t="shared" si="69"/>
        <v>A+</v>
      </c>
    </row>
    <row r="858" spans="1:9">
      <c r="A858" s="9">
        <v>776723</v>
      </c>
      <c r="B858" s="9">
        <v>1889387</v>
      </c>
      <c r="C858" s="7">
        <f t="shared" si="65"/>
        <v>2.4325106891388564</v>
      </c>
      <c r="D858" s="2" t="str">
        <f t="shared" si="66"/>
        <v>A+</v>
      </c>
      <c r="E858" s="2" t="str">
        <f t="shared" si="67"/>
        <v>A+</v>
      </c>
      <c r="H858" t="str">
        <f t="shared" si="68"/>
        <v>A+</v>
      </c>
      <c r="I858" t="str">
        <f t="shared" si="69"/>
        <v>A+</v>
      </c>
    </row>
    <row r="859" spans="1:9">
      <c r="A859" s="9">
        <v>246695</v>
      </c>
      <c r="B859" s="9">
        <v>168233</v>
      </c>
      <c r="C859" s="7">
        <f t="shared" si="65"/>
        <v>0.68194734388617528</v>
      </c>
      <c r="D859" s="2" t="str">
        <f t="shared" si="66"/>
        <v>FIRST</v>
      </c>
      <c r="E859" s="2" t="str">
        <f t="shared" si="67"/>
        <v>First</v>
      </c>
      <c r="H859" t="str">
        <f t="shared" si="68"/>
        <v>First</v>
      </c>
      <c r="I859" t="str">
        <f t="shared" si="69"/>
        <v>First</v>
      </c>
    </row>
    <row r="860" spans="1:9">
      <c r="A860" s="9">
        <v>1998605</v>
      </c>
      <c r="B860" s="9">
        <v>3959495</v>
      </c>
      <c r="C860" s="7">
        <f t="shared" si="65"/>
        <v>1.9811293377130548</v>
      </c>
      <c r="D860" s="2" t="str">
        <f t="shared" si="66"/>
        <v>A+</v>
      </c>
      <c r="E860" s="2" t="str">
        <f t="shared" si="67"/>
        <v>A+</v>
      </c>
      <c r="H860" t="str">
        <f t="shared" si="68"/>
        <v>A+</v>
      </c>
      <c r="I860" t="str">
        <f t="shared" si="69"/>
        <v>A+</v>
      </c>
    </row>
    <row r="861" spans="1:9">
      <c r="A861" s="9">
        <v>508620</v>
      </c>
      <c r="B861" s="9">
        <v>448953</v>
      </c>
      <c r="C861" s="7">
        <f t="shared" si="65"/>
        <v>0.88268845110298455</v>
      </c>
      <c r="D861" s="2" t="str">
        <f t="shared" si="66"/>
        <v>A</v>
      </c>
      <c r="E861" s="2" t="str">
        <f t="shared" si="67"/>
        <v>A</v>
      </c>
      <c r="H861" t="str">
        <f t="shared" si="68"/>
        <v>A</v>
      </c>
      <c r="I861" t="str">
        <f t="shared" si="69"/>
        <v>A</v>
      </c>
    </row>
    <row r="862" spans="1:9">
      <c r="A862" s="9">
        <v>779968</v>
      </c>
      <c r="B862" s="9">
        <v>1065118</v>
      </c>
      <c r="C862" s="7">
        <f t="shared" si="65"/>
        <v>1.3655919217198653</v>
      </c>
      <c r="D862" s="2" t="str">
        <f t="shared" si="66"/>
        <v>A+</v>
      </c>
      <c r="E862" s="2" t="str">
        <f t="shared" si="67"/>
        <v>A+</v>
      </c>
      <c r="H862" t="str">
        <f t="shared" si="68"/>
        <v>A+</v>
      </c>
      <c r="I862" t="str">
        <f t="shared" si="69"/>
        <v>A+</v>
      </c>
    </row>
    <row r="863" spans="1:9">
      <c r="A863" s="9">
        <v>740367</v>
      </c>
      <c r="B863" s="9">
        <v>1082488</v>
      </c>
      <c r="C863" s="7">
        <f t="shared" si="65"/>
        <v>1.4620965007894733</v>
      </c>
      <c r="D863" s="2" t="str">
        <f t="shared" si="66"/>
        <v>A+</v>
      </c>
      <c r="E863" s="2" t="str">
        <f t="shared" si="67"/>
        <v>A+</v>
      </c>
      <c r="H863" t="str">
        <f t="shared" si="68"/>
        <v>A+</v>
      </c>
      <c r="I863" t="str">
        <f t="shared" si="69"/>
        <v>A+</v>
      </c>
    </row>
    <row r="864" spans="1:9">
      <c r="A864" s="9">
        <v>218408</v>
      </c>
      <c r="B864" s="9">
        <v>1297062</v>
      </c>
      <c r="C864" s="7">
        <f t="shared" si="65"/>
        <v>5.9387110362257793</v>
      </c>
      <c r="D864" s="2" t="str">
        <f t="shared" si="66"/>
        <v>A+</v>
      </c>
      <c r="E864" s="2" t="str">
        <f t="shared" si="67"/>
        <v>A+</v>
      </c>
      <c r="H864" t="str">
        <f t="shared" si="68"/>
        <v>A+</v>
      </c>
      <c r="I864" t="str">
        <f t="shared" si="69"/>
        <v>A+</v>
      </c>
    </row>
    <row r="865" spans="1:9">
      <c r="A865" s="9">
        <v>719402</v>
      </c>
      <c r="B865" s="9">
        <v>869901</v>
      </c>
      <c r="C865" s="7">
        <f t="shared" si="65"/>
        <v>1.2092001412284092</v>
      </c>
      <c r="D865" s="2" t="str">
        <f t="shared" si="66"/>
        <v>A+</v>
      </c>
      <c r="E865" s="2" t="str">
        <f t="shared" si="67"/>
        <v>A+</v>
      </c>
      <c r="H865" t="str">
        <f t="shared" si="68"/>
        <v>A+</v>
      </c>
      <c r="I865" t="str">
        <f t="shared" si="69"/>
        <v>A+</v>
      </c>
    </row>
    <row r="866" spans="1:9">
      <c r="A866" s="9">
        <v>546453</v>
      </c>
      <c r="B866" s="9">
        <v>1164674</v>
      </c>
      <c r="C866" s="7">
        <f t="shared" si="65"/>
        <v>2.1313342593050089</v>
      </c>
      <c r="D866" s="2" t="str">
        <f t="shared" si="66"/>
        <v>A+</v>
      </c>
      <c r="E866" s="2" t="str">
        <f t="shared" si="67"/>
        <v>A+</v>
      </c>
      <c r="H866" t="str">
        <f t="shared" si="68"/>
        <v>A+</v>
      </c>
      <c r="I866" t="str">
        <f t="shared" si="69"/>
        <v>A+</v>
      </c>
    </row>
    <row r="867" spans="1:9">
      <c r="A867" s="9">
        <v>1409306</v>
      </c>
      <c r="B867" s="9">
        <v>919097</v>
      </c>
      <c r="C867" s="7">
        <f t="shared" si="65"/>
        <v>0.65216283759524196</v>
      </c>
      <c r="D867" s="2" t="str">
        <f t="shared" si="66"/>
        <v>FIRST</v>
      </c>
      <c r="E867" s="2" t="str">
        <f t="shared" si="67"/>
        <v>First</v>
      </c>
      <c r="H867" t="str">
        <f t="shared" si="68"/>
        <v>First</v>
      </c>
      <c r="I867" t="str">
        <f t="shared" si="69"/>
        <v>First</v>
      </c>
    </row>
    <row r="868" spans="1:9">
      <c r="A868" s="9">
        <v>504452</v>
      </c>
      <c r="B868" s="9">
        <v>891288</v>
      </c>
      <c r="C868" s="7">
        <f t="shared" si="65"/>
        <v>1.7668440208384544</v>
      </c>
      <c r="D868" s="2" t="str">
        <f t="shared" si="66"/>
        <v>A+</v>
      </c>
      <c r="E868" s="2" t="str">
        <f t="shared" si="67"/>
        <v>A+</v>
      </c>
      <c r="H868" t="str">
        <f t="shared" si="68"/>
        <v>A+</v>
      </c>
      <c r="I868" t="str">
        <f t="shared" si="69"/>
        <v>A+</v>
      </c>
    </row>
    <row r="869" spans="1:9">
      <c r="A869" s="9">
        <v>650275</v>
      </c>
      <c r="B869" s="9">
        <v>1627708</v>
      </c>
      <c r="C869" s="7">
        <f t="shared" si="65"/>
        <v>2.5031071469762791</v>
      </c>
      <c r="D869" s="2" t="str">
        <f t="shared" si="66"/>
        <v>A+</v>
      </c>
      <c r="E869" s="2" t="str">
        <f t="shared" si="67"/>
        <v>A+</v>
      </c>
      <c r="H869" t="str">
        <f t="shared" si="68"/>
        <v>A+</v>
      </c>
      <c r="I869" t="str">
        <f t="shared" si="69"/>
        <v>A+</v>
      </c>
    </row>
    <row r="870" spans="1:9">
      <c r="A870" s="9">
        <v>1356838</v>
      </c>
      <c r="B870" s="9">
        <v>1173796</v>
      </c>
      <c r="C870" s="7">
        <f t="shared" si="65"/>
        <v>0.86509664381451579</v>
      </c>
      <c r="D870" s="2" t="str">
        <f t="shared" si="66"/>
        <v>A</v>
      </c>
      <c r="E870" s="2" t="str">
        <f t="shared" si="67"/>
        <v>A</v>
      </c>
      <c r="H870" t="str">
        <f t="shared" si="68"/>
        <v>A</v>
      </c>
      <c r="I870" t="str">
        <f t="shared" si="69"/>
        <v>A</v>
      </c>
    </row>
    <row r="871" spans="1:9">
      <c r="A871" s="9">
        <v>1074915</v>
      </c>
      <c r="B871" s="9">
        <v>1422908</v>
      </c>
      <c r="C871" s="7">
        <f t="shared" si="65"/>
        <v>1.3237400166524795</v>
      </c>
      <c r="D871" s="2" t="str">
        <f t="shared" si="66"/>
        <v>A+</v>
      </c>
      <c r="E871" s="2" t="str">
        <f t="shared" si="67"/>
        <v>A+</v>
      </c>
      <c r="H871" t="str">
        <f t="shared" si="68"/>
        <v>A+</v>
      </c>
      <c r="I871" t="str">
        <f t="shared" si="69"/>
        <v>A+</v>
      </c>
    </row>
    <row r="872" spans="1:9">
      <c r="A872" s="9">
        <v>366781</v>
      </c>
      <c r="B872" s="9">
        <v>421402</v>
      </c>
      <c r="C872" s="7">
        <f t="shared" si="65"/>
        <v>1.1489199276952733</v>
      </c>
      <c r="D872" s="2" t="str">
        <f t="shared" si="66"/>
        <v>A+</v>
      </c>
      <c r="E872" s="2" t="str">
        <f t="shared" si="67"/>
        <v>A+</v>
      </c>
      <c r="H872" t="str">
        <f t="shared" si="68"/>
        <v>A+</v>
      </c>
      <c r="I872" t="str">
        <f t="shared" si="69"/>
        <v>A+</v>
      </c>
    </row>
    <row r="873" spans="1:9">
      <c r="A873" s="9">
        <v>649484</v>
      </c>
      <c r="B873" s="9">
        <v>1033865</v>
      </c>
      <c r="C873" s="7">
        <f t="shared" si="65"/>
        <v>1.5918252027763578</v>
      </c>
      <c r="D873" s="2" t="str">
        <f t="shared" si="66"/>
        <v>A+</v>
      </c>
      <c r="E873" s="2" t="str">
        <f t="shared" si="67"/>
        <v>A+</v>
      </c>
      <c r="H873" t="str">
        <f t="shared" si="68"/>
        <v>A+</v>
      </c>
      <c r="I873" t="str">
        <f t="shared" si="69"/>
        <v>A+</v>
      </c>
    </row>
    <row r="874" spans="1:9">
      <c r="A874" s="9">
        <v>384558</v>
      </c>
      <c r="B874" s="9">
        <v>68161</v>
      </c>
      <c r="C874" s="7">
        <f t="shared" si="65"/>
        <v>0.17724504496070814</v>
      </c>
      <c r="D874" s="2" t="str">
        <f t="shared" si="66"/>
        <v>FAIL</v>
      </c>
      <c r="E874" s="2" t="str">
        <f t="shared" si="67"/>
        <v>Fail</v>
      </c>
      <c r="H874" t="str">
        <f t="shared" si="68"/>
        <v>Fail</v>
      </c>
      <c r="I874" t="str">
        <f t="shared" si="69"/>
        <v>Fail</v>
      </c>
    </row>
    <row r="875" spans="1:9">
      <c r="A875" s="9">
        <v>599410</v>
      </c>
      <c r="B875" s="9">
        <v>1078385</v>
      </c>
      <c r="C875" s="7">
        <f t="shared" si="65"/>
        <v>1.7990774261357001</v>
      </c>
      <c r="D875" s="2" t="str">
        <f t="shared" si="66"/>
        <v>A+</v>
      </c>
      <c r="E875" s="2" t="str">
        <f t="shared" si="67"/>
        <v>A+</v>
      </c>
      <c r="H875" t="str">
        <f t="shared" si="68"/>
        <v>A+</v>
      </c>
      <c r="I875" t="str">
        <f t="shared" si="69"/>
        <v>A+</v>
      </c>
    </row>
    <row r="876" spans="1:9">
      <c r="A876" s="9">
        <v>913802</v>
      </c>
      <c r="B876" s="9">
        <v>478711</v>
      </c>
      <c r="C876" s="7">
        <f t="shared" si="65"/>
        <v>0.52386731480123705</v>
      </c>
      <c r="D876" s="2" t="str">
        <f t="shared" si="66"/>
        <v>PASS</v>
      </c>
      <c r="E876" s="2" t="str">
        <f t="shared" si="67"/>
        <v>Pass</v>
      </c>
      <c r="H876" t="str">
        <f t="shared" si="68"/>
        <v>Pass</v>
      </c>
      <c r="I876" t="str">
        <f t="shared" si="69"/>
        <v>Pass</v>
      </c>
    </row>
    <row r="877" spans="1:9">
      <c r="A877" s="9">
        <v>404785</v>
      </c>
      <c r="B877" s="9">
        <v>323134</v>
      </c>
      <c r="C877" s="7">
        <f t="shared" si="65"/>
        <v>0.79828550959151157</v>
      </c>
      <c r="D877" s="2" t="str">
        <f t="shared" si="66"/>
        <v>FIRST</v>
      </c>
      <c r="E877" s="2" t="str">
        <f t="shared" si="67"/>
        <v>First</v>
      </c>
      <c r="H877" t="str">
        <f t="shared" si="68"/>
        <v>First</v>
      </c>
      <c r="I877" t="str">
        <f t="shared" si="69"/>
        <v>First</v>
      </c>
    </row>
    <row r="878" spans="1:9">
      <c r="A878" s="9">
        <v>803391</v>
      </c>
      <c r="B878" s="9">
        <v>560589</v>
      </c>
      <c r="C878" s="7">
        <f t="shared" si="65"/>
        <v>0.69777854120845262</v>
      </c>
      <c r="D878" s="2" t="str">
        <f t="shared" si="66"/>
        <v>FIRST</v>
      </c>
      <c r="E878" s="2" t="str">
        <f t="shared" si="67"/>
        <v>First</v>
      </c>
      <c r="H878" t="str">
        <f t="shared" si="68"/>
        <v>First</v>
      </c>
      <c r="I878" t="str">
        <f t="shared" si="69"/>
        <v>First</v>
      </c>
    </row>
    <row r="879" spans="1:9">
      <c r="A879" s="9">
        <v>917820</v>
      </c>
      <c r="B879" s="9">
        <v>949367</v>
      </c>
      <c r="C879" s="7">
        <f t="shared" si="65"/>
        <v>1.034371663289098</v>
      </c>
      <c r="D879" s="2" t="str">
        <f t="shared" si="66"/>
        <v>A+</v>
      </c>
      <c r="E879" s="2" t="str">
        <f t="shared" si="67"/>
        <v>A+</v>
      </c>
      <c r="H879" t="str">
        <f t="shared" si="68"/>
        <v>A+</v>
      </c>
      <c r="I879" t="str">
        <f t="shared" si="69"/>
        <v>A+</v>
      </c>
    </row>
    <row r="880" spans="1:9">
      <c r="A880" s="9">
        <v>252446</v>
      </c>
      <c r="B880" s="9">
        <v>19364</v>
      </c>
      <c r="C880" s="7">
        <f t="shared" si="65"/>
        <v>7.6705513258280983E-2</v>
      </c>
      <c r="D880" s="2" t="str">
        <f t="shared" si="66"/>
        <v>FAIL</v>
      </c>
      <c r="E880" s="2" t="str">
        <f t="shared" si="67"/>
        <v>Fail</v>
      </c>
      <c r="H880" t="str">
        <f t="shared" si="68"/>
        <v>Fail</v>
      </c>
      <c r="I880" t="str">
        <f t="shared" si="69"/>
        <v>Fail</v>
      </c>
    </row>
    <row r="881" spans="1:9">
      <c r="A881" s="9">
        <v>512908</v>
      </c>
      <c r="B881" s="9">
        <v>496437</v>
      </c>
      <c r="C881" s="7">
        <f t="shared" si="65"/>
        <v>0.9678870284729425</v>
      </c>
      <c r="D881" s="2" t="str">
        <f t="shared" si="66"/>
        <v>A</v>
      </c>
      <c r="E881" s="2" t="str">
        <f t="shared" si="67"/>
        <v>A</v>
      </c>
      <c r="H881" t="str">
        <f t="shared" si="68"/>
        <v>A</v>
      </c>
      <c r="I881" t="str">
        <f t="shared" si="69"/>
        <v>A</v>
      </c>
    </row>
    <row r="882" spans="1:9">
      <c r="A882" s="9">
        <v>301322</v>
      </c>
      <c r="B882" s="9">
        <v>506578</v>
      </c>
      <c r="C882" s="7">
        <f t="shared" si="65"/>
        <v>1.6811849118219049</v>
      </c>
      <c r="D882" s="2" t="str">
        <f t="shared" si="66"/>
        <v>A+</v>
      </c>
      <c r="E882" s="2" t="str">
        <f t="shared" si="67"/>
        <v>A+</v>
      </c>
      <c r="H882" t="str">
        <f t="shared" si="68"/>
        <v>A+</v>
      </c>
      <c r="I882" t="str">
        <f t="shared" si="69"/>
        <v>A+</v>
      </c>
    </row>
    <row r="883" spans="1:9">
      <c r="A883" s="9">
        <v>1419050</v>
      </c>
      <c r="B883" s="9">
        <v>1705012</v>
      </c>
      <c r="C883" s="7">
        <f t="shared" si="65"/>
        <v>1.2015165075226384</v>
      </c>
      <c r="D883" s="2" t="str">
        <f t="shared" si="66"/>
        <v>A+</v>
      </c>
      <c r="E883" s="2" t="str">
        <f t="shared" si="67"/>
        <v>A+</v>
      </c>
      <c r="H883" t="str">
        <f t="shared" si="68"/>
        <v>A+</v>
      </c>
      <c r="I883" t="str">
        <f t="shared" si="69"/>
        <v>A+</v>
      </c>
    </row>
    <row r="884" spans="1:9">
      <c r="A884" s="9">
        <v>569399</v>
      </c>
      <c r="B884" s="9">
        <v>1143469</v>
      </c>
      <c r="C884" s="7">
        <f t="shared" si="65"/>
        <v>2.0082033863775663</v>
      </c>
      <c r="D884" s="2" t="str">
        <f t="shared" si="66"/>
        <v>A+</v>
      </c>
      <c r="E884" s="2" t="str">
        <f t="shared" si="67"/>
        <v>A+</v>
      </c>
      <c r="H884" t="str">
        <f t="shared" si="68"/>
        <v>A+</v>
      </c>
      <c r="I884" t="str">
        <f t="shared" si="69"/>
        <v>A+</v>
      </c>
    </row>
    <row r="885" spans="1:9">
      <c r="A885" s="9">
        <v>949848</v>
      </c>
      <c r="B885" s="9">
        <v>413264</v>
      </c>
      <c r="C885" s="7">
        <f t="shared" si="65"/>
        <v>0.43508435033815934</v>
      </c>
      <c r="D885" s="2" t="str">
        <f t="shared" si="66"/>
        <v>PASS</v>
      </c>
      <c r="E885" s="2" t="str">
        <f t="shared" si="67"/>
        <v>Pass</v>
      </c>
      <c r="H885" t="str">
        <f t="shared" si="68"/>
        <v>Pass</v>
      </c>
      <c r="I885" t="str">
        <f t="shared" si="69"/>
        <v>Pass</v>
      </c>
    </row>
    <row r="886" spans="1:9">
      <c r="A886" s="9">
        <v>1291159</v>
      </c>
      <c r="B886" s="9">
        <v>901742</v>
      </c>
      <c r="C886" s="7">
        <f t="shared" si="65"/>
        <v>0.69839733138985982</v>
      </c>
      <c r="D886" s="2" t="str">
        <f t="shared" si="66"/>
        <v>FIRST</v>
      </c>
      <c r="E886" s="2" t="str">
        <f t="shared" si="67"/>
        <v>First</v>
      </c>
      <c r="H886" t="str">
        <f t="shared" si="68"/>
        <v>First</v>
      </c>
      <c r="I886" t="str">
        <f t="shared" si="69"/>
        <v>First</v>
      </c>
    </row>
    <row r="887" spans="1:9">
      <c r="A887" s="9">
        <v>852034</v>
      </c>
      <c r="B887" s="9">
        <v>807432</v>
      </c>
      <c r="C887" s="7">
        <f t="shared" si="65"/>
        <v>0.9476523237335599</v>
      </c>
      <c r="D887" s="2" t="str">
        <f t="shared" si="66"/>
        <v>A</v>
      </c>
      <c r="E887" s="2" t="str">
        <f t="shared" si="67"/>
        <v>A</v>
      </c>
      <c r="H887" t="str">
        <f t="shared" si="68"/>
        <v>A</v>
      </c>
      <c r="I887" t="str">
        <f t="shared" si="69"/>
        <v>A</v>
      </c>
    </row>
    <row r="888" spans="1:9">
      <c r="A888" s="9">
        <v>1242260</v>
      </c>
      <c r="B888" s="9">
        <v>1098618</v>
      </c>
      <c r="C888" s="7">
        <f t="shared" si="65"/>
        <v>0.8843704216508621</v>
      </c>
      <c r="D888" s="2" t="str">
        <f t="shared" si="66"/>
        <v>A</v>
      </c>
      <c r="E888" s="2" t="str">
        <f t="shared" si="67"/>
        <v>A</v>
      </c>
      <c r="H888" t="str">
        <f t="shared" si="68"/>
        <v>A</v>
      </c>
      <c r="I888" t="str">
        <f t="shared" si="69"/>
        <v>A</v>
      </c>
    </row>
    <row r="889" spans="1:9">
      <c r="A889" s="9">
        <v>1132536</v>
      </c>
      <c r="B889" s="9">
        <v>2301870</v>
      </c>
      <c r="C889" s="7">
        <f t="shared" si="65"/>
        <v>2.0324916823836063</v>
      </c>
      <c r="D889" s="2" t="str">
        <f t="shared" si="66"/>
        <v>A+</v>
      </c>
      <c r="E889" s="2" t="str">
        <f t="shared" si="67"/>
        <v>A+</v>
      </c>
      <c r="H889" t="str">
        <f t="shared" si="68"/>
        <v>A+</v>
      </c>
      <c r="I889" t="str">
        <f t="shared" si="69"/>
        <v>A+</v>
      </c>
    </row>
    <row r="890" spans="1:9">
      <c r="A890" s="9">
        <v>235256</v>
      </c>
      <c r="B890" s="9">
        <v>369813</v>
      </c>
      <c r="C890" s="7">
        <f t="shared" si="65"/>
        <v>1.5719599075050159</v>
      </c>
      <c r="D890" s="2" t="str">
        <f t="shared" si="66"/>
        <v>A+</v>
      </c>
      <c r="E890" s="2" t="str">
        <f t="shared" si="67"/>
        <v>A+</v>
      </c>
      <c r="H890" t="str">
        <f t="shared" si="68"/>
        <v>A+</v>
      </c>
      <c r="I890" t="str">
        <f t="shared" si="69"/>
        <v>A+</v>
      </c>
    </row>
    <row r="891" spans="1:9">
      <c r="A891" s="9">
        <v>402039</v>
      </c>
      <c r="B891" s="9">
        <v>580367</v>
      </c>
      <c r="C891" s="7">
        <f t="shared" si="65"/>
        <v>1.4435589582105219</v>
      </c>
      <c r="D891" s="2" t="str">
        <f t="shared" si="66"/>
        <v>A+</v>
      </c>
      <c r="E891" s="2" t="str">
        <f t="shared" si="67"/>
        <v>A+</v>
      </c>
      <c r="H891" t="str">
        <f t="shared" si="68"/>
        <v>A+</v>
      </c>
      <c r="I891" t="str">
        <f t="shared" si="69"/>
        <v>A+</v>
      </c>
    </row>
    <row r="892" spans="1:9">
      <c r="A892" s="9">
        <v>860647</v>
      </c>
      <c r="B892" s="9">
        <v>1593526</v>
      </c>
      <c r="C892" s="7">
        <f t="shared" si="65"/>
        <v>1.8515442452015751</v>
      </c>
      <c r="D892" s="2" t="str">
        <f t="shared" si="66"/>
        <v>A+</v>
      </c>
      <c r="E892" s="2" t="str">
        <f t="shared" si="67"/>
        <v>A+</v>
      </c>
      <c r="H892" t="str">
        <f t="shared" si="68"/>
        <v>A+</v>
      </c>
      <c r="I892" t="str">
        <f t="shared" si="69"/>
        <v>A+</v>
      </c>
    </row>
    <row r="893" spans="1:9">
      <c r="A893" s="9">
        <v>648239</v>
      </c>
      <c r="B893" s="9">
        <v>1687544</v>
      </c>
      <c r="C893" s="7">
        <f t="shared" si="65"/>
        <v>2.6032744095927582</v>
      </c>
      <c r="D893" s="2" t="str">
        <f t="shared" si="66"/>
        <v>A+</v>
      </c>
      <c r="E893" s="2" t="str">
        <f t="shared" si="67"/>
        <v>A+</v>
      </c>
      <c r="H893" t="str">
        <f t="shared" si="68"/>
        <v>A+</v>
      </c>
      <c r="I893" t="str">
        <f t="shared" si="69"/>
        <v>A+</v>
      </c>
    </row>
    <row r="894" spans="1:9">
      <c r="A894" s="9">
        <v>597473</v>
      </c>
      <c r="B894" s="9">
        <v>722893</v>
      </c>
      <c r="C894" s="7">
        <f t="shared" si="65"/>
        <v>1.2099174355996003</v>
      </c>
      <c r="D894" s="2" t="str">
        <f t="shared" si="66"/>
        <v>A+</v>
      </c>
      <c r="E894" s="2" t="str">
        <f t="shared" si="67"/>
        <v>A+</v>
      </c>
      <c r="H894" t="str">
        <f t="shared" si="68"/>
        <v>A+</v>
      </c>
      <c r="I894" t="str">
        <f t="shared" si="69"/>
        <v>A+</v>
      </c>
    </row>
    <row r="895" spans="1:9">
      <c r="A895" s="9">
        <v>394412</v>
      </c>
      <c r="B895" s="9">
        <v>702264</v>
      </c>
      <c r="C895" s="7">
        <f t="shared" si="65"/>
        <v>1.7805340608297922</v>
      </c>
      <c r="D895" s="2" t="str">
        <f t="shared" si="66"/>
        <v>A+</v>
      </c>
      <c r="E895" s="2" t="str">
        <f t="shared" si="67"/>
        <v>A+</v>
      </c>
      <c r="H895" t="str">
        <f t="shared" si="68"/>
        <v>A+</v>
      </c>
      <c r="I895" t="str">
        <f t="shared" si="69"/>
        <v>A+</v>
      </c>
    </row>
    <row r="896" spans="1:9">
      <c r="A896" s="9">
        <v>291312</v>
      </c>
      <c r="B896" s="9">
        <v>374379</v>
      </c>
      <c r="C896" s="7">
        <f t="shared" si="65"/>
        <v>1.2851478826824847</v>
      </c>
      <c r="D896" s="2" t="str">
        <f t="shared" si="66"/>
        <v>A+</v>
      </c>
      <c r="E896" s="2" t="str">
        <f t="shared" si="67"/>
        <v>A+</v>
      </c>
      <c r="H896" t="str">
        <f t="shared" si="68"/>
        <v>A+</v>
      </c>
      <c r="I896" t="str">
        <f t="shared" si="69"/>
        <v>A+</v>
      </c>
    </row>
    <row r="897" spans="1:9">
      <c r="A897" s="9">
        <v>468016</v>
      </c>
      <c r="B897" s="9">
        <v>1341247</v>
      </c>
      <c r="C897" s="7">
        <f t="shared" si="65"/>
        <v>2.8658144166011419</v>
      </c>
      <c r="D897" s="2" t="str">
        <f t="shared" si="66"/>
        <v>A+</v>
      </c>
      <c r="E897" s="2" t="str">
        <f t="shared" si="67"/>
        <v>A+</v>
      </c>
      <c r="H897" t="str">
        <f t="shared" si="68"/>
        <v>A+</v>
      </c>
      <c r="I897" t="str">
        <f t="shared" si="69"/>
        <v>A+</v>
      </c>
    </row>
    <row r="898" spans="1:9">
      <c r="A898" s="9">
        <v>1025092</v>
      </c>
      <c r="B898" s="9">
        <v>1227982</v>
      </c>
      <c r="C898" s="7">
        <f t="shared" si="65"/>
        <v>1.197923698555837</v>
      </c>
      <c r="D898" s="2" t="str">
        <f t="shared" si="66"/>
        <v>A+</v>
      </c>
      <c r="E898" s="2" t="str">
        <f t="shared" si="67"/>
        <v>A+</v>
      </c>
      <c r="H898" t="str">
        <f t="shared" si="68"/>
        <v>A+</v>
      </c>
      <c r="I898" t="str">
        <f t="shared" si="69"/>
        <v>A+</v>
      </c>
    </row>
    <row r="899" spans="1:9">
      <c r="A899" s="9">
        <v>1196723</v>
      </c>
      <c r="B899" s="9">
        <v>1219833</v>
      </c>
      <c r="C899" s="7">
        <f t="shared" si="65"/>
        <v>1.0193110686432867</v>
      </c>
      <c r="D899" s="2" t="str">
        <f t="shared" si="66"/>
        <v>A+</v>
      </c>
      <c r="E899" s="2" t="str">
        <f t="shared" si="67"/>
        <v>A+</v>
      </c>
      <c r="H899" t="str">
        <f t="shared" si="68"/>
        <v>A+</v>
      </c>
      <c r="I899" t="str">
        <f t="shared" si="69"/>
        <v>A+</v>
      </c>
    </row>
    <row r="900" spans="1:9">
      <c r="A900" s="9">
        <v>1358264</v>
      </c>
      <c r="B900" s="9">
        <v>1690122</v>
      </c>
      <c r="C900" s="7">
        <f t="shared" si="65"/>
        <v>1.2443251091098637</v>
      </c>
      <c r="D900" s="2" t="str">
        <f t="shared" si="66"/>
        <v>A+</v>
      </c>
      <c r="E900" s="2" t="str">
        <f t="shared" si="67"/>
        <v>A+</v>
      </c>
      <c r="H900" t="str">
        <f t="shared" si="68"/>
        <v>A+</v>
      </c>
      <c r="I900" t="str">
        <f t="shared" si="69"/>
        <v>A+</v>
      </c>
    </row>
    <row r="901" spans="1:9">
      <c r="A901" s="9">
        <v>1114322</v>
      </c>
      <c r="B901" s="9">
        <v>1528136</v>
      </c>
      <c r="C901" s="7">
        <f t="shared" si="65"/>
        <v>1.371359445474468</v>
      </c>
      <c r="D901" s="2" t="str">
        <f t="shared" si="66"/>
        <v>A+</v>
      </c>
      <c r="E901" s="2" t="str">
        <f t="shared" si="67"/>
        <v>A+</v>
      </c>
      <c r="H901" t="str">
        <f t="shared" si="68"/>
        <v>A+</v>
      </c>
      <c r="I901" t="str">
        <f t="shared" si="69"/>
        <v>A+</v>
      </c>
    </row>
    <row r="902" spans="1:9">
      <c r="A902" s="9">
        <v>1012811</v>
      </c>
      <c r="B902" s="9">
        <v>2217650</v>
      </c>
      <c r="C902" s="7">
        <f t="shared" si="65"/>
        <v>2.1895990466138304</v>
      </c>
      <c r="D902" s="2" t="str">
        <f t="shared" si="66"/>
        <v>A+</v>
      </c>
      <c r="E902" s="2" t="str">
        <f t="shared" si="67"/>
        <v>A+</v>
      </c>
      <c r="H902" t="str">
        <f t="shared" si="68"/>
        <v>A+</v>
      </c>
      <c r="I902" t="str">
        <f t="shared" si="69"/>
        <v>A+</v>
      </c>
    </row>
    <row r="903" spans="1:9">
      <c r="A903" s="9">
        <v>585541</v>
      </c>
      <c r="B903" s="9">
        <v>647349</v>
      </c>
      <c r="C903" s="7">
        <f t="shared" si="65"/>
        <v>1.1055570831077586</v>
      </c>
      <c r="D903" s="2" t="str">
        <f t="shared" si="66"/>
        <v>A+</v>
      </c>
      <c r="E903" s="2" t="str">
        <f t="shared" si="67"/>
        <v>A+</v>
      </c>
      <c r="H903" t="str">
        <f t="shared" si="68"/>
        <v>A+</v>
      </c>
      <c r="I903" t="str">
        <f t="shared" si="69"/>
        <v>A+</v>
      </c>
    </row>
    <row r="904" spans="1:9">
      <c r="A904" s="9">
        <v>385509</v>
      </c>
      <c r="B904" s="9">
        <v>788795</v>
      </c>
      <c r="C904" s="7">
        <f t="shared" si="65"/>
        <v>2.0461130609142719</v>
      </c>
      <c r="D904" s="2" t="str">
        <f t="shared" si="66"/>
        <v>A+</v>
      </c>
      <c r="E904" s="2" t="str">
        <f t="shared" si="67"/>
        <v>A+</v>
      </c>
      <c r="H904" t="str">
        <f t="shared" si="68"/>
        <v>A+</v>
      </c>
      <c r="I904" t="str">
        <f t="shared" si="69"/>
        <v>A+</v>
      </c>
    </row>
    <row r="905" spans="1:9">
      <c r="A905" s="9">
        <v>1113126</v>
      </c>
      <c r="B905" s="9">
        <v>1175016</v>
      </c>
      <c r="C905" s="7">
        <f t="shared" si="65"/>
        <v>1.0556001746433019</v>
      </c>
      <c r="D905" s="2" t="str">
        <f t="shared" si="66"/>
        <v>A+</v>
      </c>
      <c r="E905" s="2" t="str">
        <f t="shared" si="67"/>
        <v>A+</v>
      </c>
      <c r="H905" t="str">
        <f t="shared" si="68"/>
        <v>A+</v>
      </c>
      <c r="I905" t="str">
        <f t="shared" si="69"/>
        <v>A+</v>
      </c>
    </row>
    <row r="906" spans="1:9">
      <c r="A906" s="9">
        <v>528307</v>
      </c>
      <c r="B906" s="9">
        <v>238807</v>
      </c>
      <c r="C906" s="7">
        <f t="shared" si="65"/>
        <v>0.45202316077583676</v>
      </c>
      <c r="D906" s="2" t="str">
        <f t="shared" si="66"/>
        <v>PASS</v>
      </c>
      <c r="E906" s="2" t="str">
        <f t="shared" si="67"/>
        <v>Pass</v>
      </c>
      <c r="H906" t="str">
        <f t="shared" si="68"/>
        <v>Pass</v>
      </c>
      <c r="I906" t="str">
        <f t="shared" si="69"/>
        <v>Pass</v>
      </c>
    </row>
    <row r="907" spans="1:9">
      <c r="A907" s="9">
        <v>464252</v>
      </c>
      <c r="B907" s="9">
        <v>630342</v>
      </c>
      <c r="C907" s="7">
        <f t="shared" si="65"/>
        <v>1.3577582864478774</v>
      </c>
      <c r="D907" s="2" t="str">
        <f t="shared" si="66"/>
        <v>A+</v>
      </c>
      <c r="E907" s="2" t="str">
        <f t="shared" si="67"/>
        <v>A+</v>
      </c>
      <c r="H907" t="str">
        <f t="shared" si="68"/>
        <v>A+</v>
      </c>
      <c r="I907" t="str">
        <f t="shared" si="69"/>
        <v>A+</v>
      </c>
    </row>
    <row r="908" spans="1:9">
      <c r="A908" s="9">
        <v>1228426</v>
      </c>
      <c r="B908" s="9">
        <v>2112001</v>
      </c>
      <c r="C908" s="7">
        <f t="shared" si="65"/>
        <v>1.7192740954685102</v>
      </c>
      <c r="D908" s="2" t="str">
        <f t="shared" si="66"/>
        <v>A+</v>
      </c>
      <c r="E908" s="2" t="str">
        <f t="shared" si="67"/>
        <v>A+</v>
      </c>
      <c r="H908" t="str">
        <f t="shared" si="68"/>
        <v>A+</v>
      </c>
      <c r="I908" t="str">
        <f t="shared" si="69"/>
        <v>A+</v>
      </c>
    </row>
    <row r="909" spans="1:9">
      <c r="A909" s="9">
        <v>2293982</v>
      </c>
      <c r="B909" s="9">
        <v>2272044</v>
      </c>
      <c r="C909" s="7">
        <f t="shared" ref="C909:C972" si="70">B909/A909</f>
        <v>0.99043671659149901</v>
      </c>
      <c r="D909" s="2" t="str">
        <f t="shared" ref="D909:D972" si="71">IF(C909&gt;100%,"A+",IF(C909&gt;81%,"A",IF(C909&gt;61%,"FIRST",IF(C909&gt;41%,"PASS","FAIL"))))</f>
        <v>A</v>
      </c>
      <c r="E909" s="2" t="str">
        <f t="shared" ref="E909:E972" si="72">VLOOKUP(C909,$C$4:$D$8,2,1)</f>
        <v>A</v>
      </c>
      <c r="H909" t="str">
        <f t="shared" ref="H909:H972" si="73">IF(C909&lt;41%, "Fail",IF(C909&lt;61%,"Pass",IF(C909&lt;81%,"First",IF(C909&lt;101%,"A","A+"))))</f>
        <v>A</v>
      </c>
      <c r="I909" t="str">
        <f t="shared" ref="I909:I972" si="74">VLOOKUP(C909,$C$4:$D$8,2,TRUE)</f>
        <v>A</v>
      </c>
    </row>
    <row r="910" spans="1:9">
      <c r="A910" s="9">
        <v>1403479</v>
      </c>
      <c r="B910" s="9">
        <v>1886587</v>
      </c>
      <c r="C910" s="7">
        <f t="shared" si="70"/>
        <v>1.3442217518039101</v>
      </c>
      <c r="D910" s="2" t="str">
        <f t="shared" si="71"/>
        <v>A+</v>
      </c>
      <c r="E910" s="2" t="str">
        <f t="shared" si="72"/>
        <v>A+</v>
      </c>
      <c r="H910" t="str">
        <f t="shared" si="73"/>
        <v>A+</v>
      </c>
      <c r="I910" t="str">
        <f t="shared" si="74"/>
        <v>A+</v>
      </c>
    </row>
    <row r="911" spans="1:9">
      <c r="A911" s="9">
        <v>759100</v>
      </c>
      <c r="B911" s="9">
        <v>1355858</v>
      </c>
      <c r="C911" s="7">
        <f t="shared" si="70"/>
        <v>1.7861388486365433</v>
      </c>
      <c r="D911" s="2" t="str">
        <f t="shared" si="71"/>
        <v>A+</v>
      </c>
      <c r="E911" s="2" t="str">
        <f t="shared" si="72"/>
        <v>A+</v>
      </c>
      <c r="H911" t="str">
        <f t="shared" si="73"/>
        <v>A+</v>
      </c>
      <c r="I911" t="str">
        <f t="shared" si="74"/>
        <v>A+</v>
      </c>
    </row>
    <row r="912" spans="1:9">
      <c r="A912" s="9">
        <v>258553</v>
      </c>
      <c r="B912" s="9">
        <v>117042</v>
      </c>
      <c r="C912" s="7">
        <f t="shared" si="70"/>
        <v>0.45268088167609738</v>
      </c>
      <c r="D912" s="2" t="str">
        <f t="shared" si="71"/>
        <v>PASS</v>
      </c>
      <c r="E912" s="2" t="str">
        <f t="shared" si="72"/>
        <v>Pass</v>
      </c>
      <c r="H912" t="str">
        <f t="shared" si="73"/>
        <v>Pass</v>
      </c>
      <c r="I912" t="str">
        <f t="shared" si="74"/>
        <v>Pass</v>
      </c>
    </row>
    <row r="913" spans="1:9">
      <c r="A913" s="9">
        <v>627272</v>
      </c>
      <c r="B913" s="9">
        <v>642482</v>
      </c>
      <c r="C913" s="7">
        <f t="shared" si="70"/>
        <v>1.0242478542004108</v>
      </c>
      <c r="D913" s="2" t="str">
        <f t="shared" si="71"/>
        <v>A+</v>
      </c>
      <c r="E913" s="2" t="str">
        <f t="shared" si="72"/>
        <v>A+</v>
      </c>
      <c r="H913" t="str">
        <f t="shared" si="73"/>
        <v>A+</v>
      </c>
      <c r="I913" t="str">
        <f t="shared" si="74"/>
        <v>A+</v>
      </c>
    </row>
    <row r="914" spans="1:9">
      <c r="A914" s="9">
        <v>384958</v>
      </c>
      <c r="B914" s="9">
        <v>638244</v>
      </c>
      <c r="C914" s="7">
        <f t="shared" si="70"/>
        <v>1.6579574914666015</v>
      </c>
      <c r="D914" s="2" t="str">
        <f t="shared" si="71"/>
        <v>A+</v>
      </c>
      <c r="E914" s="2" t="str">
        <f t="shared" si="72"/>
        <v>A+</v>
      </c>
      <c r="H914" t="str">
        <f t="shared" si="73"/>
        <v>A+</v>
      </c>
      <c r="I914" t="str">
        <f t="shared" si="74"/>
        <v>A+</v>
      </c>
    </row>
    <row r="915" spans="1:9">
      <c r="A915" s="9">
        <v>594331</v>
      </c>
      <c r="B915" s="9">
        <v>1996649</v>
      </c>
      <c r="C915" s="7">
        <f t="shared" si="70"/>
        <v>3.359489913869544</v>
      </c>
      <c r="D915" s="2" t="str">
        <f t="shared" si="71"/>
        <v>A+</v>
      </c>
      <c r="E915" s="2" t="str">
        <f t="shared" si="72"/>
        <v>A+</v>
      </c>
      <c r="H915" t="str">
        <f t="shared" si="73"/>
        <v>A+</v>
      </c>
      <c r="I915" t="str">
        <f t="shared" si="74"/>
        <v>A+</v>
      </c>
    </row>
    <row r="916" spans="1:9">
      <c r="A916" s="9">
        <v>968306</v>
      </c>
      <c r="B916" s="9">
        <v>599705</v>
      </c>
      <c r="C916" s="7">
        <f t="shared" si="70"/>
        <v>0.61933417741912167</v>
      </c>
      <c r="D916" s="2" t="str">
        <f t="shared" si="71"/>
        <v>FIRST</v>
      </c>
      <c r="E916" s="2" t="str">
        <f t="shared" si="72"/>
        <v>First</v>
      </c>
      <c r="H916" t="str">
        <f t="shared" si="73"/>
        <v>First</v>
      </c>
      <c r="I916" t="str">
        <f t="shared" si="74"/>
        <v>First</v>
      </c>
    </row>
    <row r="917" spans="1:9">
      <c r="A917" s="9">
        <v>329825</v>
      </c>
      <c r="B917" s="9">
        <v>881554</v>
      </c>
      <c r="C917" s="7">
        <f t="shared" si="70"/>
        <v>2.6727931478814524</v>
      </c>
      <c r="D917" s="2" t="str">
        <f t="shared" si="71"/>
        <v>A+</v>
      </c>
      <c r="E917" s="2" t="str">
        <f t="shared" si="72"/>
        <v>A+</v>
      </c>
      <c r="H917" t="str">
        <f t="shared" si="73"/>
        <v>A+</v>
      </c>
      <c r="I917" t="str">
        <f t="shared" si="74"/>
        <v>A+</v>
      </c>
    </row>
    <row r="918" spans="1:9">
      <c r="A918" s="9">
        <v>270769</v>
      </c>
      <c r="B918" s="9">
        <v>595719</v>
      </c>
      <c r="C918" s="7">
        <f t="shared" si="70"/>
        <v>2.2001004546310692</v>
      </c>
      <c r="D918" s="2" t="str">
        <f t="shared" si="71"/>
        <v>A+</v>
      </c>
      <c r="E918" s="2" t="str">
        <f t="shared" si="72"/>
        <v>A+</v>
      </c>
      <c r="H918" t="str">
        <f t="shared" si="73"/>
        <v>A+</v>
      </c>
      <c r="I918" t="str">
        <f t="shared" si="74"/>
        <v>A+</v>
      </c>
    </row>
    <row r="919" spans="1:9">
      <c r="A919" s="9">
        <v>545863</v>
      </c>
      <c r="B919" s="9">
        <v>579451</v>
      </c>
      <c r="C919" s="7">
        <f t="shared" si="70"/>
        <v>1.0615319228451094</v>
      </c>
      <c r="D919" s="2" t="str">
        <f t="shared" si="71"/>
        <v>A+</v>
      </c>
      <c r="E919" s="2" t="str">
        <f t="shared" si="72"/>
        <v>A+</v>
      </c>
      <c r="H919" t="str">
        <f t="shared" si="73"/>
        <v>A+</v>
      </c>
      <c r="I919" t="str">
        <f t="shared" si="74"/>
        <v>A+</v>
      </c>
    </row>
    <row r="920" spans="1:9">
      <c r="A920" s="9">
        <v>584528</v>
      </c>
      <c r="B920" s="9">
        <v>931309</v>
      </c>
      <c r="C920" s="7">
        <f t="shared" si="70"/>
        <v>1.5932667040757671</v>
      </c>
      <c r="D920" s="2" t="str">
        <f t="shared" si="71"/>
        <v>A+</v>
      </c>
      <c r="E920" s="2" t="str">
        <f t="shared" si="72"/>
        <v>A+</v>
      </c>
      <c r="H920" t="str">
        <f t="shared" si="73"/>
        <v>A+</v>
      </c>
      <c r="I920" t="str">
        <f t="shared" si="74"/>
        <v>A+</v>
      </c>
    </row>
    <row r="921" spans="1:9">
      <c r="A921" s="9">
        <v>578951</v>
      </c>
      <c r="B921" s="9">
        <v>907840</v>
      </c>
      <c r="C921" s="7">
        <f t="shared" si="70"/>
        <v>1.5680774366051704</v>
      </c>
      <c r="D921" s="2" t="str">
        <f t="shared" si="71"/>
        <v>A+</v>
      </c>
      <c r="E921" s="2" t="str">
        <f t="shared" si="72"/>
        <v>A+</v>
      </c>
      <c r="H921" t="str">
        <f t="shared" si="73"/>
        <v>A+</v>
      </c>
      <c r="I921" t="str">
        <f t="shared" si="74"/>
        <v>A+</v>
      </c>
    </row>
    <row r="922" spans="1:9">
      <c r="A922" s="9">
        <v>404899</v>
      </c>
      <c r="B922" s="9">
        <v>744921</v>
      </c>
      <c r="C922" s="7">
        <f t="shared" si="70"/>
        <v>1.8397699179301505</v>
      </c>
      <c r="D922" s="2" t="str">
        <f t="shared" si="71"/>
        <v>A+</v>
      </c>
      <c r="E922" s="2" t="str">
        <f t="shared" si="72"/>
        <v>A+</v>
      </c>
      <c r="H922" t="str">
        <f t="shared" si="73"/>
        <v>A+</v>
      </c>
      <c r="I922" t="str">
        <f t="shared" si="74"/>
        <v>A+</v>
      </c>
    </row>
    <row r="923" spans="1:9">
      <c r="A923" s="9">
        <v>277320</v>
      </c>
      <c r="B923" s="9">
        <v>921437</v>
      </c>
      <c r="C923" s="7">
        <f t="shared" si="70"/>
        <v>3.3226489254291072</v>
      </c>
      <c r="D923" s="2" t="str">
        <f t="shared" si="71"/>
        <v>A+</v>
      </c>
      <c r="E923" s="2" t="str">
        <f t="shared" si="72"/>
        <v>A+</v>
      </c>
      <c r="H923" t="str">
        <f t="shared" si="73"/>
        <v>A+</v>
      </c>
      <c r="I923" t="str">
        <f t="shared" si="74"/>
        <v>A+</v>
      </c>
    </row>
    <row r="924" spans="1:9">
      <c r="A924" s="9">
        <v>872252</v>
      </c>
      <c r="B924" s="9">
        <v>828450</v>
      </c>
      <c r="C924" s="7">
        <f t="shared" si="70"/>
        <v>0.94978286091634068</v>
      </c>
      <c r="D924" s="2" t="str">
        <f t="shared" si="71"/>
        <v>A</v>
      </c>
      <c r="E924" s="2" t="str">
        <f t="shared" si="72"/>
        <v>A</v>
      </c>
      <c r="H924" t="str">
        <f t="shared" si="73"/>
        <v>A</v>
      </c>
      <c r="I924" t="str">
        <f t="shared" si="74"/>
        <v>A</v>
      </c>
    </row>
    <row r="925" spans="1:9">
      <c r="A925" s="9">
        <v>249845</v>
      </c>
      <c r="B925" s="9">
        <v>34467</v>
      </c>
      <c r="C925" s="7">
        <f t="shared" si="70"/>
        <v>0.1379535311893374</v>
      </c>
      <c r="D925" s="2" t="str">
        <f t="shared" si="71"/>
        <v>FAIL</v>
      </c>
      <c r="E925" s="2" t="str">
        <f t="shared" si="72"/>
        <v>Fail</v>
      </c>
      <c r="H925" t="str">
        <f t="shared" si="73"/>
        <v>Fail</v>
      </c>
      <c r="I925" t="str">
        <f t="shared" si="74"/>
        <v>Fail</v>
      </c>
    </row>
    <row r="926" spans="1:9">
      <c r="A926" s="9">
        <v>656511</v>
      </c>
      <c r="B926" s="9">
        <v>1164310</v>
      </c>
      <c r="C926" s="7">
        <f t="shared" si="70"/>
        <v>1.7734813278071502</v>
      </c>
      <c r="D926" s="2" t="str">
        <f t="shared" si="71"/>
        <v>A+</v>
      </c>
      <c r="E926" s="2" t="str">
        <f t="shared" si="72"/>
        <v>A+</v>
      </c>
      <c r="H926" t="str">
        <f t="shared" si="73"/>
        <v>A+</v>
      </c>
      <c r="I926" t="str">
        <f t="shared" si="74"/>
        <v>A+</v>
      </c>
    </row>
    <row r="927" spans="1:9">
      <c r="A927" s="9">
        <v>592975</v>
      </c>
      <c r="B927" s="9">
        <v>417510</v>
      </c>
      <c r="C927" s="7">
        <f t="shared" si="70"/>
        <v>0.70409376449260086</v>
      </c>
      <c r="D927" s="2" t="str">
        <f t="shared" si="71"/>
        <v>FIRST</v>
      </c>
      <c r="E927" s="2" t="str">
        <f t="shared" si="72"/>
        <v>First</v>
      </c>
      <c r="H927" t="str">
        <f t="shared" si="73"/>
        <v>First</v>
      </c>
      <c r="I927" t="str">
        <f t="shared" si="74"/>
        <v>First</v>
      </c>
    </row>
    <row r="928" spans="1:9">
      <c r="A928" s="9">
        <v>776792</v>
      </c>
      <c r="B928" s="9">
        <v>464551</v>
      </c>
      <c r="C928" s="7">
        <f t="shared" si="70"/>
        <v>0.59803782737206357</v>
      </c>
      <c r="D928" s="2" t="str">
        <f t="shared" si="71"/>
        <v>PASS</v>
      </c>
      <c r="E928" s="2" t="str">
        <f t="shared" si="72"/>
        <v>Pass</v>
      </c>
      <c r="H928" t="str">
        <f t="shared" si="73"/>
        <v>Pass</v>
      </c>
      <c r="I928" t="str">
        <f t="shared" si="74"/>
        <v>Pass</v>
      </c>
    </row>
    <row r="929" spans="1:9">
      <c r="A929" s="9">
        <v>1205243</v>
      </c>
      <c r="B929" s="9">
        <v>759483</v>
      </c>
      <c r="C929" s="7">
        <f t="shared" si="70"/>
        <v>0.63014927280224819</v>
      </c>
      <c r="D929" s="2" t="str">
        <f t="shared" si="71"/>
        <v>FIRST</v>
      </c>
      <c r="E929" s="2" t="str">
        <f t="shared" si="72"/>
        <v>First</v>
      </c>
      <c r="H929" t="str">
        <f t="shared" si="73"/>
        <v>First</v>
      </c>
      <c r="I929" t="str">
        <f t="shared" si="74"/>
        <v>First</v>
      </c>
    </row>
    <row r="930" spans="1:9">
      <c r="A930" s="9">
        <v>384397</v>
      </c>
      <c r="B930" s="9">
        <v>500570</v>
      </c>
      <c r="C930" s="7">
        <f t="shared" si="70"/>
        <v>1.3022214013116649</v>
      </c>
      <c r="D930" s="2" t="str">
        <f t="shared" si="71"/>
        <v>A+</v>
      </c>
      <c r="E930" s="2" t="str">
        <f t="shared" si="72"/>
        <v>A+</v>
      </c>
      <c r="H930" t="str">
        <f t="shared" si="73"/>
        <v>A+</v>
      </c>
      <c r="I930" t="str">
        <f t="shared" si="74"/>
        <v>A+</v>
      </c>
    </row>
    <row r="931" spans="1:9">
      <c r="A931" s="9">
        <v>919187</v>
      </c>
      <c r="B931" s="9">
        <v>1247258</v>
      </c>
      <c r="C931" s="7">
        <f t="shared" si="70"/>
        <v>1.3569143166733211</v>
      </c>
      <c r="D931" s="2" t="str">
        <f t="shared" si="71"/>
        <v>A+</v>
      </c>
      <c r="E931" s="2" t="str">
        <f t="shared" si="72"/>
        <v>A+</v>
      </c>
      <c r="H931" t="str">
        <f t="shared" si="73"/>
        <v>A+</v>
      </c>
      <c r="I931" t="str">
        <f t="shared" si="74"/>
        <v>A+</v>
      </c>
    </row>
    <row r="932" spans="1:9">
      <c r="A932" s="9">
        <v>1012280</v>
      </c>
      <c r="B932" s="9">
        <v>640092</v>
      </c>
      <c r="C932" s="7">
        <f t="shared" si="70"/>
        <v>0.6323270241435176</v>
      </c>
      <c r="D932" s="2" t="str">
        <f t="shared" si="71"/>
        <v>FIRST</v>
      </c>
      <c r="E932" s="2" t="str">
        <f t="shared" si="72"/>
        <v>First</v>
      </c>
      <c r="H932" t="str">
        <f t="shared" si="73"/>
        <v>First</v>
      </c>
      <c r="I932" t="str">
        <f t="shared" si="74"/>
        <v>First</v>
      </c>
    </row>
    <row r="933" spans="1:9">
      <c r="A933" s="9">
        <v>550367</v>
      </c>
      <c r="B933" s="9">
        <v>605079</v>
      </c>
      <c r="C933" s="7">
        <f t="shared" si="70"/>
        <v>1.0994100300345042</v>
      </c>
      <c r="D933" s="2" t="str">
        <f t="shared" si="71"/>
        <v>A+</v>
      </c>
      <c r="E933" s="2" t="str">
        <f t="shared" si="72"/>
        <v>A+</v>
      </c>
      <c r="H933" t="str">
        <f t="shared" si="73"/>
        <v>A+</v>
      </c>
      <c r="I933" t="str">
        <f t="shared" si="74"/>
        <v>A+</v>
      </c>
    </row>
    <row r="934" spans="1:9">
      <c r="A934" s="9">
        <v>518914</v>
      </c>
      <c r="B934" s="9">
        <v>781425</v>
      </c>
      <c r="C934" s="7">
        <f t="shared" si="70"/>
        <v>1.5058853682883868</v>
      </c>
      <c r="D934" s="2" t="str">
        <f t="shared" si="71"/>
        <v>A+</v>
      </c>
      <c r="E934" s="2" t="str">
        <f t="shared" si="72"/>
        <v>A+</v>
      </c>
      <c r="H934" t="str">
        <f t="shared" si="73"/>
        <v>A+</v>
      </c>
      <c r="I934" t="str">
        <f t="shared" si="74"/>
        <v>A+</v>
      </c>
    </row>
    <row r="935" spans="1:9">
      <c r="A935" s="9">
        <v>240248</v>
      </c>
      <c r="B935" s="9">
        <v>1019748</v>
      </c>
      <c r="C935" s="7">
        <f t="shared" si="70"/>
        <v>4.2445639505843964</v>
      </c>
      <c r="D935" s="2" t="str">
        <f t="shared" si="71"/>
        <v>A+</v>
      </c>
      <c r="E935" s="2" t="str">
        <f t="shared" si="72"/>
        <v>A+</v>
      </c>
      <c r="H935" t="str">
        <f t="shared" si="73"/>
        <v>A+</v>
      </c>
      <c r="I935" t="str">
        <f t="shared" si="74"/>
        <v>A+</v>
      </c>
    </row>
    <row r="936" spans="1:9">
      <c r="A936" s="9">
        <v>821945</v>
      </c>
      <c r="B936" s="9">
        <v>720967</v>
      </c>
      <c r="C936" s="7">
        <f t="shared" si="70"/>
        <v>0.87714749770361766</v>
      </c>
      <c r="D936" s="2" t="str">
        <f t="shared" si="71"/>
        <v>A</v>
      </c>
      <c r="E936" s="2" t="str">
        <f t="shared" si="72"/>
        <v>A</v>
      </c>
      <c r="H936" t="str">
        <f t="shared" si="73"/>
        <v>A</v>
      </c>
      <c r="I936" t="str">
        <f t="shared" si="74"/>
        <v>A</v>
      </c>
    </row>
    <row r="937" spans="1:9">
      <c r="A937" s="9">
        <v>634298</v>
      </c>
      <c r="B937" s="9">
        <v>1174609</v>
      </c>
      <c r="C937" s="7">
        <f t="shared" si="70"/>
        <v>1.8518251673503621</v>
      </c>
      <c r="D937" s="2" t="str">
        <f t="shared" si="71"/>
        <v>A+</v>
      </c>
      <c r="E937" s="2" t="str">
        <f t="shared" si="72"/>
        <v>A+</v>
      </c>
      <c r="H937" t="str">
        <f t="shared" si="73"/>
        <v>A+</v>
      </c>
      <c r="I937" t="str">
        <f t="shared" si="74"/>
        <v>A+</v>
      </c>
    </row>
    <row r="938" spans="1:9">
      <c r="A938" s="9">
        <v>505354</v>
      </c>
      <c r="B938" s="9">
        <v>817339</v>
      </c>
      <c r="C938" s="7">
        <f t="shared" si="70"/>
        <v>1.6173593164395652</v>
      </c>
      <c r="D938" s="2" t="str">
        <f t="shared" si="71"/>
        <v>A+</v>
      </c>
      <c r="E938" s="2" t="str">
        <f t="shared" si="72"/>
        <v>A+</v>
      </c>
      <c r="H938" t="str">
        <f t="shared" si="73"/>
        <v>A+</v>
      </c>
      <c r="I938" t="str">
        <f t="shared" si="74"/>
        <v>A+</v>
      </c>
    </row>
    <row r="939" spans="1:9">
      <c r="A939" s="9">
        <v>239208</v>
      </c>
      <c r="B939" s="9">
        <v>320029</v>
      </c>
      <c r="C939" s="7">
        <f t="shared" si="70"/>
        <v>1.3378691348115448</v>
      </c>
      <c r="D939" s="2" t="str">
        <f t="shared" si="71"/>
        <v>A+</v>
      </c>
      <c r="E939" s="2" t="str">
        <f t="shared" si="72"/>
        <v>A+</v>
      </c>
      <c r="H939" t="str">
        <f t="shared" si="73"/>
        <v>A+</v>
      </c>
      <c r="I939" t="str">
        <f t="shared" si="74"/>
        <v>A+</v>
      </c>
    </row>
    <row r="940" spans="1:9">
      <c r="A940" s="9">
        <v>408213</v>
      </c>
      <c r="B940" s="9">
        <v>540586</v>
      </c>
      <c r="C940" s="7">
        <f t="shared" si="70"/>
        <v>1.3242743371720156</v>
      </c>
      <c r="D940" s="2" t="str">
        <f t="shared" si="71"/>
        <v>A+</v>
      </c>
      <c r="E940" s="2" t="str">
        <f t="shared" si="72"/>
        <v>A+</v>
      </c>
      <c r="H940" t="str">
        <f t="shared" si="73"/>
        <v>A+</v>
      </c>
      <c r="I940" t="str">
        <f t="shared" si="74"/>
        <v>A+</v>
      </c>
    </row>
    <row r="941" spans="1:9">
      <c r="A941" s="9">
        <v>1394593</v>
      </c>
      <c r="B941" s="9">
        <v>1199218</v>
      </c>
      <c r="C941" s="7">
        <f t="shared" si="70"/>
        <v>0.85990536307008569</v>
      </c>
      <c r="D941" s="2" t="str">
        <f t="shared" si="71"/>
        <v>A</v>
      </c>
      <c r="E941" s="2" t="str">
        <f t="shared" si="72"/>
        <v>A</v>
      </c>
      <c r="H941" t="str">
        <f t="shared" si="73"/>
        <v>A</v>
      </c>
      <c r="I941" t="str">
        <f t="shared" si="74"/>
        <v>A</v>
      </c>
    </row>
    <row r="942" spans="1:9">
      <c r="A942" s="9">
        <v>246801</v>
      </c>
      <c r="B942" s="9">
        <v>489729</v>
      </c>
      <c r="C942" s="7">
        <f t="shared" si="70"/>
        <v>1.9843071948654989</v>
      </c>
      <c r="D942" s="2" t="str">
        <f t="shared" si="71"/>
        <v>A+</v>
      </c>
      <c r="E942" s="2" t="str">
        <f t="shared" si="72"/>
        <v>A+</v>
      </c>
      <c r="H942" t="str">
        <f t="shared" si="73"/>
        <v>A+</v>
      </c>
      <c r="I942" t="str">
        <f t="shared" si="74"/>
        <v>A+</v>
      </c>
    </row>
    <row r="943" spans="1:9">
      <c r="A943" s="9">
        <v>871667</v>
      </c>
      <c r="B943" s="9">
        <v>686463</v>
      </c>
      <c r="C943" s="7">
        <f t="shared" si="70"/>
        <v>0.78752895314380378</v>
      </c>
      <c r="D943" s="2" t="str">
        <f t="shared" si="71"/>
        <v>FIRST</v>
      </c>
      <c r="E943" s="2" t="str">
        <f t="shared" si="72"/>
        <v>First</v>
      </c>
      <c r="H943" t="str">
        <f t="shared" si="73"/>
        <v>First</v>
      </c>
      <c r="I943" t="str">
        <f t="shared" si="74"/>
        <v>First</v>
      </c>
    </row>
    <row r="944" spans="1:9">
      <c r="A944" s="9">
        <v>245187</v>
      </c>
      <c r="B944" s="9">
        <v>276785</v>
      </c>
      <c r="C944" s="7">
        <f t="shared" si="70"/>
        <v>1.1288730642326061</v>
      </c>
      <c r="D944" s="2" t="str">
        <f t="shared" si="71"/>
        <v>A+</v>
      </c>
      <c r="E944" s="2" t="str">
        <f t="shared" si="72"/>
        <v>A+</v>
      </c>
      <c r="H944" t="str">
        <f t="shared" si="73"/>
        <v>A+</v>
      </c>
      <c r="I944" t="str">
        <f t="shared" si="74"/>
        <v>A+</v>
      </c>
    </row>
    <row r="945" spans="1:9">
      <c r="A945" s="9">
        <v>218408</v>
      </c>
      <c r="B945" s="9">
        <v>641666</v>
      </c>
      <c r="C945" s="7">
        <f t="shared" si="70"/>
        <v>2.9379235192850079</v>
      </c>
      <c r="D945" s="2" t="str">
        <f t="shared" si="71"/>
        <v>A+</v>
      </c>
      <c r="E945" s="2" t="str">
        <f t="shared" si="72"/>
        <v>A+</v>
      </c>
      <c r="H945" t="str">
        <f t="shared" si="73"/>
        <v>A+</v>
      </c>
      <c r="I945" t="str">
        <f t="shared" si="74"/>
        <v>A+</v>
      </c>
    </row>
    <row r="946" spans="1:9">
      <c r="A946" s="9">
        <v>172593</v>
      </c>
      <c r="B946" s="9">
        <v>705835</v>
      </c>
      <c r="C946" s="7">
        <f t="shared" si="70"/>
        <v>4.0895922777864691</v>
      </c>
      <c r="D946" s="2" t="str">
        <f t="shared" si="71"/>
        <v>A+</v>
      </c>
      <c r="E946" s="2" t="str">
        <f t="shared" si="72"/>
        <v>A+</v>
      </c>
      <c r="H946" t="str">
        <f t="shared" si="73"/>
        <v>A+</v>
      </c>
      <c r="I946" t="str">
        <f t="shared" si="74"/>
        <v>A+</v>
      </c>
    </row>
    <row r="947" spans="1:9">
      <c r="A947" s="9">
        <v>784957</v>
      </c>
      <c r="B947" s="9">
        <v>2011042</v>
      </c>
      <c r="C947" s="7">
        <f t="shared" si="70"/>
        <v>2.5619772802841427</v>
      </c>
      <c r="D947" s="2" t="str">
        <f t="shared" si="71"/>
        <v>A+</v>
      </c>
      <c r="E947" s="2" t="str">
        <f t="shared" si="72"/>
        <v>A+</v>
      </c>
      <c r="H947" t="str">
        <f t="shared" si="73"/>
        <v>A+</v>
      </c>
      <c r="I947" t="str">
        <f t="shared" si="74"/>
        <v>A+</v>
      </c>
    </row>
    <row r="948" spans="1:9">
      <c r="A948" s="9">
        <v>531237</v>
      </c>
      <c r="B948" s="9">
        <v>727116</v>
      </c>
      <c r="C948" s="7">
        <f t="shared" si="70"/>
        <v>1.3687224346195765</v>
      </c>
      <c r="D948" s="2" t="str">
        <f t="shared" si="71"/>
        <v>A+</v>
      </c>
      <c r="E948" s="2" t="str">
        <f t="shared" si="72"/>
        <v>A+</v>
      </c>
      <c r="H948" t="str">
        <f t="shared" si="73"/>
        <v>A+</v>
      </c>
      <c r="I948" t="str">
        <f t="shared" si="74"/>
        <v>A+</v>
      </c>
    </row>
    <row r="949" spans="1:9">
      <c r="A949" s="9">
        <v>164715</v>
      </c>
      <c r="B949" s="9">
        <v>460757</v>
      </c>
      <c r="C949" s="7">
        <f t="shared" si="70"/>
        <v>2.7972983638405733</v>
      </c>
      <c r="D949" s="2" t="str">
        <f t="shared" si="71"/>
        <v>A+</v>
      </c>
      <c r="E949" s="2" t="str">
        <f t="shared" si="72"/>
        <v>A+</v>
      </c>
      <c r="H949" t="str">
        <f t="shared" si="73"/>
        <v>A+</v>
      </c>
      <c r="I949" t="str">
        <f t="shared" si="74"/>
        <v>A+</v>
      </c>
    </row>
    <row r="950" spans="1:9">
      <c r="A950" s="9">
        <v>613264</v>
      </c>
      <c r="B950" s="9">
        <v>275316</v>
      </c>
      <c r="C950" s="7">
        <f t="shared" si="70"/>
        <v>0.44893553184273005</v>
      </c>
      <c r="D950" s="2" t="str">
        <f t="shared" si="71"/>
        <v>PASS</v>
      </c>
      <c r="E950" s="2" t="str">
        <f t="shared" si="72"/>
        <v>Pass</v>
      </c>
      <c r="H950" t="str">
        <f t="shared" si="73"/>
        <v>Pass</v>
      </c>
      <c r="I950" t="str">
        <f t="shared" si="74"/>
        <v>Pass</v>
      </c>
    </row>
    <row r="951" spans="1:9">
      <c r="A951" s="9">
        <v>502199</v>
      </c>
      <c r="B951" s="9">
        <v>717153</v>
      </c>
      <c r="C951" s="7">
        <f t="shared" si="70"/>
        <v>1.4280255436589877</v>
      </c>
      <c r="D951" s="2" t="str">
        <f t="shared" si="71"/>
        <v>A+</v>
      </c>
      <c r="E951" s="2" t="str">
        <f t="shared" si="72"/>
        <v>A+</v>
      </c>
      <c r="H951" t="str">
        <f t="shared" si="73"/>
        <v>A+</v>
      </c>
      <c r="I951" t="str">
        <f t="shared" si="74"/>
        <v>A+</v>
      </c>
    </row>
    <row r="952" spans="1:9">
      <c r="A952" s="9">
        <v>218408</v>
      </c>
      <c r="B952" s="9">
        <v>159740</v>
      </c>
      <c r="C952" s="7">
        <f t="shared" si="70"/>
        <v>0.73138346580711333</v>
      </c>
      <c r="D952" s="2" t="str">
        <f t="shared" si="71"/>
        <v>FIRST</v>
      </c>
      <c r="E952" s="2" t="str">
        <f t="shared" si="72"/>
        <v>First</v>
      </c>
      <c r="H952" t="str">
        <f t="shared" si="73"/>
        <v>First</v>
      </c>
      <c r="I952" t="str">
        <f t="shared" si="74"/>
        <v>First</v>
      </c>
    </row>
    <row r="953" spans="1:9">
      <c r="A953" s="9">
        <v>239825</v>
      </c>
      <c r="B953" s="9">
        <v>833736</v>
      </c>
      <c r="C953" s="7">
        <f t="shared" si="70"/>
        <v>3.4764349004482433</v>
      </c>
      <c r="D953" s="2" t="str">
        <f t="shared" si="71"/>
        <v>A+</v>
      </c>
      <c r="E953" s="2" t="str">
        <f t="shared" si="72"/>
        <v>A+</v>
      </c>
      <c r="H953" t="str">
        <f t="shared" si="73"/>
        <v>A+</v>
      </c>
      <c r="I953" t="str">
        <f t="shared" si="74"/>
        <v>A+</v>
      </c>
    </row>
    <row r="954" spans="1:9">
      <c r="A954" s="9">
        <v>228808</v>
      </c>
      <c r="B954" s="9">
        <v>578747</v>
      </c>
      <c r="C954" s="7">
        <f t="shared" si="70"/>
        <v>2.5294001957973498</v>
      </c>
      <c r="D954" s="2" t="str">
        <f t="shared" si="71"/>
        <v>A+</v>
      </c>
      <c r="E954" s="2" t="str">
        <f t="shared" si="72"/>
        <v>A+</v>
      </c>
      <c r="H954" t="str">
        <f t="shared" si="73"/>
        <v>A+</v>
      </c>
      <c r="I954" t="str">
        <f t="shared" si="74"/>
        <v>A+</v>
      </c>
    </row>
    <row r="955" spans="1:9">
      <c r="A955" s="9">
        <v>345979</v>
      </c>
      <c r="B955" s="9">
        <v>712020</v>
      </c>
      <c r="C955" s="7">
        <f t="shared" si="70"/>
        <v>2.0579861783518654</v>
      </c>
      <c r="D955" s="2" t="str">
        <f t="shared" si="71"/>
        <v>A+</v>
      </c>
      <c r="E955" s="2" t="str">
        <f t="shared" si="72"/>
        <v>A+</v>
      </c>
      <c r="H955" t="str">
        <f t="shared" si="73"/>
        <v>A+</v>
      </c>
      <c r="I955" t="str">
        <f t="shared" si="74"/>
        <v>A+</v>
      </c>
    </row>
    <row r="956" spans="1:9">
      <c r="A956" s="9">
        <v>551219</v>
      </c>
      <c r="B956" s="9">
        <v>542668</v>
      </c>
      <c r="C956" s="7">
        <f t="shared" si="70"/>
        <v>0.98448710947917251</v>
      </c>
      <c r="D956" s="2" t="str">
        <f t="shared" si="71"/>
        <v>A</v>
      </c>
      <c r="E956" s="2" t="str">
        <f t="shared" si="72"/>
        <v>A</v>
      </c>
      <c r="H956" t="str">
        <f t="shared" si="73"/>
        <v>A</v>
      </c>
      <c r="I956" t="str">
        <f t="shared" si="74"/>
        <v>A</v>
      </c>
    </row>
    <row r="957" spans="1:9">
      <c r="A957" s="9">
        <v>538877</v>
      </c>
      <c r="B957" s="9">
        <v>274516</v>
      </c>
      <c r="C957" s="7">
        <f t="shared" si="70"/>
        <v>0.50942237282348291</v>
      </c>
      <c r="D957" s="2" t="str">
        <f t="shared" si="71"/>
        <v>PASS</v>
      </c>
      <c r="E957" s="2" t="str">
        <f t="shared" si="72"/>
        <v>Pass</v>
      </c>
      <c r="H957" t="str">
        <f t="shared" si="73"/>
        <v>Pass</v>
      </c>
      <c r="I957" t="str">
        <f t="shared" si="74"/>
        <v>Pass</v>
      </c>
    </row>
    <row r="958" spans="1:9">
      <c r="A958" s="9">
        <v>199063</v>
      </c>
      <c r="B958" s="9">
        <v>224413</v>
      </c>
      <c r="C958" s="7">
        <f t="shared" si="70"/>
        <v>1.1273466189095915</v>
      </c>
      <c r="D958" s="2" t="str">
        <f t="shared" si="71"/>
        <v>A+</v>
      </c>
      <c r="E958" s="2" t="str">
        <f t="shared" si="72"/>
        <v>A+</v>
      </c>
      <c r="H958" t="str">
        <f t="shared" si="73"/>
        <v>A+</v>
      </c>
      <c r="I958" t="str">
        <f t="shared" si="74"/>
        <v>A+</v>
      </c>
    </row>
    <row r="959" spans="1:9">
      <c r="A959" s="9">
        <v>398126</v>
      </c>
      <c r="B959" s="9">
        <v>1070832</v>
      </c>
      <c r="C959" s="7">
        <f t="shared" si="70"/>
        <v>2.6896811562168761</v>
      </c>
      <c r="D959" s="2" t="str">
        <f t="shared" si="71"/>
        <v>A+</v>
      </c>
      <c r="E959" s="2" t="str">
        <f t="shared" si="72"/>
        <v>A+</v>
      </c>
      <c r="H959" t="str">
        <f t="shared" si="73"/>
        <v>A+</v>
      </c>
      <c r="I959" t="str">
        <f t="shared" si="74"/>
        <v>A+</v>
      </c>
    </row>
    <row r="960" spans="1:9">
      <c r="A960" s="9">
        <v>246801</v>
      </c>
      <c r="B960" s="9">
        <v>546303</v>
      </c>
      <c r="C960" s="7">
        <f t="shared" si="70"/>
        <v>2.2135364119270182</v>
      </c>
      <c r="D960" s="2" t="str">
        <f t="shared" si="71"/>
        <v>A+</v>
      </c>
      <c r="E960" s="2" t="str">
        <f t="shared" si="72"/>
        <v>A+</v>
      </c>
      <c r="H960" t="str">
        <f t="shared" si="73"/>
        <v>A+</v>
      </c>
      <c r="I960" t="str">
        <f t="shared" si="74"/>
        <v>A+</v>
      </c>
    </row>
    <row r="961" spans="1:9">
      <c r="A961" s="9">
        <v>1258986</v>
      </c>
      <c r="B961" s="9">
        <v>1829504</v>
      </c>
      <c r="C961" s="7">
        <f t="shared" si="70"/>
        <v>1.4531567467787569</v>
      </c>
      <c r="D961" s="2" t="str">
        <f t="shared" si="71"/>
        <v>A+</v>
      </c>
      <c r="E961" s="2" t="str">
        <f t="shared" si="72"/>
        <v>A+</v>
      </c>
      <c r="H961" t="str">
        <f t="shared" si="73"/>
        <v>A+</v>
      </c>
      <c r="I961" t="str">
        <f t="shared" si="74"/>
        <v>A+</v>
      </c>
    </row>
    <row r="962" spans="1:9">
      <c r="A962" s="9">
        <v>537421</v>
      </c>
      <c r="B962" s="9">
        <v>163843</v>
      </c>
      <c r="C962" s="7">
        <f t="shared" si="70"/>
        <v>0.30486899469875572</v>
      </c>
      <c r="D962" s="2" t="str">
        <f t="shared" si="71"/>
        <v>FAIL</v>
      </c>
      <c r="E962" s="2" t="str">
        <f t="shared" si="72"/>
        <v>Fail</v>
      </c>
      <c r="H962" t="str">
        <f t="shared" si="73"/>
        <v>Fail</v>
      </c>
      <c r="I962" t="str">
        <f t="shared" si="74"/>
        <v>Fail</v>
      </c>
    </row>
    <row r="963" spans="1:9">
      <c r="A963" s="9">
        <v>220839</v>
      </c>
      <c r="B963" s="9">
        <v>1840557</v>
      </c>
      <c r="C963" s="7">
        <f t="shared" si="70"/>
        <v>8.3343838724138397</v>
      </c>
      <c r="D963" s="2" t="str">
        <f t="shared" si="71"/>
        <v>A+</v>
      </c>
      <c r="E963" s="2" t="str">
        <f t="shared" si="72"/>
        <v>A+</v>
      </c>
      <c r="H963" t="str">
        <f t="shared" si="73"/>
        <v>A+</v>
      </c>
      <c r="I963" t="str">
        <f t="shared" si="74"/>
        <v>A+</v>
      </c>
    </row>
    <row r="964" spans="1:9">
      <c r="A964" s="9">
        <v>469886</v>
      </c>
      <c r="B964" s="9">
        <v>744983</v>
      </c>
      <c r="C964" s="7">
        <f t="shared" si="70"/>
        <v>1.5854547698803541</v>
      </c>
      <c r="D964" s="2" t="str">
        <f t="shared" si="71"/>
        <v>A+</v>
      </c>
      <c r="E964" s="2" t="str">
        <f t="shared" si="72"/>
        <v>A+</v>
      </c>
      <c r="H964" t="str">
        <f t="shared" si="73"/>
        <v>A+</v>
      </c>
      <c r="I964" t="str">
        <f t="shared" si="74"/>
        <v>A+</v>
      </c>
    </row>
    <row r="965" spans="1:9">
      <c r="A965" s="9">
        <v>218408</v>
      </c>
      <c r="B965" s="9">
        <v>261031</v>
      </c>
      <c r="C965" s="7">
        <f t="shared" si="70"/>
        <v>1.1951531079447639</v>
      </c>
      <c r="D965" s="2" t="str">
        <f t="shared" si="71"/>
        <v>A+</v>
      </c>
      <c r="E965" s="2" t="str">
        <f t="shared" si="72"/>
        <v>A+</v>
      </c>
      <c r="H965" t="str">
        <f t="shared" si="73"/>
        <v>A+</v>
      </c>
      <c r="I965" t="str">
        <f t="shared" si="74"/>
        <v>A+</v>
      </c>
    </row>
    <row r="966" spans="1:9">
      <c r="A966" s="9">
        <v>437368</v>
      </c>
      <c r="B966" s="9">
        <v>791037</v>
      </c>
      <c r="C966" s="7">
        <f t="shared" si="70"/>
        <v>1.8086302610158951</v>
      </c>
      <c r="D966" s="2" t="str">
        <f t="shared" si="71"/>
        <v>A+</v>
      </c>
      <c r="E966" s="2" t="str">
        <f t="shared" si="72"/>
        <v>A+</v>
      </c>
      <c r="H966" t="str">
        <f t="shared" si="73"/>
        <v>A+</v>
      </c>
      <c r="I966" t="str">
        <f t="shared" si="74"/>
        <v>A+</v>
      </c>
    </row>
    <row r="967" spans="1:9">
      <c r="A967" s="9">
        <v>284193</v>
      </c>
      <c r="B967" s="9">
        <v>404660</v>
      </c>
      <c r="C967" s="7">
        <f t="shared" si="70"/>
        <v>1.4238915103468417</v>
      </c>
      <c r="D967" s="2" t="str">
        <f t="shared" si="71"/>
        <v>A+</v>
      </c>
      <c r="E967" s="2" t="str">
        <f t="shared" si="72"/>
        <v>A+</v>
      </c>
      <c r="H967" t="str">
        <f t="shared" si="73"/>
        <v>A+</v>
      </c>
      <c r="I967" t="str">
        <f t="shared" si="74"/>
        <v>A+</v>
      </c>
    </row>
    <row r="968" spans="1:9">
      <c r="A968" s="9">
        <v>481843</v>
      </c>
      <c r="B968" s="9">
        <v>239078</v>
      </c>
      <c r="C968" s="7">
        <f t="shared" si="70"/>
        <v>0.4961740649962747</v>
      </c>
      <c r="D968" s="2" t="str">
        <f t="shared" si="71"/>
        <v>PASS</v>
      </c>
      <c r="E968" s="2" t="str">
        <f t="shared" si="72"/>
        <v>Pass</v>
      </c>
      <c r="H968" t="str">
        <f t="shared" si="73"/>
        <v>Pass</v>
      </c>
      <c r="I968" t="str">
        <f t="shared" si="74"/>
        <v>Pass</v>
      </c>
    </row>
    <row r="969" spans="1:9">
      <c r="A969" s="9">
        <v>1127835</v>
      </c>
      <c r="B969" s="9">
        <v>1603453</v>
      </c>
      <c r="C969" s="7">
        <f t="shared" si="70"/>
        <v>1.421708849255432</v>
      </c>
      <c r="D969" s="2" t="str">
        <f t="shared" si="71"/>
        <v>A+</v>
      </c>
      <c r="E969" s="2" t="str">
        <f t="shared" si="72"/>
        <v>A+</v>
      </c>
      <c r="H969" t="str">
        <f t="shared" si="73"/>
        <v>A+</v>
      </c>
      <c r="I969" t="str">
        <f t="shared" si="74"/>
        <v>A+</v>
      </c>
    </row>
    <row r="970" spans="1:9">
      <c r="A970" s="9">
        <v>218408</v>
      </c>
      <c r="B970" s="9">
        <v>839326</v>
      </c>
      <c r="C970" s="7">
        <f t="shared" si="70"/>
        <v>3.8429269990110253</v>
      </c>
      <c r="D970" s="2" t="str">
        <f t="shared" si="71"/>
        <v>A+</v>
      </c>
      <c r="E970" s="2" t="str">
        <f t="shared" si="72"/>
        <v>A+</v>
      </c>
      <c r="H970" t="str">
        <f t="shared" si="73"/>
        <v>A+</v>
      </c>
      <c r="I970" t="str">
        <f t="shared" si="74"/>
        <v>A+</v>
      </c>
    </row>
    <row r="971" spans="1:9">
      <c r="A971" s="9">
        <v>283226</v>
      </c>
      <c r="B971" s="9">
        <v>319925</v>
      </c>
      <c r="C971" s="7">
        <f t="shared" si="70"/>
        <v>1.1295749683997938</v>
      </c>
      <c r="D971" s="2" t="str">
        <f t="shared" si="71"/>
        <v>A+</v>
      </c>
      <c r="E971" s="2" t="str">
        <f t="shared" si="72"/>
        <v>A+</v>
      </c>
      <c r="H971" t="str">
        <f t="shared" si="73"/>
        <v>A+</v>
      </c>
      <c r="I971" t="str">
        <f t="shared" si="74"/>
        <v>A+</v>
      </c>
    </row>
    <row r="972" spans="1:9">
      <c r="A972" s="9">
        <v>1137184</v>
      </c>
      <c r="B972" s="9">
        <v>973418</v>
      </c>
      <c r="C972" s="7">
        <f t="shared" si="70"/>
        <v>0.85598988378309926</v>
      </c>
      <c r="D972" s="2" t="str">
        <f t="shared" si="71"/>
        <v>A</v>
      </c>
      <c r="E972" s="2" t="str">
        <f t="shared" si="72"/>
        <v>A</v>
      </c>
      <c r="H972" t="str">
        <f t="shared" si="73"/>
        <v>A</v>
      </c>
      <c r="I972" t="str">
        <f t="shared" si="74"/>
        <v>A</v>
      </c>
    </row>
    <row r="973" spans="1:9">
      <c r="A973" s="9">
        <v>228808</v>
      </c>
      <c r="B973" s="9">
        <v>408682</v>
      </c>
      <c r="C973" s="7">
        <f t="shared" ref="C973:C1036" si="75">B973/A973</f>
        <v>1.7861351001713226</v>
      </c>
      <c r="D973" s="2" t="str">
        <f t="shared" ref="D973:D1036" si="76">IF(C973&gt;100%,"A+",IF(C973&gt;81%,"A",IF(C973&gt;61%,"FIRST",IF(C973&gt;41%,"PASS","FAIL"))))</f>
        <v>A+</v>
      </c>
      <c r="E973" s="2" t="str">
        <f t="shared" ref="E973:E1036" si="77">VLOOKUP(C973,$C$4:$D$8,2,1)</f>
        <v>A+</v>
      </c>
      <c r="H973" t="str">
        <f t="shared" ref="H973:H1036" si="78">IF(C973&lt;41%, "Fail",IF(C973&lt;61%,"Pass",IF(C973&lt;81%,"First",IF(C973&lt;101%,"A","A+"))))</f>
        <v>A+</v>
      </c>
      <c r="I973" t="str">
        <f t="shared" ref="I973:I1036" si="79">VLOOKUP(C973,$C$4:$D$8,2,TRUE)</f>
        <v>A+</v>
      </c>
    </row>
    <row r="974" spans="1:9">
      <c r="A974" s="9">
        <v>758098</v>
      </c>
      <c r="B974" s="9">
        <v>1119363</v>
      </c>
      <c r="C974" s="7">
        <f t="shared" si="75"/>
        <v>1.4765412914952949</v>
      </c>
      <c r="D974" s="2" t="str">
        <f t="shared" si="76"/>
        <v>A+</v>
      </c>
      <c r="E974" s="2" t="str">
        <f t="shared" si="77"/>
        <v>A+</v>
      </c>
      <c r="H974" t="str">
        <f t="shared" si="78"/>
        <v>A+</v>
      </c>
      <c r="I974" t="str">
        <f t="shared" si="79"/>
        <v>A+</v>
      </c>
    </row>
    <row r="975" spans="1:9">
      <c r="A975" s="9">
        <v>1959822</v>
      </c>
      <c r="B975" s="9">
        <v>2060566</v>
      </c>
      <c r="C975" s="7">
        <f t="shared" si="75"/>
        <v>1.0514046683831491</v>
      </c>
      <c r="D975" s="2" t="str">
        <f t="shared" si="76"/>
        <v>A+</v>
      </c>
      <c r="E975" s="2" t="str">
        <f t="shared" si="77"/>
        <v>A+</v>
      </c>
      <c r="H975" t="str">
        <f t="shared" si="78"/>
        <v>A+</v>
      </c>
      <c r="I975" t="str">
        <f t="shared" si="79"/>
        <v>A+</v>
      </c>
    </row>
    <row r="976" spans="1:9">
      <c r="A976" s="9">
        <v>568044</v>
      </c>
      <c r="B976" s="9">
        <v>683427</v>
      </c>
      <c r="C976" s="7">
        <f t="shared" si="75"/>
        <v>1.2031233495996789</v>
      </c>
      <c r="D976" s="2" t="str">
        <f t="shared" si="76"/>
        <v>A+</v>
      </c>
      <c r="E976" s="2" t="str">
        <f t="shared" si="77"/>
        <v>A+</v>
      </c>
      <c r="H976" t="str">
        <f t="shared" si="78"/>
        <v>A+</v>
      </c>
      <c r="I976" t="str">
        <f t="shared" si="79"/>
        <v>A+</v>
      </c>
    </row>
    <row r="977" spans="1:9">
      <c r="A977" s="9">
        <v>569066</v>
      </c>
      <c r="B977" s="9">
        <v>505000</v>
      </c>
      <c r="C977" s="7">
        <f t="shared" si="75"/>
        <v>0.88741903399605671</v>
      </c>
      <c r="D977" s="2" t="str">
        <f t="shared" si="76"/>
        <v>A</v>
      </c>
      <c r="E977" s="2" t="str">
        <f t="shared" si="77"/>
        <v>A</v>
      </c>
      <c r="H977" t="str">
        <f t="shared" si="78"/>
        <v>A</v>
      </c>
      <c r="I977" t="str">
        <f t="shared" si="79"/>
        <v>A</v>
      </c>
    </row>
    <row r="978" spans="1:9">
      <c r="A978" s="9">
        <v>453829</v>
      </c>
      <c r="B978" s="9">
        <v>178715</v>
      </c>
      <c r="C978" s="7">
        <f t="shared" si="75"/>
        <v>0.39379369762619842</v>
      </c>
      <c r="D978" s="2" t="str">
        <f t="shared" si="76"/>
        <v>FAIL</v>
      </c>
      <c r="E978" s="2" t="str">
        <f t="shared" si="77"/>
        <v>Fail</v>
      </c>
      <c r="H978" t="str">
        <f t="shared" si="78"/>
        <v>Fail</v>
      </c>
      <c r="I978" t="str">
        <f t="shared" si="79"/>
        <v>Fail</v>
      </c>
    </row>
    <row r="979" spans="1:9">
      <c r="A979" s="9">
        <v>445283</v>
      </c>
      <c r="B979" s="9">
        <v>655640</v>
      </c>
      <c r="C979" s="7">
        <f t="shared" si="75"/>
        <v>1.4724119267971156</v>
      </c>
      <c r="D979" s="2" t="str">
        <f t="shared" si="76"/>
        <v>A+</v>
      </c>
      <c r="E979" s="2" t="str">
        <f t="shared" si="77"/>
        <v>A+</v>
      </c>
      <c r="H979" t="str">
        <f t="shared" si="78"/>
        <v>A+</v>
      </c>
      <c r="I979" t="str">
        <f t="shared" si="79"/>
        <v>A+</v>
      </c>
    </row>
    <row r="980" spans="1:9">
      <c r="A980" s="9">
        <v>486933</v>
      </c>
      <c r="B980" s="9">
        <v>1204073</v>
      </c>
      <c r="C980" s="7">
        <f t="shared" si="75"/>
        <v>2.4727693543054179</v>
      </c>
      <c r="D980" s="2" t="str">
        <f t="shared" si="76"/>
        <v>A+</v>
      </c>
      <c r="E980" s="2" t="str">
        <f t="shared" si="77"/>
        <v>A+</v>
      </c>
      <c r="H980" t="str">
        <f t="shared" si="78"/>
        <v>A+</v>
      </c>
      <c r="I980" t="str">
        <f t="shared" si="79"/>
        <v>A+</v>
      </c>
    </row>
    <row r="981" spans="1:9">
      <c r="A981" s="9">
        <v>307045</v>
      </c>
      <c r="B981" s="9">
        <v>259530</v>
      </c>
      <c r="C981" s="7">
        <f t="shared" si="75"/>
        <v>0.84525069615202986</v>
      </c>
      <c r="D981" s="2" t="str">
        <f t="shared" si="76"/>
        <v>A</v>
      </c>
      <c r="E981" s="2" t="str">
        <f t="shared" si="77"/>
        <v>A</v>
      </c>
      <c r="H981" t="str">
        <f t="shared" si="78"/>
        <v>A</v>
      </c>
      <c r="I981" t="str">
        <f t="shared" si="79"/>
        <v>A</v>
      </c>
    </row>
    <row r="982" spans="1:9">
      <c r="A982" s="9">
        <v>244538</v>
      </c>
      <c r="B982" s="9">
        <v>1044951</v>
      </c>
      <c r="C982" s="7">
        <f t="shared" si="75"/>
        <v>4.2731640890168396</v>
      </c>
      <c r="D982" s="2" t="str">
        <f t="shared" si="76"/>
        <v>A+</v>
      </c>
      <c r="E982" s="2" t="str">
        <f t="shared" si="77"/>
        <v>A+</v>
      </c>
      <c r="H982" t="str">
        <f t="shared" si="78"/>
        <v>A+</v>
      </c>
      <c r="I982" t="str">
        <f t="shared" si="79"/>
        <v>A+</v>
      </c>
    </row>
    <row r="983" spans="1:9">
      <c r="A983" s="9">
        <v>296380</v>
      </c>
      <c r="B983" s="9">
        <v>250594</v>
      </c>
      <c r="C983" s="7">
        <f t="shared" si="75"/>
        <v>0.84551589176057762</v>
      </c>
      <c r="D983" s="2" t="str">
        <f t="shared" si="76"/>
        <v>A</v>
      </c>
      <c r="E983" s="2" t="str">
        <f t="shared" si="77"/>
        <v>A</v>
      </c>
      <c r="H983" t="str">
        <f t="shared" si="78"/>
        <v>A</v>
      </c>
      <c r="I983" t="str">
        <f t="shared" si="79"/>
        <v>A</v>
      </c>
    </row>
    <row r="984" spans="1:9">
      <c r="A984" s="9">
        <v>1032722</v>
      </c>
      <c r="B984" s="9">
        <v>1219387</v>
      </c>
      <c r="C984" s="7">
        <f t="shared" si="75"/>
        <v>1.1807504827049293</v>
      </c>
      <c r="D984" s="2" t="str">
        <f t="shared" si="76"/>
        <v>A+</v>
      </c>
      <c r="E984" s="2" t="str">
        <f t="shared" si="77"/>
        <v>A+</v>
      </c>
      <c r="H984" t="str">
        <f t="shared" si="78"/>
        <v>A+</v>
      </c>
      <c r="I984" t="str">
        <f t="shared" si="79"/>
        <v>A+</v>
      </c>
    </row>
    <row r="985" spans="1:9">
      <c r="A985" s="9">
        <v>1899026</v>
      </c>
      <c r="B985" s="9">
        <v>514948</v>
      </c>
      <c r="C985" s="7">
        <f t="shared" si="75"/>
        <v>0.27116427052604863</v>
      </c>
      <c r="D985" s="2" t="str">
        <f t="shared" si="76"/>
        <v>FAIL</v>
      </c>
      <c r="E985" s="2" t="str">
        <f t="shared" si="77"/>
        <v>Fail</v>
      </c>
      <c r="H985" t="str">
        <f t="shared" si="78"/>
        <v>Fail</v>
      </c>
      <c r="I985" t="str">
        <f t="shared" si="79"/>
        <v>Fail</v>
      </c>
    </row>
    <row r="986" spans="1:9">
      <c r="A986" s="9">
        <v>228808</v>
      </c>
      <c r="B986" s="9">
        <v>604712</v>
      </c>
      <c r="C986" s="7">
        <f t="shared" si="75"/>
        <v>2.6428796195937205</v>
      </c>
      <c r="D986" s="2" t="str">
        <f t="shared" si="76"/>
        <v>A+</v>
      </c>
      <c r="E986" s="2" t="str">
        <f t="shared" si="77"/>
        <v>A+</v>
      </c>
      <c r="H986" t="str">
        <f t="shared" si="78"/>
        <v>A+</v>
      </c>
      <c r="I986" t="str">
        <f t="shared" si="79"/>
        <v>A+</v>
      </c>
    </row>
    <row r="987" spans="1:9">
      <c r="A987" s="9">
        <v>562399</v>
      </c>
      <c r="B987" s="9">
        <v>540474</v>
      </c>
      <c r="C987" s="7">
        <f t="shared" si="75"/>
        <v>0.9610152222888021</v>
      </c>
      <c r="D987" s="2" t="str">
        <f t="shared" si="76"/>
        <v>A</v>
      </c>
      <c r="E987" s="2" t="str">
        <f t="shared" si="77"/>
        <v>A</v>
      </c>
      <c r="H987" t="str">
        <f t="shared" si="78"/>
        <v>A</v>
      </c>
      <c r="I987" t="str">
        <f t="shared" si="79"/>
        <v>A</v>
      </c>
    </row>
    <row r="988" spans="1:9">
      <c r="A988" s="9">
        <v>762986</v>
      </c>
      <c r="B988" s="9">
        <v>1187867</v>
      </c>
      <c r="C988" s="7">
        <f t="shared" si="75"/>
        <v>1.5568660499668407</v>
      </c>
      <c r="D988" s="2" t="str">
        <f t="shared" si="76"/>
        <v>A+</v>
      </c>
      <c r="E988" s="2" t="str">
        <f t="shared" si="77"/>
        <v>A+</v>
      </c>
      <c r="H988" t="str">
        <f t="shared" si="78"/>
        <v>A+</v>
      </c>
      <c r="I988" t="str">
        <f t="shared" si="79"/>
        <v>A+</v>
      </c>
    </row>
    <row r="989" spans="1:9">
      <c r="A989" s="9">
        <v>522611</v>
      </c>
      <c r="B989" s="9">
        <v>662671</v>
      </c>
      <c r="C989" s="7">
        <f t="shared" si="75"/>
        <v>1.2680004821942132</v>
      </c>
      <c r="D989" s="2" t="str">
        <f t="shared" si="76"/>
        <v>A+</v>
      </c>
      <c r="E989" s="2" t="str">
        <f t="shared" si="77"/>
        <v>A+</v>
      </c>
      <c r="H989" t="str">
        <f t="shared" si="78"/>
        <v>A+</v>
      </c>
      <c r="I989" t="str">
        <f t="shared" si="79"/>
        <v>A+</v>
      </c>
    </row>
    <row r="990" spans="1:9">
      <c r="A990" s="9">
        <v>382845</v>
      </c>
      <c r="B990" s="9">
        <v>585401</v>
      </c>
      <c r="C990" s="7">
        <f t="shared" si="75"/>
        <v>1.5290809596573025</v>
      </c>
      <c r="D990" s="2" t="str">
        <f t="shared" si="76"/>
        <v>A+</v>
      </c>
      <c r="E990" s="2" t="str">
        <f t="shared" si="77"/>
        <v>A+</v>
      </c>
      <c r="H990" t="str">
        <f t="shared" si="78"/>
        <v>A+</v>
      </c>
      <c r="I990" t="str">
        <f t="shared" si="79"/>
        <v>A+</v>
      </c>
    </row>
    <row r="991" spans="1:9">
      <c r="A991" s="9">
        <v>608395</v>
      </c>
      <c r="B991" s="9">
        <v>1301571</v>
      </c>
      <c r="C991" s="7">
        <f t="shared" si="75"/>
        <v>2.1393519013141136</v>
      </c>
      <c r="D991" s="2" t="str">
        <f t="shared" si="76"/>
        <v>A+</v>
      </c>
      <c r="E991" s="2" t="str">
        <f t="shared" si="77"/>
        <v>A+</v>
      </c>
      <c r="H991" t="str">
        <f t="shared" si="78"/>
        <v>A+</v>
      </c>
      <c r="I991" t="str">
        <f t="shared" si="79"/>
        <v>A+</v>
      </c>
    </row>
    <row r="992" spans="1:9">
      <c r="A992" s="9">
        <v>725166</v>
      </c>
      <c r="B992" s="9">
        <v>539279</v>
      </c>
      <c r="C992" s="7">
        <f t="shared" si="75"/>
        <v>0.74366283030368219</v>
      </c>
      <c r="D992" s="2" t="str">
        <f t="shared" si="76"/>
        <v>FIRST</v>
      </c>
      <c r="E992" s="2" t="str">
        <f t="shared" si="77"/>
        <v>First</v>
      </c>
      <c r="H992" t="str">
        <f t="shared" si="78"/>
        <v>First</v>
      </c>
      <c r="I992" t="str">
        <f t="shared" si="79"/>
        <v>First</v>
      </c>
    </row>
    <row r="993" spans="1:9">
      <c r="A993" s="9">
        <v>629598</v>
      </c>
      <c r="B993" s="9">
        <v>1118143</v>
      </c>
      <c r="C993" s="7">
        <f t="shared" si="75"/>
        <v>1.7759633925139533</v>
      </c>
      <c r="D993" s="2" t="str">
        <f t="shared" si="76"/>
        <v>A+</v>
      </c>
      <c r="E993" s="2" t="str">
        <f t="shared" si="77"/>
        <v>A+</v>
      </c>
      <c r="H993" t="str">
        <f t="shared" si="78"/>
        <v>A+</v>
      </c>
      <c r="I993" t="str">
        <f t="shared" si="79"/>
        <v>A+</v>
      </c>
    </row>
    <row r="994" spans="1:9">
      <c r="A994" s="9">
        <v>1026912</v>
      </c>
      <c r="B994" s="9">
        <v>488326</v>
      </c>
      <c r="C994" s="7">
        <f t="shared" si="75"/>
        <v>0.47552857498987255</v>
      </c>
      <c r="D994" s="2" t="str">
        <f t="shared" si="76"/>
        <v>PASS</v>
      </c>
      <c r="E994" s="2" t="str">
        <f t="shared" si="77"/>
        <v>Pass</v>
      </c>
      <c r="H994" t="str">
        <f t="shared" si="78"/>
        <v>Pass</v>
      </c>
      <c r="I994" t="str">
        <f t="shared" si="79"/>
        <v>Pass</v>
      </c>
    </row>
    <row r="995" spans="1:9">
      <c r="A995" s="9">
        <v>2651186</v>
      </c>
      <c r="B995" s="9">
        <v>3903640</v>
      </c>
      <c r="C995" s="7">
        <f t="shared" si="75"/>
        <v>1.4724127239658025</v>
      </c>
      <c r="D995" s="2" t="str">
        <f t="shared" si="76"/>
        <v>A+</v>
      </c>
      <c r="E995" s="2" t="str">
        <f t="shared" si="77"/>
        <v>A+</v>
      </c>
      <c r="H995" t="str">
        <f t="shared" si="78"/>
        <v>A+</v>
      </c>
      <c r="I995" t="str">
        <f t="shared" si="79"/>
        <v>A+</v>
      </c>
    </row>
    <row r="996" spans="1:9">
      <c r="A996" s="9">
        <v>318056</v>
      </c>
      <c r="B996" s="9">
        <v>346941</v>
      </c>
      <c r="C996" s="7">
        <f t="shared" si="75"/>
        <v>1.0908173403425812</v>
      </c>
      <c r="D996" s="2" t="str">
        <f t="shared" si="76"/>
        <v>A+</v>
      </c>
      <c r="E996" s="2" t="str">
        <f t="shared" si="77"/>
        <v>A+</v>
      </c>
      <c r="H996" t="str">
        <f t="shared" si="78"/>
        <v>A+</v>
      </c>
      <c r="I996" t="str">
        <f t="shared" si="79"/>
        <v>A+</v>
      </c>
    </row>
    <row r="997" spans="1:9">
      <c r="A997" s="9">
        <v>425618</v>
      </c>
      <c r="B997" s="9">
        <v>172782</v>
      </c>
      <c r="C997" s="7">
        <f t="shared" si="75"/>
        <v>0.40595557518713965</v>
      </c>
      <c r="D997" s="2" t="str">
        <f t="shared" si="76"/>
        <v>FAIL</v>
      </c>
      <c r="E997" s="2" t="str">
        <f t="shared" si="77"/>
        <v>Pass</v>
      </c>
      <c r="H997" t="str">
        <f t="shared" si="78"/>
        <v>Fail</v>
      </c>
      <c r="I997" t="str">
        <f t="shared" si="79"/>
        <v>Pass</v>
      </c>
    </row>
    <row r="998" spans="1:9">
      <c r="A998" s="9">
        <v>685144</v>
      </c>
      <c r="B998" s="9">
        <v>991680</v>
      </c>
      <c r="C998" s="7">
        <f t="shared" si="75"/>
        <v>1.4474037574582861</v>
      </c>
      <c r="D998" s="2" t="str">
        <f t="shared" si="76"/>
        <v>A+</v>
      </c>
      <c r="E998" s="2" t="str">
        <f t="shared" si="77"/>
        <v>A+</v>
      </c>
      <c r="H998" t="str">
        <f t="shared" si="78"/>
        <v>A+</v>
      </c>
      <c r="I998" t="str">
        <f t="shared" si="79"/>
        <v>A+</v>
      </c>
    </row>
    <row r="999" spans="1:9">
      <c r="A999" s="9">
        <v>258553</v>
      </c>
      <c r="B999" s="9">
        <v>1124054</v>
      </c>
      <c r="C999" s="7">
        <f t="shared" si="75"/>
        <v>4.3474800137689371</v>
      </c>
      <c r="D999" s="2" t="str">
        <f t="shared" si="76"/>
        <v>A+</v>
      </c>
      <c r="E999" s="2" t="str">
        <f t="shared" si="77"/>
        <v>A+</v>
      </c>
      <c r="H999" t="str">
        <f t="shared" si="78"/>
        <v>A+</v>
      </c>
      <c r="I999" t="str">
        <f t="shared" si="79"/>
        <v>A+</v>
      </c>
    </row>
    <row r="1000" spans="1:9">
      <c r="A1000" s="9">
        <v>337872</v>
      </c>
      <c r="B1000" s="9">
        <v>1157963</v>
      </c>
      <c r="C1000" s="7">
        <f t="shared" si="75"/>
        <v>3.4272239191172988</v>
      </c>
      <c r="D1000" s="2" t="str">
        <f t="shared" si="76"/>
        <v>A+</v>
      </c>
      <c r="E1000" s="2" t="str">
        <f t="shared" si="77"/>
        <v>A+</v>
      </c>
      <c r="H1000" t="str">
        <f t="shared" si="78"/>
        <v>A+</v>
      </c>
      <c r="I1000" t="str">
        <f t="shared" si="79"/>
        <v>A+</v>
      </c>
    </row>
    <row r="1001" spans="1:9">
      <c r="A1001" s="9">
        <v>508961</v>
      </c>
      <c r="B1001" s="9">
        <v>1103172</v>
      </c>
      <c r="C1001" s="7">
        <f t="shared" si="75"/>
        <v>2.1674980990684944</v>
      </c>
      <c r="D1001" s="2" t="str">
        <f t="shared" si="76"/>
        <v>A+</v>
      </c>
      <c r="E1001" s="2" t="str">
        <f t="shared" si="77"/>
        <v>A+</v>
      </c>
      <c r="H1001" t="str">
        <f t="shared" si="78"/>
        <v>A+</v>
      </c>
      <c r="I1001" t="str">
        <f t="shared" si="79"/>
        <v>A+</v>
      </c>
    </row>
    <row r="1002" spans="1:9">
      <c r="A1002" s="9">
        <v>272260</v>
      </c>
      <c r="B1002" s="9">
        <v>547309</v>
      </c>
      <c r="C1002" s="7">
        <f t="shared" si="75"/>
        <v>2.010243884522148</v>
      </c>
      <c r="D1002" s="2" t="str">
        <f t="shared" si="76"/>
        <v>A+</v>
      </c>
      <c r="E1002" s="2" t="str">
        <f t="shared" si="77"/>
        <v>A+</v>
      </c>
      <c r="H1002" t="str">
        <f t="shared" si="78"/>
        <v>A+</v>
      </c>
      <c r="I1002" t="str">
        <f t="shared" si="79"/>
        <v>A+</v>
      </c>
    </row>
    <row r="1003" spans="1:9">
      <c r="A1003" s="9">
        <v>710380</v>
      </c>
      <c r="B1003" s="9">
        <v>857383</v>
      </c>
      <c r="C1003" s="7">
        <f t="shared" si="75"/>
        <v>1.2069357245417944</v>
      </c>
      <c r="D1003" s="2" t="str">
        <f t="shared" si="76"/>
        <v>A+</v>
      </c>
      <c r="E1003" s="2" t="str">
        <f t="shared" si="77"/>
        <v>A+</v>
      </c>
      <c r="H1003" t="str">
        <f t="shared" si="78"/>
        <v>A+</v>
      </c>
      <c r="I1003" t="str">
        <f t="shared" si="79"/>
        <v>A+</v>
      </c>
    </row>
    <row r="1004" spans="1:9">
      <c r="A1004" s="9">
        <v>190015</v>
      </c>
      <c r="B1004" s="9">
        <v>391030</v>
      </c>
      <c r="C1004" s="7">
        <f t="shared" si="75"/>
        <v>2.0578901665657976</v>
      </c>
      <c r="D1004" s="2" t="str">
        <f t="shared" si="76"/>
        <v>A+</v>
      </c>
      <c r="E1004" s="2" t="str">
        <f t="shared" si="77"/>
        <v>A+</v>
      </c>
      <c r="H1004" t="str">
        <f t="shared" si="78"/>
        <v>A+</v>
      </c>
      <c r="I1004" t="str">
        <f t="shared" si="79"/>
        <v>A+</v>
      </c>
    </row>
    <row r="1005" spans="1:9">
      <c r="A1005" s="9">
        <v>623191</v>
      </c>
      <c r="B1005" s="9">
        <v>925428</v>
      </c>
      <c r="C1005" s="7">
        <f t="shared" si="75"/>
        <v>1.4849829346059233</v>
      </c>
      <c r="D1005" s="2" t="str">
        <f t="shared" si="76"/>
        <v>A+</v>
      </c>
      <c r="E1005" s="2" t="str">
        <f t="shared" si="77"/>
        <v>A+</v>
      </c>
      <c r="H1005" t="str">
        <f t="shared" si="78"/>
        <v>A+</v>
      </c>
      <c r="I1005" t="str">
        <f t="shared" si="79"/>
        <v>A+</v>
      </c>
    </row>
    <row r="1006" spans="1:9">
      <c r="A1006" s="9">
        <v>566643</v>
      </c>
      <c r="B1006" s="9">
        <v>35000</v>
      </c>
      <c r="C1006" s="7">
        <f t="shared" si="75"/>
        <v>6.1767285574868123E-2</v>
      </c>
      <c r="D1006" s="2" t="str">
        <f t="shared" si="76"/>
        <v>FAIL</v>
      </c>
      <c r="E1006" s="2" t="str">
        <f t="shared" si="77"/>
        <v>Fail</v>
      </c>
      <c r="H1006" t="str">
        <f t="shared" si="78"/>
        <v>Fail</v>
      </c>
      <c r="I1006" t="str">
        <f t="shared" si="79"/>
        <v>Fail</v>
      </c>
    </row>
    <row r="1007" spans="1:9">
      <c r="A1007" s="9">
        <v>720190</v>
      </c>
      <c r="B1007" s="9">
        <v>243182</v>
      </c>
      <c r="C1007" s="7">
        <f t="shared" si="75"/>
        <v>0.3376636720865327</v>
      </c>
      <c r="D1007" s="2" t="str">
        <f t="shared" si="76"/>
        <v>FAIL</v>
      </c>
      <c r="E1007" s="2" t="str">
        <f t="shared" si="77"/>
        <v>Fail</v>
      </c>
      <c r="H1007" t="str">
        <f t="shared" si="78"/>
        <v>Fail</v>
      </c>
      <c r="I1007" t="str">
        <f t="shared" si="79"/>
        <v>Fail</v>
      </c>
    </row>
    <row r="1008" spans="1:9">
      <c r="A1008" s="9">
        <v>261328</v>
      </c>
      <c r="B1008" s="9">
        <v>638065</v>
      </c>
      <c r="C1008" s="7">
        <f t="shared" si="75"/>
        <v>2.4416250841853917</v>
      </c>
      <c r="D1008" s="2" t="str">
        <f t="shared" si="76"/>
        <v>A+</v>
      </c>
      <c r="E1008" s="2" t="str">
        <f t="shared" si="77"/>
        <v>A+</v>
      </c>
      <c r="H1008" t="str">
        <f t="shared" si="78"/>
        <v>A+</v>
      </c>
      <c r="I1008" t="str">
        <f t="shared" si="79"/>
        <v>A+</v>
      </c>
    </row>
    <row r="1009" spans="1:9">
      <c r="A1009" s="9">
        <v>769980</v>
      </c>
      <c r="B1009" s="9">
        <v>562112</v>
      </c>
      <c r="C1009" s="7">
        <f t="shared" si="75"/>
        <v>0.73003454635185328</v>
      </c>
      <c r="D1009" s="2" t="str">
        <f t="shared" si="76"/>
        <v>FIRST</v>
      </c>
      <c r="E1009" s="2" t="str">
        <f t="shared" si="77"/>
        <v>First</v>
      </c>
      <c r="H1009" t="str">
        <f t="shared" si="78"/>
        <v>First</v>
      </c>
      <c r="I1009" t="str">
        <f t="shared" si="79"/>
        <v>First</v>
      </c>
    </row>
    <row r="1010" spans="1:9">
      <c r="A1010" s="9">
        <v>785592</v>
      </c>
      <c r="B1010" s="9">
        <v>1715801</v>
      </c>
      <c r="C1010" s="7">
        <f t="shared" si="75"/>
        <v>2.1840866505768899</v>
      </c>
      <c r="D1010" s="2" t="str">
        <f t="shared" si="76"/>
        <v>A+</v>
      </c>
      <c r="E1010" s="2" t="str">
        <f t="shared" si="77"/>
        <v>A+</v>
      </c>
      <c r="H1010" t="str">
        <f t="shared" si="78"/>
        <v>A+</v>
      </c>
      <c r="I1010" t="str">
        <f t="shared" si="79"/>
        <v>A+</v>
      </c>
    </row>
    <row r="1011" spans="1:9">
      <c r="A1011" s="9">
        <v>246801</v>
      </c>
      <c r="B1011" s="9">
        <v>677544</v>
      </c>
      <c r="C1011" s="7">
        <f t="shared" si="75"/>
        <v>2.745304921779085</v>
      </c>
      <c r="D1011" s="2" t="str">
        <f t="shared" si="76"/>
        <v>A+</v>
      </c>
      <c r="E1011" s="2" t="str">
        <f t="shared" si="77"/>
        <v>A+</v>
      </c>
      <c r="H1011" t="str">
        <f t="shared" si="78"/>
        <v>A+</v>
      </c>
      <c r="I1011" t="str">
        <f t="shared" si="79"/>
        <v>A+</v>
      </c>
    </row>
    <row r="1012" spans="1:9">
      <c r="A1012" s="9">
        <v>480302</v>
      </c>
      <c r="B1012" s="9">
        <v>849058</v>
      </c>
      <c r="C1012" s="7">
        <f t="shared" si="75"/>
        <v>1.7677586185358378</v>
      </c>
      <c r="D1012" s="2" t="str">
        <f t="shared" si="76"/>
        <v>A+</v>
      </c>
      <c r="E1012" s="2" t="str">
        <f t="shared" si="77"/>
        <v>A+</v>
      </c>
      <c r="H1012" t="str">
        <f t="shared" si="78"/>
        <v>A+</v>
      </c>
      <c r="I1012" t="str">
        <f t="shared" si="79"/>
        <v>A+</v>
      </c>
    </row>
    <row r="1013" spans="1:9">
      <c r="A1013" s="9">
        <v>1007081</v>
      </c>
      <c r="B1013" s="9">
        <v>763208</v>
      </c>
      <c r="C1013" s="7">
        <f t="shared" si="75"/>
        <v>0.75784172276112849</v>
      </c>
      <c r="D1013" s="2" t="str">
        <f t="shared" si="76"/>
        <v>FIRST</v>
      </c>
      <c r="E1013" s="2" t="str">
        <f t="shared" si="77"/>
        <v>First</v>
      </c>
      <c r="H1013" t="str">
        <f t="shared" si="78"/>
        <v>First</v>
      </c>
      <c r="I1013" t="str">
        <f t="shared" si="79"/>
        <v>First</v>
      </c>
    </row>
    <row r="1014" spans="1:9">
      <c r="A1014" s="9">
        <v>738426</v>
      </c>
      <c r="B1014" s="9">
        <v>608623</v>
      </c>
      <c r="C1014" s="7">
        <f t="shared" si="75"/>
        <v>0.82421664459268773</v>
      </c>
      <c r="D1014" s="2" t="str">
        <f t="shared" si="76"/>
        <v>A</v>
      </c>
      <c r="E1014" s="2" t="str">
        <f t="shared" si="77"/>
        <v>A</v>
      </c>
      <c r="H1014" t="str">
        <f t="shared" si="78"/>
        <v>A</v>
      </c>
      <c r="I1014" t="str">
        <f t="shared" si="79"/>
        <v>A</v>
      </c>
    </row>
    <row r="1015" spans="1:9">
      <c r="A1015" s="9">
        <v>665623</v>
      </c>
      <c r="B1015" s="9">
        <v>596103</v>
      </c>
      <c r="C1015" s="7">
        <f t="shared" si="75"/>
        <v>0.89555649369087309</v>
      </c>
      <c r="D1015" s="2" t="str">
        <f t="shared" si="76"/>
        <v>A</v>
      </c>
      <c r="E1015" s="2" t="str">
        <f t="shared" si="77"/>
        <v>A</v>
      </c>
      <c r="H1015" t="str">
        <f t="shared" si="78"/>
        <v>A</v>
      </c>
      <c r="I1015" t="str">
        <f t="shared" si="79"/>
        <v>A</v>
      </c>
    </row>
    <row r="1016" spans="1:9">
      <c r="A1016" s="9">
        <v>312587</v>
      </c>
      <c r="B1016" s="9">
        <v>473719</v>
      </c>
      <c r="C1016" s="7">
        <f t="shared" si="75"/>
        <v>1.5154788906768355</v>
      </c>
      <c r="D1016" s="2" t="str">
        <f t="shared" si="76"/>
        <v>A+</v>
      </c>
      <c r="E1016" s="2" t="str">
        <f t="shared" si="77"/>
        <v>A+</v>
      </c>
      <c r="H1016" t="str">
        <f t="shared" si="78"/>
        <v>A+</v>
      </c>
      <c r="I1016" t="str">
        <f t="shared" si="79"/>
        <v>A+</v>
      </c>
    </row>
    <row r="1017" spans="1:9">
      <c r="A1017" s="9">
        <v>349286</v>
      </c>
      <c r="B1017" s="9">
        <v>331320</v>
      </c>
      <c r="C1017" s="7">
        <f t="shared" si="75"/>
        <v>0.9485636412567352</v>
      </c>
      <c r="D1017" s="2" t="str">
        <f t="shared" si="76"/>
        <v>A</v>
      </c>
      <c r="E1017" s="2" t="str">
        <f t="shared" si="77"/>
        <v>A</v>
      </c>
      <c r="H1017" t="str">
        <f t="shared" si="78"/>
        <v>A</v>
      </c>
      <c r="I1017" t="str">
        <f t="shared" si="79"/>
        <v>A</v>
      </c>
    </row>
    <row r="1018" spans="1:9">
      <c r="A1018" s="9">
        <v>956262</v>
      </c>
      <c r="B1018" s="9">
        <v>1069928</v>
      </c>
      <c r="C1018" s="7">
        <f t="shared" si="75"/>
        <v>1.1188649135906268</v>
      </c>
      <c r="D1018" s="2" t="str">
        <f t="shared" si="76"/>
        <v>A+</v>
      </c>
      <c r="E1018" s="2" t="str">
        <f t="shared" si="77"/>
        <v>A+</v>
      </c>
      <c r="H1018" t="str">
        <f t="shared" si="78"/>
        <v>A+</v>
      </c>
      <c r="I1018" t="str">
        <f t="shared" si="79"/>
        <v>A+</v>
      </c>
    </row>
    <row r="1019" spans="1:9">
      <c r="A1019" s="9">
        <v>203063</v>
      </c>
      <c r="B1019" s="9">
        <v>800932</v>
      </c>
      <c r="C1019" s="7">
        <f t="shared" si="75"/>
        <v>3.944253753761148</v>
      </c>
      <c r="D1019" s="2" t="str">
        <f t="shared" si="76"/>
        <v>A+</v>
      </c>
      <c r="E1019" s="2" t="str">
        <f t="shared" si="77"/>
        <v>A+</v>
      </c>
      <c r="H1019" t="str">
        <f t="shared" si="78"/>
        <v>A+</v>
      </c>
      <c r="I1019" t="str">
        <f t="shared" si="79"/>
        <v>A+</v>
      </c>
    </row>
    <row r="1020" spans="1:9">
      <c r="A1020" s="9">
        <v>712761</v>
      </c>
      <c r="B1020" s="9">
        <v>1115981</v>
      </c>
      <c r="C1020" s="7">
        <f t="shared" si="75"/>
        <v>1.5657155764695319</v>
      </c>
      <c r="D1020" s="2" t="str">
        <f t="shared" si="76"/>
        <v>A+</v>
      </c>
      <c r="E1020" s="2" t="str">
        <f t="shared" si="77"/>
        <v>A+</v>
      </c>
      <c r="H1020" t="str">
        <f t="shared" si="78"/>
        <v>A+</v>
      </c>
      <c r="I1020" t="str">
        <f t="shared" si="79"/>
        <v>A+</v>
      </c>
    </row>
    <row r="1021" spans="1:9">
      <c r="A1021" s="9">
        <v>380029</v>
      </c>
      <c r="B1021" s="9">
        <v>559536</v>
      </c>
      <c r="C1021" s="7">
        <f t="shared" si="75"/>
        <v>1.4723507942814891</v>
      </c>
      <c r="D1021" s="2" t="str">
        <f t="shared" si="76"/>
        <v>A+</v>
      </c>
      <c r="E1021" s="2" t="str">
        <f t="shared" si="77"/>
        <v>A+</v>
      </c>
      <c r="H1021" t="str">
        <f t="shared" si="78"/>
        <v>A+</v>
      </c>
      <c r="I1021" t="str">
        <f t="shared" si="79"/>
        <v>A+</v>
      </c>
    </row>
    <row r="1022" spans="1:9">
      <c r="A1022" s="9">
        <v>393057</v>
      </c>
      <c r="B1022" s="9">
        <v>733475</v>
      </c>
      <c r="C1022" s="7">
        <f t="shared" si="75"/>
        <v>1.8660779479820992</v>
      </c>
      <c r="D1022" s="2" t="str">
        <f t="shared" si="76"/>
        <v>A+</v>
      </c>
      <c r="E1022" s="2" t="str">
        <f t="shared" si="77"/>
        <v>A+</v>
      </c>
      <c r="H1022" t="str">
        <f t="shared" si="78"/>
        <v>A+</v>
      </c>
      <c r="I1022" t="str">
        <f t="shared" si="79"/>
        <v>A+</v>
      </c>
    </row>
    <row r="1023" spans="1:9">
      <c r="A1023" s="9">
        <v>53169</v>
      </c>
      <c r="B1023" s="9">
        <v>138965</v>
      </c>
      <c r="C1023" s="7">
        <f t="shared" si="75"/>
        <v>2.6136470499727285</v>
      </c>
      <c r="D1023" s="2" t="str">
        <f t="shared" si="76"/>
        <v>A+</v>
      </c>
      <c r="E1023" s="2" t="str">
        <f t="shared" si="77"/>
        <v>A+</v>
      </c>
      <c r="H1023" t="str">
        <f t="shared" si="78"/>
        <v>A+</v>
      </c>
      <c r="I1023" t="str">
        <f t="shared" si="79"/>
        <v>A+</v>
      </c>
    </row>
    <row r="1024" spans="1:9">
      <c r="A1024" s="9">
        <v>375669</v>
      </c>
      <c r="B1024" s="9">
        <v>304313</v>
      </c>
      <c r="C1024" s="7">
        <f t="shared" si="75"/>
        <v>0.81005619308486998</v>
      </c>
      <c r="D1024" s="2" t="str">
        <f t="shared" si="76"/>
        <v>A</v>
      </c>
      <c r="E1024" s="2" t="str">
        <f t="shared" si="77"/>
        <v>A</v>
      </c>
      <c r="H1024" t="str">
        <f t="shared" si="78"/>
        <v>A</v>
      </c>
      <c r="I1024" t="str">
        <f t="shared" si="79"/>
        <v>A</v>
      </c>
    </row>
    <row r="1025" spans="1:9">
      <c r="A1025" s="9">
        <v>562755</v>
      </c>
      <c r="B1025" s="9">
        <v>793382</v>
      </c>
      <c r="C1025" s="7">
        <f t="shared" si="75"/>
        <v>1.4098177714991427</v>
      </c>
      <c r="D1025" s="2" t="str">
        <f t="shared" si="76"/>
        <v>A+</v>
      </c>
      <c r="E1025" s="2" t="str">
        <f t="shared" si="77"/>
        <v>A+</v>
      </c>
      <c r="H1025" t="str">
        <f t="shared" si="78"/>
        <v>A+</v>
      </c>
      <c r="I1025" t="str">
        <f t="shared" si="79"/>
        <v>A+</v>
      </c>
    </row>
    <row r="1026" spans="1:9">
      <c r="A1026" s="9">
        <v>665368</v>
      </c>
      <c r="B1026" s="9">
        <v>890263</v>
      </c>
      <c r="C1026" s="7">
        <f t="shared" si="75"/>
        <v>1.3380009258034651</v>
      </c>
      <c r="D1026" s="2" t="str">
        <f t="shared" si="76"/>
        <v>A+</v>
      </c>
      <c r="E1026" s="2" t="str">
        <f t="shared" si="77"/>
        <v>A+</v>
      </c>
      <c r="H1026" t="str">
        <f t="shared" si="78"/>
        <v>A+</v>
      </c>
      <c r="I1026" t="str">
        <f t="shared" si="79"/>
        <v>A+</v>
      </c>
    </row>
    <row r="1027" spans="1:9">
      <c r="A1027" s="9">
        <v>1334018</v>
      </c>
      <c r="B1027" s="9">
        <v>312919</v>
      </c>
      <c r="C1027" s="7">
        <f t="shared" si="75"/>
        <v>0.23456879892175367</v>
      </c>
      <c r="D1027" s="2" t="str">
        <f t="shared" si="76"/>
        <v>FAIL</v>
      </c>
      <c r="E1027" s="2" t="str">
        <f t="shared" si="77"/>
        <v>Fail</v>
      </c>
      <c r="H1027" t="str">
        <f t="shared" si="78"/>
        <v>Fail</v>
      </c>
      <c r="I1027" t="str">
        <f t="shared" si="79"/>
        <v>Fail</v>
      </c>
    </row>
    <row r="1028" spans="1:9">
      <c r="A1028" s="9">
        <v>284845</v>
      </c>
      <c r="B1028" s="9">
        <v>332257</v>
      </c>
      <c r="C1028" s="7">
        <f t="shared" si="75"/>
        <v>1.1664484193157683</v>
      </c>
      <c r="D1028" s="2" t="str">
        <f t="shared" si="76"/>
        <v>A+</v>
      </c>
      <c r="E1028" s="2" t="str">
        <f t="shared" si="77"/>
        <v>A+</v>
      </c>
      <c r="H1028" t="str">
        <f t="shared" si="78"/>
        <v>A+</v>
      </c>
      <c r="I1028" t="str">
        <f t="shared" si="79"/>
        <v>A+</v>
      </c>
    </row>
    <row r="1029" spans="1:9">
      <c r="A1029" s="9">
        <v>326632</v>
      </c>
      <c r="B1029" s="9">
        <v>275188</v>
      </c>
      <c r="C1029" s="7">
        <f t="shared" si="75"/>
        <v>0.84250165323667003</v>
      </c>
      <c r="D1029" s="2" t="str">
        <f t="shared" si="76"/>
        <v>A</v>
      </c>
      <c r="E1029" s="2" t="str">
        <f t="shared" si="77"/>
        <v>A</v>
      </c>
      <c r="H1029" t="str">
        <f t="shared" si="78"/>
        <v>A</v>
      </c>
      <c r="I1029" t="str">
        <f t="shared" si="79"/>
        <v>A</v>
      </c>
    </row>
    <row r="1030" spans="1:9">
      <c r="A1030" s="9">
        <v>314768</v>
      </c>
      <c r="B1030" s="9">
        <v>201752</v>
      </c>
      <c r="C1030" s="7">
        <f t="shared" si="75"/>
        <v>0.64095460783815383</v>
      </c>
      <c r="D1030" s="2" t="str">
        <f t="shared" si="76"/>
        <v>FIRST</v>
      </c>
      <c r="E1030" s="2" t="str">
        <f t="shared" si="77"/>
        <v>First</v>
      </c>
      <c r="H1030" t="str">
        <f t="shared" si="78"/>
        <v>First</v>
      </c>
      <c r="I1030" t="str">
        <f t="shared" si="79"/>
        <v>First</v>
      </c>
    </row>
    <row r="1031" spans="1:9">
      <c r="A1031" s="9">
        <v>512046</v>
      </c>
      <c r="B1031" s="9">
        <v>946422</v>
      </c>
      <c r="C1031" s="7">
        <f t="shared" si="75"/>
        <v>1.8483144092522938</v>
      </c>
      <c r="D1031" s="2" t="str">
        <f t="shared" si="76"/>
        <v>A+</v>
      </c>
      <c r="E1031" s="2" t="str">
        <f t="shared" si="77"/>
        <v>A+</v>
      </c>
      <c r="H1031" t="str">
        <f t="shared" si="78"/>
        <v>A+</v>
      </c>
      <c r="I1031" t="str">
        <f t="shared" si="79"/>
        <v>A+</v>
      </c>
    </row>
    <row r="1032" spans="1:9">
      <c r="A1032" s="9">
        <v>412612</v>
      </c>
      <c r="B1032" s="9">
        <v>268226</v>
      </c>
      <c r="C1032" s="7">
        <f t="shared" si="75"/>
        <v>0.65006834507963895</v>
      </c>
      <c r="D1032" s="2" t="str">
        <f t="shared" si="76"/>
        <v>FIRST</v>
      </c>
      <c r="E1032" s="2" t="str">
        <f t="shared" si="77"/>
        <v>First</v>
      </c>
      <c r="H1032" t="str">
        <f t="shared" si="78"/>
        <v>First</v>
      </c>
      <c r="I1032" t="str">
        <f t="shared" si="79"/>
        <v>First</v>
      </c>
    </row>
    <row r="1033" spans="1:9">
      <c r="A1033" s="9">
        <v>663371</v>
      </c>
      <c r="B1033" s="9">
        <v>544553</v>
      </c>
      <c r="C1033" s="7">
        <f t="shared" si="75"/>
        <v>0.82088755764119925</v>
      </c>
      <c r="D1033" s="2" t="str">
        <f t="shared" si="76"/>
        <v>A</v>
      </c>
      <c r="E1033" s="2" t="str">
        <f t="shared" si="77"/>
        <v>A</v>
      </c>
      <c r="H1033" t="str">
        <f t="shared" si="78"/>
        <v>A</v>
      </c>
      <c r="I1033" t="str">
        <f t="shared" si="79"/>
        <v>A</v>
      </c>
    </row>
    <row r="1034" spans="1:9">
      <c r="A1034" s="9">
        <v>199098</v>
      </c>
      <c r="B1034" s="9">
        <v>44231</v>
      </c>
      <c r="C1034" s="7">
        <f t="shared" si="75"/>
        <v>0.22215692774412601</v>
      </c>
      <c r="D1034" s="2" t="str">
        <f t="shared" si="76"/>
        <v>FAIL</v>
      </c>
      <c r="E1034" s="2" t="str">
        <f t="shared" si="77"/>
        <v>Fail</v>
      </c>
      <c r="H1034" t="str">
        <f t="shared" si="78"/>
        <v>Fail</v>
      </c>
      <c r="I1034" t="str">
        <f t="shared" si="79"/>
        <v>Fail</v>
      </c>
    </row>
    <row r="1035" spans="1:9">
      <c r="A1035" s="9">
        <v>461313</v>
      </c>
      <c r="B1035" s="9">
        <v>635248</v>
      </c>
      <c r="C1035" s="7">
        <f t="shared" si="75"/>
        <v>1.3770433523442869</v>
      </c>
      <c r="D1035" s="2" t="str">
        <f t="shared" si="76"/>
        <v>A+</v>
      </c>
      <c r="E1035" s="2" t="str">
        <f t="shared" si="77"/>
        <v>A+</v>
      </c>
      <c r="H1035" t="str">
        <f t="shared" si="78"/>
        <v>A+</v>
      </c>
      <c r="I1035" t="str">
        <f t="shared" si="79"/>
        <v>A+</v>
      </c>
    </row>
    <row r="1036" spans="1:9">
      <c r="A1036" s="9">
        <v>676101</v>
      </c>
      <c r="B1036" s="9">
        <v>221970</v>
      </c>
      <c r="C1036" s="7">
        <f t="shared" si="75"/>
        <v>0.3283089360909095</v>
      </c>
      <c r="D1036" s="2" t="str">
        <f t="shared" si="76"/>
        <v>FAIL</v>
      </c>
      <c r="E1036" s="2" t="str">
        <f t="shared" si="77"/>
        <v>Fail</v>
      </c>
      <c r="H1036" t="str">
        <f t="shared" si="78"/>
        <v>Fail</v>
      </c>
      <c r="I1036" t="str">
        <f t="shared" si="79"/>
        <v>Fail</v>
      </c>
    </row>
    <row r="1037" spans="1:9">
      <c r="A1037" s="9">
        <v>324595</v>
      </c>
      <c r="B1037" s="9">
        <v>1575470</v>
      </c>
      <c r="C1037" s="7">
        <f t="shared" ref="C1037:C1100" si="80">B1037/A1037</f>
        <v>4.8536483926123326</v>
      </c>
      <c r="D1037" s="2" t="str">
        <f t="shared" ref="D1037:D1100" si="81">IF(C1037&gt;100%,"A+",IF(C1037&gt;81%,"A",IF(C1037&gt;61%,"FIRST",IF(C1037&gt;41%,"PASS","FAIL"))))</f>
        <v>A+</v>
      </c>
      <c r="E1037" s="2" t="str">
        <f t="shared" ref="E1037:E1100" si="82">VLOOKUP(C1037,$C$4:$D$8,2,1)</f>
        <v>A+</v>
      </c>
      <c r="H1037" t="str">
        <f t="shared" ref="H1037:H1100" si="83">IF(C1037&lt;41%, "Fail",IF(C1037&lt;61%,"Pass",IF(C1037&lt;81%,"First",IF(C1037&lt;101%,"A","A+"))))</f>
        <v>A+</v>
      </c>
      <c r="I1037" t="str">
        <f t="shared" ref="I1037:I1100" si="84">VLOOKUP(C1037,$C$4:$D$8,2,TRUE)</f>
        <v>A+</v>
      </c>
    </row>
    <row r="1038" spans="1:9">
      <c r="A1038" s="9">
        <v>725991</v>
      </c>
      <c r="B1038" s="9">
        <v>773405</v>
      </c>
      <c r="C1038" s="7">
        <f t="shared" si="80"/>
        <v>1.0653093495649395</v>
      </c>
      <c r="D1038" s="2" t="str">
        <f t="shared" si="81"/>
        <v>A+</v>
      </c>
      <c r="E1038" s="2" t="str">
        <f t="shared" si="82"/>
        <v>A+</v>
      </c>
      <c r="H1038" t="str">
        <f t="shared" si="83"/>
        <v>A+</v>
      </c>
      <c r="I1038" t="str">
        <f t="shared" si="84"/>
        <v>A+</v>
      </c>
    </row>
    <row r="1039" spans="1:9">
      <c r="A1039" s="9">
        <v>656508</v>
      </c>
      <c r="B1039" s="9">
        <v>452184</v>
      </c>
      <c r="C1039" s="7">
        <f t="shared" si="80"/>
        <v>0.68877150011881039</v>
      </c>
      <c r="D1039" s="2" t="str">
        <f t="shared" si="81"/>
        <v>FIRST</v>
      </c>
      <c r="E1039" s="2" t="str">
        <f t="shared" si="82"/>
        <v>First</v>
      </c>
      <c r="H1039" t="str">
        <f t="shared" si="83"/>
        <v>First</v>
      </c>
      <c r="I1039" t="str">
        <f t="shared" si="84"/>
        <v>First</v>
      </c>
    </row>
    <row r="1040" spans="1:9">
      <c r="A1040" s="9">
        <v>324420</v>
      </c>
      <c r="B1040" s="9">
        <v>25000</v>
      </c>
      <c r="C1040" s="7">
        <f t="shared" si="80"/>
        <v>7.7060600456198752E-2</v>
      </c>
      <c r="D1040" s="2" t="str">
        <f t="shared" si="81"/>
        <v>FAIL</v>
      </c>
      <c r="E1040" s="2" t="str">
        <f t="shared" si="82"/>
        <v>Fail</v>
      </c>
      <c r="H1040" t="str">
        <f t="shared" si="83"/>
        <v>Fail</v>
      </c>
      <c r="I1040" t="str">
        <f t="shared" si="84"/>
        <v>Fail</v>
      </c>
    </row>
    <row r="1041" spans="1:9">
      <c r="A1041" s="9">
        <v>655934</v>
      </c>
      <c r="B1041" s="9">
        <v>579969</v>
      </c>
      <c r="C1041" s="7">
        <f t="shared" si="80"/>
        <v>0.88418804330923539</v>
      </c>
      <c r="D1041" s="2" t="str">
        <f t="shared" si="81"/>
        <v>A</v>
      </c>
      <c r="E1041" s="2" t="str">
        <f t="shared" si="82"/>
        <v>A</v>
      </c>
      <c r="H1041" t="str">
        <f t="shared" si="83"/>
        <v>A</v>
      </c>
      <c r="I1041" t="str">
        <f t="shared" si="84"/>
        <v>A</v>
      </c>
    </row>
    <row r="1042" spans="1:9">
      <c r="A1042" s="9">
        <v>903584</v>
      </c>
      <c r="B1042" s="9">
        <v>1237000</v>
      </c>
      <c r="C1042" s="7">
        <f t="shared" si="80"/>
        <v>1.368992810851011</v>
      </c>
      <c r="D1042" s="2" t="str">
        <f t="shared" si="81"/>
        <v>A+</v>
      </c>
      <c r="E1042" s="2" t="str">
        <f t="shared" si="82"/>
        <v>A+</v>
      </c>
      <c r="H1042" t="str">
        <f t="shared" si="83"/>
        <v>A+</v>
      </c>
      <c r="I1042" t="str">
        <f t="shared" si="84"/>
        <v>A+</v>
      </c>
    </row>
    <row r="1043" spans="1:9">
      <c r="A1043" s="9">
        <v>401521</v>
      </c>
      <c r="B1043" s="9">
        <v>491866</v>
      </c>
      <c r="C1043" s="7">
        <f t="shared" si="80"/>
        <v>1.2250069112200856</v>
      </c>
      <c r="D1043" s="2" t="str">
        <f t="shared" si="81"/>
        <v>A+</v>
      </c>
      <c r="E1043" s="2" t="str">
        <f t="shared" si="82"/>
        <v>A+</v>
      </c>
      <c r="H1043" t="str">
        <f t="shared" si="83"/>
        <v>A+</v>
      </c>
      <c r="I1043" t="str">
        <f t="shared" si="84"/>
        <v>A+</v>
      </c>
    </row>
    <row r="1044" spans="1:9">
      <c r="A1044" s="9">
        <v>205227</v>
      </c>
      <c r="B1044" s="9">
        <v>60000</v>
      </c>
      <c r="C1044" s="7">
        <f t="shared" si="80"/>
        <v>0.29235919250391029</v>
      </c>
      <c r="D1044" s="2" t="str">
        <f t="shared" si="81"/>
        <v>FAIL</v>
      </c>
      <c r="E1044" s="2" t="str">
        <f t="shared" si="82"/>
        <v>Fail</v>
      </c>
      <c r="H1044" t="str">
        <f t="shared" si="83"/>
        <v>Fail</v>
      </c>
      <c r="I1044" t="str">
        <f t="shared" si="84"/>
        <v>Fail</v>
      </c>
    </row>
    <row r="1045" spans="1:9">
      <c r="A1045" s="9">
        <v>1122818</v>
      </c>
      <c r="B1045" s="9">
        <v>628690</v>
      </c>
      <c r="C1045" s="7">
        <f t="shared" si="80"/>
        <v>0.55992155451729486</v>
      </c>
      <c r="D1045" s="2" t="str">
        <f t="shared" si="81"/>
        <v>PASS</v>
      </c>
      <c r="E1045" s="2" t="str">
        <f t="shared" si="82"/>
        <v>Pass</v>
      </c>
      <c r="H1045" t="str">
        <f t="shared" si="83"/>
        <v>Pass</v>
      </c>
      <c r="I1045" t="str">
        <f t="shared" si="84"/>
        <v>Pass</v>
      </c>
    </row>
    <row r="1046" spans="1:9">
      <c r="A1046" s="9">
        <v>806346</v>
      </c>
      <c r="B1046" s="9">
        <v>840007</v>
      </c>
      <c r="C1046" s="7">
        <f t="shared" si="80"/>
        <v>1.0417451069392047</v>
      </c>
      <c r="D1046" s="2" t="str">
        <f t="shared" si="81"/>
        <v>A+</v>
      </c>
      <c r="E1046" s="2" t="str">
        <f t="shared" si="82"/>
        <v>A+</v>
      </c>
      <c r="H1046" t="str">
        <f t="shared" si="83"/>
        <v>A+</v>
      </c>
      <c r="I1046" t="str">
        <f t="shared" si="84"/>
        <v>A+</v>
      </c>
    </row>
    <row r="1047" spans="1:9">
      <c r="A1047" s="9">
        <v>309650</v>
      </c>
      <c r="B1047" s="9">
        <v>751391</v>
      </c>
      <c r="C1047" s="7">
        <f t="shared" si="80"/>
        <v>2.4265816244146619</v>
      </c>
      <c r="D1047" s="2" t="str">
        <f t="shared" si="81"/>
        <v>A+</v>
      </c>
      <c r="E1047" s="2" t="str">
        <f t="shared" si="82"/>
        <v>A+</v>
      </c>
      <c r="H1047" t="str">
        <f t="shared" si="83"/>
        <v>A+</v>
      </c>
      <c r="I1047" t="str">
        <f t="shared" si="84"/>
        <v>A+</v>
      </c>
    </row>
    <row r="1048" spans="1:9">
      <c r="A1048" s="9">
        <v>573425</v>
      </c>
      <c r="B1048" s="9">
        <v>933384</v>
      </c>
      <c r="C1048" s="7">
        <f t="shared" si="80"/>
        <v>1.6277351004926537</v>
      </c>
      <c r="D1048" s="2" t="str">
        <f t="shared" si="81"/>
        <v>A+</v>
      </c>
      <c r="E1048" s="2" t="str">
        <f t="shared" si="82"/>
        <v>A+</v>
      </c>
      <c r="H1048" t="str">
        <f t="shared" si="83"/>
        <v>A+</v>
      </c>
      <c r="I1048" t="str">
        <f t="shared" si="84"/>
        <v>A+</v>
      </c>
    </row>
    <row r="1049" spans="1:9">
      <c r="A1049" s="9">
        <v>349922</v>
      </c>
      <c r="B1049" s="9">
        <v>484530</v>
      </c>
      <c r="C1049" s="7">
        <f t="shared" si="80"/>
        <v>1.3846800144032099</v>
      </c>
      <c r="D1049" s="2" t="str">
        <f t="shared" si="81"/>
        <v>A+</v>
      </c>
      <c r="E1049" s="2" t="str">
        <f t="shared" si="82"/>
        <v>A+</v>
      </c>
      <c r="H1049" t="str">
        <f t="shared" si="83"/>
        <v>A+</v>
      </c>
      <c r="I1049" t="str">
        <f t="shared" si="84"/>
        <v>A+</v>
      </c>
    </row>
    <row r="1050" spans="1:9">
      <c r="A1050" s="9">
        <v>1116004</v>
      </c>
      <c r="B1050" s="9">
        <v>1157704</v>
      </c>
      <c r="C1050" s="7">
        <f t="shared" si="80"/>
        <v>1.0373654574714786</v>
      </c>
      <c r="D1050" s="2" t="str">
        <f t="shared" si="81"/>
        <v>A+</v>
      </c>
      <c r="E1050" s="2" t="str">
        <f t="shared" si="82"/>
        <v>A+</v>
      </c>
      <c r="H1050" t="str">
        <f t="shared" si="83"/>
        <v>A+</v>
      </c>
      <c r="I1050" t="str">
        <f t="shared" si="84"/>
        <v>A+</v>
      </c>
    </row>
    <row r="1051" spans="1:9">
      <c r="A1051" s="9">
        <v>672537</v>
      </c>
      <c r="B1051" s="9">
        <v>341294</v>
      </c>
      <c r="C1051" s="7">
        <f t="shared" si="80"/>
        <v>0.50747245132981533</v>
      </c>
      <c r="D1051" s="2" t="str">
        <f t="shared" si="81"/>
        <v>PASS</v>
      </c>
      <c r="E1051" s="2" t="str">
        <f t="shared" si="82"/>
        <v>Pass</v>
      </c>
      <c r="H1051" t="str">
        <f t="shared" si="83"/>
        <v>Pass</v>
      </c>
      <c r="I1051" t="str">
        <f t="shared" si="84"/>
        <v>Pass</v>
      </c>
    </row>
    <row r="1052" spans="1:9">
      <c r="A1052" s="9">
        <v>480229</v>
      </c>
      <c r="B1052" s="9">
        <v>731602</v>
      </c>
      <c r="C1052" s="7">
        <f t="shared" si="80"/>
        <v>1.5234440235804168</v>
      </c>
      <c r="D1052" s="2" t="str">
        <f t="shared" si="81"/>
        <v>A+</v>
      </c>
      <c r="E1052" s="2" t="str">
        <f t="shared" si="82"/>
        <v>A+</v>
      </c>
      <c r="H1052" t="str">
        <f t="shared" si="83"/>
        <v>A+</v>
      </c>
      <c r="I1052" t="str">
        <f t="shared" si="84"/>
        <v>A+</v>
      </c>
    </row>
    <row r="1053" spans="1:9">
      <c r="A1053" s="9">
        <v>469886</v>
      </c>
      <c r="B1053" s="9">
        <v>316203</v>
      </c>
      <c r="C1053" s="7">
        <f t="shared" si="80"/>
        <v>0.67293556309402702</v>
      </c>
      <c r="D1053" s="2" t="str">
        <f t="shared" si="81"/>
        <v>FIRST</v>
      </c>
      <c r="E1053" s="2" t="str">
        <f t="shared" si="82"/>
        <v>First</v>
      </c>
      <c r="H1053" t="str">
        <f t="shared" si="83"/>
        <v>First</v>
      </c>
      <c r="I1053" t="str">
        <f t="shared" si="84"/>
        <v>First</v>
      </c>
    </row>
    <row r="1054" spans="1:9">
      <c r="A1054" s="9">
        <v>405815</v>
      </c>
      <c r="B1054" s="9">
        <v>423780</v>
      </c>
      <c r="C1054" s="7">
        <f t="shared" si="80"/>
        <v>1.0442689402806697</v>
      </c>
      <c r="D1054" s="2" t="str">
        <f t="shared" si="81"/>
        <v>A+</v>
      </c>
      <c r="E1054" s="2" t="str">
        <f t="shared" si="82"/>
        <v>A+</v>
      </c>
      <c r="H1054" t="str">
        <f t="shared" si="83"/>
        <v>A+</v>
      </c>
      <c r="I1054" t="str">
        <f t="shared" si="84"/>
        <v>A+</v>
      </c>
    </row>
    <row r="1055" spans="1:9">
      <c r="A1055" s="9">
        <v>362561</v>
      </c>
      <c r="B1055" s="9">
        <v>1581111</v>
      </c>
      <c r="C1055" s="7">
        <f t="shared" si="80"/>
        <v>4.3609516743389385</v>
      </c>
      <c r="D1055" s="2" t="str">
        <f t="shared" si="81"/>
        <v>A+</v>
      </c>
      <c r="E1055" s="2" t="str">
        <f t="shared" si="82"/>
        <v>A+</v>
      </c>
      <c r="H1055" t="str">
        <f t="shared" si="83"/>
        <v>A+</v>
      </c>
      <c r="I1055" t="str">
        <f t="shared" si="84"/>
        <v>A+</v>
      </c>
    </row>
    <row r="1056" spans="1:9">
      <c r="A1056" s="9">
        <v>1057926</v>
      </c>
      <c r="B1056" s="9">
        <v>1800670</v>
      </c>
      <c r="C1056" s="7">
        <f t="shared" si="80"/>
        <v>1.7020755705030408</v>
      </c>
      <c r="D1056" s="2" t="str">
        <f t="shared" si="81"/>
        <v>A+</v>
      </c>
      <c r="E1056" s="2" t="str">
        <f t="shared" si="82"/>
        <v>A+</v>
      </c>
      <c r="H1056" t="str">
        <f t="shared" si="83"/>
        <v>A+</v>
      </c>
      <c r="I1056" t="str">
        <f t="shared" si="84"/>
        <v>A+</v>
      </c>
    </row>
    <row r="1057" spans="1:9">
      <c r="A1057" s="9">
        <v>369117</v>
      </c>
      <c r="B1057" s="9">
        <v>508877</v>
      </c>
      <c r="C1057" s="7">
        <f t="shared" si="80"/>
        <v>1.3786333330624165</v>
      </c>
      <c r="D1057" s="2" t="str">
        <f t="shared" si="81"/>
        <v>A+</v>
      </c>
      <c r="E1057" s="2" t="str">
        <f t="shared" si="82"/>
        <v>A+</v>
      </c>
      <c r="H1057" t="str">
        <f t="shared" si="83"/>
        <v>A+</v>
      </c>
      <c r="I1057" t="str">
        <f t="shared" si="84"/>
        <v>A+</v>
      </c>
    </row>
    <row r="1058" spans="1:9">
      <c r="A1058" s="9">
        <v>390249</v>
      </c>
      <c r="B1058" s="9">
        <v>542716</v>
      </c>
      <c r="C1058" s="7">
        <f t="shared" si="80"/>
        <v>1.3906915840911829</v>
      </c>
      <c r="D1058" s="2" t="str">
        <f t="shared" si="81"/>
        <v>A+</v>
      </c>
      <c r="E1058" s="2" t="str">
        <f t="shared" si="82"/>
        <v>A+</v>
      </c>
      <c r="H1058" t="str">
        <f t="shared" si="83"/>
        <v>A+</v>
      </c>
      <c r="I1058" t="str">
        <f t="shared" si="84"/>
        <v>A+</v>
      </c>
    </row>
    <row r="1059" spans="1:9">
      <c r="A1059" s="9">
        <v>1203686</v>
      </c>
      <c r="B1059" s="9">
        <v>593312</v>
      </c>
      <c r="C1059" s="7">
        <f t="shared" si="80"/>
        <v>0.49291260345306004</v>
      </c>
      <c r="D1059" s="2" t="str">
        <f t="shared" si="81"/>
        <v>PASS</v>
      </c>
      <c r="E1059" s="2" t="str">
        <f t="shared" si="82"/>
        <v>Pass</v>
      </c>
      <c r="H1059" t="str">
        <f t="shared" si="83"/>
        <v>Pass</v>
      </c>
      <c r="I1059" t="str">
        <f t="shared" si="84"/>
        <v>Pass</v>
      </c>
    </row>
    <row r="1060" spans="1:9">
      <c r="A1060" s="9">
        <v>326754</v>
      </c>
      <c r="B1060" s="9">
        <v>828061</v>
      </c>
      <c r="C1060" s="7">
        <f t="shared" si="80"/>
        <v>2.5342031008036625</v>
      </c>
      <c r="D1060" s="2" t="str">
        <f t="shared" si="81"/>
        <v>A+</v>
      </c>
      <c r="E1060" s="2" t="str">
        <f t="shared" si="82"/>
        <v>A+</v>
      </c>
      <c r="H1060" t="str">
        <f t="shared" si="83"/>
        <v>A+</v>
      </c>
      <c r="I1060" t="str">
        <f t="shared" si="84"/>
        <v>A+</v>
      </c>
    </row>
    <row r="1061" spans="1:9">
      <c r="A1061" s="9">
        <v>1023709</v>
      </c>
      <c r="B1061" s="9">
        <v>1041240</v>
      </c>
      <c r="C1061" s="7">
        <f t="shared" si="80"/>
        <v>1.0171249837600334</v>
      </c>
      <c r="D1061" s="2" t="str">
        <f t="shared" si="81"/>
        <v>A+</v>
      </c>
      <c r="E1061" s="2" t="str">
        <f t="shared" si="82"/>
        <v>A+</v>
      </c>
      <c r="H1061" t="str">
        <f t="shared" si="83"/>
        <v>A+</v>
      </c>
      <c r="I1061" t="str">
        <f t="shared" si="84"/>
        <v>A+</v>
      </c>
    </row>
    <row r="1062" spans="1:9">
      <c r="A1062" s="9">
        <v>570889</v>
      </c>
      <c r="B1062" s="9">
        <v>359944</v>
      </c>
      <c r="C1062" s="7">
        <f t="shared" si="80"/>
        <v>0.63049734712001804</v>
      </c>
      <c r="D1062" s="2" t="str">
        <f t="shared" si="81"/>
        <v>FIRST</v>
      </c>
      <c r="E1062" s="2" t="str">
        <f t="shared" si="82"/>
        <v>First</v>
      </c>
      <c r="H1062" t="str">
        <f t="shared" si="83"/>
        <v>First</v>
      </c>
      <c r="I1062" t="str">
        <f t="shared" si="84"/>
        <v>First</v>
      </c>
    </row>
    <row r="1063" spans="1:9">
      <c r="A1063" s="9">
        <v>339444</v>
      </c>
      <c r="B1063" s="9">
        <v>756631</v>
      </c>
      <c r="C1063" s="7">
        <f t="shared" si="80"/>
        <v>2.2290304144424411</v>
      </c>
      <c r="D1063" s="2" t="str">
        <f t="shared" si="81"/>
        <v>A+</v>
      </c>
      <c r="E1063" s="2" t="str">
        <f t="shared" si="82"/>
        <v>A+</v>
      </c>
      <c r="H1063" t="str">
        <f t="shared" si="83"/>
        <v>A+</v>
      </c>
      <c r="I1063" t="str">
        <f t="shared" si="84"/>
        <v>A+</v>
      </c>
    </row>
    <row r="1064" spans="1:9">
      <c r="A1064" s="9">
        <v>135205</v>
      </c>
      <c r="B1064" s="9">
        <v>179372</v>
      </c>
      <c r="C1064" s="7">
        <f t="shared" si="80"/>
        <v>1.3266669132058726</v>
      </c>
      <c r="D1064" s="2" t="str">
        <f t="shared" si="81"/>
        <v>A+</v>
      </c>
      <c r="E1064" s="2" t="str">
        <f t="shared" si="82"/>
        <v>A+</v>
      </c>
      <c r="H1064" t="str">
        <f t="shared" si="83"/>
        <v>A+</v>
      </c>
      <c r="I1064" t="str">
        <f t="shared" si="84"/>
        <v>A+</v>
      </c>
    </row>
    <row r="1065" spans="1:9">
      <c r="A1065" s="9">
        <v>252446</v>
      </c>
      <c r="B1065" s="9">
        <v>711437</v>
      </c>
      <c r="C1065" s="7">
        <f t="shared" si="80"/>
        <v>2.8181749760344785</v>
      </c>
      <c r="D1065" s="2" t="str">
        <f t="shared" si="81"/>
        <v>A+</v>
      </c>
      <c r="E1065" s="2" t="str">
        <f t="shared" si="82"/>
        <v>A+</v>
      </c>
      <c r="H1065" t="str">
        <f t="shared" si="83"/>
        <v>A+</v>
      </c>
      <c r="I1065" t="str">
        <f t="shared" si="84"/>
        <v>A+</v>
      </c>
    </row>
    <row r="1066" spans="1:9">
      <c r="A1066" s="9">
        <v>1174275</v>
      </c>
      <c r="B1066" s="9">
        <v>1722760</v>
      </c>
      <c r="C1066" s="7">
        <f t="shared" si="80"/>
        <v>1.4670839454131273</v>
      </c>
      <c r="D1066" s="2" t="str">
        <f t="shared" si="81"/>
        <v>A+</v>
      </c>
      <c r="E1066" s="2" t="str">
        <f t="shared" si="82"/>
        <v>A+</v>
      </c>
      <c r="H1066" t="str">
        <f t="shared" si="83"/>
        <v>A+</v>
      </c>
      <c r="I1066" t="str">
        <f t="shared" si="84"/>
        <v>A+</v>
      </c>
    </row>
    <row r="1067" spans="1:9">
      <c r="A1067" s="9">
        <v>499217</v>
      </c>
      <c r="B1067" s="9">
        <v>470034</v>
      </c>
      <c r="C1067" s="7">
        <f t="shared" si="80"/>
        <v>0.94154245548528992</v>
      </c>
      <c r="D1067" s="2" t="str">
        <f t="shared" si="81"/>
        <v>A</v>
      </c>
      <c r="E1067" s="2" t="str">
        <f t="shared" si="82"/>
        <v>A</v>
      </c>
      <c r="H1067" t="str">
        <f t="shared" si="83"/>
        <v>A</v>
      </c>
      <c r="I1067" t="str">
        <f t="shared" si="84"/>
        <v>A</v>
      </c>
    </row>
    <row r="1068" spans="1:9">
      <c r="A1068" s="9">
        <v>505622</v>
      </c>
      <c r="B1068" s="9">
        <v>404325</v>
      </c>
      <c r="C1068" s="7">
        <f t="shared" si="80"/>
        <v>0.7996586382712777</v>
      </c>
      <c r="D1068" s="2" t="str">
        <f t="shared" si="81"/>
        <v>FIRST</v>
      </c>
      <c r="E1068" s="2" t="str">
        <f t="shared" si="82"/>
        <v>First</v>
      </c>
      <c r="H1068" t="str">
        <f t="shared" si="83"/>
        <v>First</v>
      </c>
      <c r="I1068" t="str">
        <f t="shared" si="84"/>
        <v>First</v>
      </c>
    </row>
    <row r="1069" spans="1:9">
      <c r="A1069" s="9">
        <v>417648</v>
      </c>
      <c r="B1069" s="9">
        <v>653500</v>
      </c>
      <c r="C1069" s="7">
        <f t="shared" si="80"/>
        <v>1.5647147837413324</v>
      </c>
      <c r="D1069" s="2" t="str">
        <f t="shared" si="81"/>
        <v>A+</v>
      </c>
      <c r="E1069" s="2" t="str">
        <f t="shared" si="82"/>
        <v>A+</v>
      </c>
      <c r="H1069" t="str">
        <f t="shared" si="83"/>
        <v>A+</v>
      </c>
      <c r="I1069" t="str">
        <f t="shared" si="84"/>
        <v>A+</v>
      </c>
    </row>
    <row r="1070" spans="1:9">
      <c r="A1070" s="9">
        <v>822393</v>
      </c>
      <c r="B1070" s="9">
        <v>1351469</v>
      </c>
      <c r="C1070" s="7">
        <f t="shared" si="80"/>
        <v>1.6433371879381269</v>
      </c>
      <c r="D1070" s="2" t="str">
        <f t="shared" si="81"/>
        <v>A+</v>
      </c>
      <c r="E1070" s="2" t="str">
        <f t="shared" si="82"/>
        <v>A+</v>
      </c>
      <c r="H1070" t="str">
        <f t="shared" si="83"/>
        <v>A+</v>
      </c>
      <c r="I1070" t="str">
        <f t="shared" si="84"/>
        <v>A+</v>
      </c>
    </row>
    <row r="1071" spans="1:9">
      <c r="A1071" s="9">
        <v>232585</v>
      </c>
      <c r="B1071" s="9">
        <v>824453</v>
      </c>
      <c r="C1071" s="7">
        <f t="shared" si="80"/>
        <v>3.5447384827052475</v>
      </c>
      <c r="D1071" s="2" t="str">
        <f t="shared" si="81"/>
        <v>A+</v>
      </c>
      <c r="E1071" s="2" t="str">
        <f t="shared" si="82"/>
        <v>A+</v>
      </c>
      <c r="H1071" t="str">
        <f t="shared" si="83"/>
        <v>A+</v>
      </c>
      <c r="I1071" t="str">
        <f t="shared" si="84"/>
        <v>A+</v>
      </c>
    </row>
    <row r="1072" spans="1:9">
      <c r="A1072" s="9">
        <v>546019</v>
      </c>
      <c r="B1072" s="9">
        <v>1225000</v>
      </c>
      <c r="C1072" s="7">
        <f t="shared" si="80"/>
        <v>2.2435116726707314</v>
      </c>
      <c r="D1072" s="2" t="str">
        <f t="shared" si="81"/>
        <v>A+</v>
      </c>
      <c r="E1072" s="2" t="str">
        <f t="shared" si="82"/>
        <v>A+</v>
      </c>
      <c r="H1072" t="str">
        <f t="shared" si="83"/>
        <v>A+</v>
      </c>
      <c r="I1072" t="str">
        <f t="shared" si="84"/>
        <v>A+</v>
      </c>
    </row>
    <row r="1073" spans="1:9">
      <c r="A1073" s="9">
        <v>394769</v>
      </c>
      <c r="B1073" s="9">
        <v>845915</v>
      </c>
      <c r="C1073" s="7">
        <f t="shared" si="80"/>
        <v>2.1428100990705956</v>
      </c>
      <c r="D1073" s="2" t="str">
        <f t="shared" si="81"/>
        <v>A+</v>
      </c>
      <c r="E1073" s="2" t="str">
        <f t="shared" si="82"/>
        <v>A+</v>
      </c>
      <c r="H1073" t="str">
        <f t="shared" si="83"/>
        <v>A+</v>
      </c>
      <c r="I1073" t="str">
        <f t="shared" si="84"/>
        <v>A+</v>
      </c>
    </row>
    <row r="1074" spans="1:9">
      <c r="A1074" s="9">
        <v>759113</v>
      </c>
      <c r="B1074" s="9">
        <v>723490</v>
      </c>
      <c r="C1074" s="7">
        <f t="shared" si="80"/>
        <v>0.95307286266998459</v>
      </c>
      <c r="D1074" s="2" t="str">
        <f t="shared" si="81"/>
        <v>A</v>
      </c>
      <c r="E1074" s="2" t="str">
        <f t="shared" si="82"/>
        <v>A</v>
      </c>
      <c r="H1074" t="str">
        <f t="shared" si="83"/>
        <v>A</v>
      </c>
      <c r="I1074" t="str">
        <f t="shared" si="84"/>
        <v>A</v>
      </c>
    </row>
    <row r="1075" spans="1:9">
      <c r="A1075" s="9">
        <v>540819</v>
      </c>
      <c r="B1075" s="9">
        <v>306376</v>
      </c>
      <c r="C1075" s="7">
        <f t="shared" si="80"/>
        <v>0.5665037655851588</v>
      </c>
      <c r="D1075" s="2" t="str">
        <f t="shared" si="81"/>
        <v>PASS</v>
      </c>
      <c r="E1075" s="2" t="str">
        <f t="shared" si="82"/>
        <v>Pass</v>
      </c>
      <c r="H1075" t="str">
        <f t="shared" si="83"/>
        <v>Pass</v>
      </c>
      <c r="I1075" t="str">
        <f t="shared" si="84"/>
        <v>Pass</v>
      </c>
    </row>
    <row r="1076" spans="1:9">
      <c r="A1076" s="9">
        <v>1231688</v>
      </c>
      <c r="B1076" s="9">
        <v>1424410</v>
      </c>
      <c r="C1076" s="7">
        <f t="shared" si="80"/>
        <v>1.1564698202791617</v>
      </c>
      <c r="D1076" s="2" t="str">
        <f t="shared" si="81"/>
        <v>A+</v>
      </c>
      <c r="E1076" s="2" t="str">
        <f t="shared" si="82"/>
        <v>A+</v>
      </c>
      <c r="H1076" t="str">
        <f t="shared" si="83"/>
        <v>A+</v>
      </c>
      <c r="I1076" t="str">
        <f t="shared" si="84"/>
        <v>A+</v>
      </c>
    </row>
    <row r="1077" spans="1:9">
      <c r="A1077" s="9">
        <v>697901</v>
      </c>
      <c r="B1077" s="9">
        <v>1176747</v>
      </c>
      <c r="C1077" s="7">
        <f t="shared" si="80"/>
        <v>1.6861231034201125</v>
      </c>
      <c r="D1077" s="2" t="str">
        <f t="shared" si="81"/>
        <v>A+</v>
      </c>
      <c r="E1077" s="2" t="str">
        <f t="shared" si="82"/>
        <v>A+</v>
      </c>
      <c r="H1077" t="str">
        <f t="shared" si="83"/>
        <v>A+</v>
      </c>
      <c r="I1077" t="str">
        <f t="shared" si="84"/>
        <v>A+</v>
      </c>
    </row>
    <row r="1078" spans="1:9">
      <c r="A1078" s="9">
        <v>886730</v>
      </c>
      <c r="B1078" s="9">
        <v>1072697</v>
      </c>
      <c r="C1078" s="7">
        <f t="shared" si="80"/>
        <v>1.2097222378852639</v>
      </c>
      <c r="D1078" s="2" t="str">
        <f t="shared" si="81"/>
        <v>A+</v>
      </c>
      <c r="E1078" s="2" t="str">
        <f t="shared" si="82"/>
        <v>A+</v>
      </c>
      <c r="H1078" t="str">
        <f t="shared" si="83"/>
        <v>A+</v>
      </c>
      <c r="I1078" t="str">
        <f t="shared" si="84"/>
        <v>A+</v>
      </c>
    </row>
    <row r="1079" spans="1:9">
      <c r="A1079" s="9">
        <v>427485</v>
      </c>
      <c r="B1079" s="9">
        <v>439890</v>
      </c>
      <c r="C1079" s="7">
        <f t="shared" si="80"/>
        <v>1.0290185620548089</v>
      </c>
      <c r="D1079" s="2" t="str">
        <f t="shared" si="81"/>
        <v>A+</v>
      </c>
      <c r="E1079" s="2" t="str">
        <f t="shared" si="82"/>
        <v>A+</v>
      </c>
      <c r="H1079" t="str">
        <f t="shared" si="83"/>
        <v>A+</v>
      </c>
      <c r="I1079" t="str">
        <f t="shared" si="84"/>
        <v>A+</v>
      </c>
    </row>
    <row r="1080" spans="1:9">
      <c r="A1080" s="9">
        <v>567713</v>
      </c>
      <c r="B1080" s="9">
        <v>673029</v>
      </c>
      <c r="C1080" s="7">
        <f t="shared" si="80"/>
        <v>1.1855092273736907</v>
      </c>
      <c r="D1080" s="2" t="str">
        <f t="shared" si="81"/>
        <v>A+</v>
      </c>
      <c r="E1080" s="2" t="str">
        <f t="shared" si="82"/>
        <v>A+</v>
      </c>
      <c r="H1080" t="str">
        <f t="shared" si="83"/>
        <v>A+</v>
      </c>
      <c r="I1080" t="str">
        <f t="shared" si="84"/>
        <v>A+</v>
      </c>
    </row>
    <row r="1081" spans="1:9">
      <c r="A1081" s="9">
        <v>292707</v>
      </c>
      <c r="B1081" s="9">
        <v>834662</v>
      </c>
      <c r="C1081" s="7">
        <f t="shared" si="80"/>
        <v>2.8515272952133022</v>
      </c>
      <c r="D1081" s="2" t="str">
        <f t="shared" si="81"/>
        <v>A+</v>
      </c>
      <c r="E1081" s="2" t="str">
        <f t="shared" si="82"/>
        <v>A+</v>
      </c>
      <c r="H1081" t="str">
        <f t="shared" si="83"/>
        <v>A+</v>
      </c>
      <c r="I1081" t="str">
        <f t="shared" si="84"/>
        <v>A+</v>
      </c>
    </row>
    <row r="1082" spans="1:9">
      <c r="A1082" s="9">
        <v>480497</v>
      </c>
      <c r="B1082" s="9">
        <v>1298504</v>
      </c>
      <c r="C1082" s="7">
        <f t="shared" si="80"/>
        <v>2.7024185374726586</v>
      </c>
      <c r="D1082" s="2" t="str">
        <f t="shared" si="81"/>
        <v>A+</v>
      </c>
      <c r="E1082" s="2" t="str">
        <f t="shared" si="82"/>
        <v>A+</v>
      </c>
      <c r="H1082" t="str">
        <f t="shared" si="83"/>
        <v>A+</v>
      </c>
      <c r="I1082" t="str">
        <f t="shared" si="84"/>
        <v>A+</v>
      </c>
    </row>
    <row r="1083" spans="1:9">
      <c r="A1083" s="9">
        <v>734327</v>
      </c>
      <c r="B1083" s="9">
        <v>1461166</v>
      </c>
      <c r="C1083" s="7">
        <f t="shared" si="80"/>
        <v>1.9898029079687931</v>
      </c>
      <c r="D1083" s="2" t="str">
        <f t="shared" si="81"/>
        <v>A+</v>
      </c>
      <c r="E1083" s="2" t="str">
        <f t="shared" si="82"/>
        <v>A+</v>
      </c>
      <c r="H1083" t="str">
        <f t="shared" si="83"/>
        <v>A+</v>
      </c>
      <c r="I1083" t="str">
        <f t="shared" si="84"/>
        <v>A+</v>
      </c>
    </row>
    <row r="1084" spans="1:9">
      <c r="A1084" s="9">
        <v>482901</v>
      </c>
      <c r="B1084" s="9">
        <v>407046</v>
      </c>
      <c r="C1084" s="7">
        <f t="shared" si="80"/>
        <v>0.84291811365062408</v>
      </c>
      <c r="D1084" s="2" t="str">
        <f t="shared" si="81"/>
        <v>A</v>
      </c>
      <c r="E1084" s="2" t="str">
        <f t="shared" si="82"/>
        <v>A</v>
      </c>
      <c r="H1084" t="str">
        <f t="shared" si="83"/>
        <v>A</v>
      </c>
      <c r="I1084" t="str">
        <f t="shared" si="84"/>
        <v>A</v>
      </c>
    </row>
    <row r="1085" spans="1:9">
      <c r="A1085" s="9">
        <v>294882</v>
      </c>
      <c r="B1085" s="9">
        <v>464405</v>
      </c>
      <c r="C1085" s="7">
        <f t="shared" si="80"/>
        <v>1.5748841909645215</v>
      </c>
      <c r="D1085" s="2" t="str">
        <f t="shared" si="81"/>
        <v>A+</v>
      </c>
      <c r="E1085" s="2" t="str">
        <f t="shared" si="82"/>
        <v>A+</v>
      </c>
      <c r="H1085" t="str">
        <f t="shared" si="83"/>
        <v>A+</v>
      </c>
      <c r="I1085" t="str">
        <f t="shared" si="84"/>
        <v>A+</v>
      </c>
    </row>
    <row r="1086" spans="1:9">
      <c r="A1086" s="9">
        <v>876741</v>
      </c>
      <c r="B1086" s="9">
        <v>1172204</v>
      </c>
      <c r="C1086" s="7">
        <f t="shared" si="80"/>
        <v>1.3370014633740182</v>
      </c>
      <c r="D1086" s="2" t="str">
        <f t="shared" si="81"/>
        <v>A+</v>
      </c>
      <c r="E1086" s="2" t="str">
        <f t="shared" si="82"/>
        <v>A+</v>
      </c>
      <c r="H1086" t="str">
        <f t="shared" si="83"/>
        <v>A+</v>
      </c>
      <c r="I1086" t="str">
        <f t="shared" si="84"/>
        <v>A+</v>
      </c>
    </row>
    <row r="1087" spans="1:9">
      <c r="A1087" s="9">
        <v>869179</v>
      </c>
      <c r="B1087" s="9">
        <v>726246</v>
      </c>
      <c r="C1087" s="7">
        <f t="shared" si="80"/>
        <v>0.83555401131412521</v>
      </c>
      <c r="D1087" s="2" t="str">
        <f t="shared" si="81"/>
        <v>A</v>
      </c>
      <c r="E1087" s="2" t="str">
        <f t="shared" si="82"/>
        <v>A</v>
      </c>
      <c r="H1087" t="str">
        <f t="shared" si="83"/>
        <v>A</v>
      </c>
      <c r="I1087" t="str">
        <f t="shared" si="84"/>
        <v>A</v>
      </c>
    </row>
    <row r="1088" spans="1:9">
      <c r="A1088" s="9">
        <v>447421</v>
      </c>
      <c r="B1088" s="9">
        <v>265116</v>
      </c>
      <c r="C1088" s="7">
        <f t="shared" si="80"/>
        <v>0.59254259411158616</v>
      </c>
      <c r="D1088" s="2" t="str">
        <f t="shared" si="81"/>
        <v>PASS</v>
      </c>
      <c r="E1088" s="2" t="str">
        <f t="shared" si="82"/>
        <v>Pass</v>
      </c>
      <c r="H1088" t="str">
        <f t="shared" si="83"/>
        <v>Pass</v>
      </c>
      <c r="I1088" t="str">
        <f t="shared" si="84"/>
        <v>Pass</v>
      </c>
    </row>
    <row r="1089" spans="1:9">
      <c r="A1089" s="9">
        <v>235256</v>
      </c>
      <c r="B1089" s="9">
        <v>56259</v>
      </c>
      <c r="C1089" s="7">
        <f t="shared" si="80"/>
        <v>0.2391394905974768</v>
      </c>
      <c r="D1089" s="2" t="str">
        <f t="shared" si="81"/>
        <v>FAIL</v>
      </c>
      <c r="E1089" s="2" t="str">
        <f t="shared" si="82"/>
        <v>Fail</v>
      </c>
      <c r="H1089" t="str">
        <f t="shared" si="83"/>
        <v>Fail</v>
      </c>
      <c r="I1089" t="str">
        <f t="shared" si="84"/>
        <v>Fail</v>
      </c>
    </row>
    <row r="1090" spans="1:9">
      <c r="A1090" s="9">
        <v>1618512</v>
      </c>
      <c r="B1090" s="9">
        <v>2995741</v>
      </c>
      <c r="C1090" s="7">
        <f t="shared" si="80"/>
        <v>1.8509229465088921</v>
      </c>
      <c r="D1090" s="2" t="str">
        <f t="shared" si="81"/>
        <v>A+</v>
      </c>
      <c r="E1090" s="2" t="str">
        <f t="shared" si="82"/>
        <v>A+</v>
      </c>
      <c r="H1090" t="str">
        <f t="shared" si="83"/>
        <v>A+</v>
      </c>
      <c r="I1090" t="str">
        <f t="shared" si="84"/>
        <v>A+</v>
      </c>
    </row>
    <row r="1091" spans="1:9">
      <c r="A1091" s="9">
        <v>368382</v>
      </c>
      <c r="B1091" s="9">
        <v>463443</v>
      </c>
      <c r="C1091" s="7">
        <f t="shared" si="80"/>
        <v>1.2580500675928792</v>
      </c>
      <c r="D1091" s="2" t="str">
        <f t="shared" si="81"/>
        <v>A+</v>
      </c>
      <c r="E1091" s="2" t="str">
        <f t="shared" si="82"/>
        <v>A+</v>
      </c>
      <c r="H1091" t="str">
        <f t="shared" si="83"/>
        <v>A+</v>
      </c>
      <c r="I1091" t="str">
        <f t="shared" si="84"/>
        <v>A+</v>
      </c>
    </row>
    <row r="1092" spans="1:9">
      <c r="A1092" s="9">
        <v>826527</v>
      </c>
      <c r="B1092" s="9">
        <v>679378</v>
      </c>
      <c r="C1092" s="7">
        <f t="shared" si="80"/>
        <v>0.82196709847349214</v>
      </c>
      <c r="D1092" s="2" t="str">
        <f t="shared" si="81"/>
        <v>A</v>
      </c>
      <c r="E1092" s="2" t="str">
        <f t="shared" si="82"/>
        <v>A</v>
      </c>
      <c r="H1092" t="str">
        <f t="shared" si="83"/>
        <v>A</v>
      </c>
      <c r="I1092" t="str">
        <f t="shared" si="84"/>
        <v>A</v>
      </c>
    </row>
    <row r="1093" spans="1:9">
      <c r="A1093" s="9">
        <v>663572</v>
      </c>
      <c r="B1093" s="9">
        <v>768299</v>
      </c>
      <c r="C1093" s="7">
        <f t="shared" si="80"/>
        <v>1.1578231148993627</v>
      </c>
      <c r="D1093" s="2" t="str">
        <f t="shared" si="81"/>
        <v>A+</v>
      </c>
      <c r="E1093" s="2" t="str">
        <f t="shared" si="82"/>
        <v>A+</v>
      </c>
      <c r="H1093" t="str">
        <f t="shared" si="83"/>
        <v>A+</v>
      </c>
      <c r="I1093" t="str">
        <f t="shared" si="84"/>
        <v>A+</v>
      </c>
    </row>
    <row r="1094" spans="1:9">
      <c r="A1094" s="9">
        <v>632243</v>
      </c>
      <c r="B1094" s="9">
        <v>640036</v>
      </c>
      <c r="C1094" s="7">
        <f t="shared" si="80"/>
        <v>1.0123259569500966</v>
      </c>
      <c r="D1094" s="2" t="str">
        <f t="shared" si="81"/>
        <v>A+</v>
      </c>
      <c r="E1094" s="2" t="str">
        <f t="shared" si="82"/>
        <v>A+</v>
      </c>
      <c r="H1094" t="str">
        <f t="shared" si="83"/>
        <v>A+</v>
      </c>
      <c r="I1094" t="str">
        <f t="shared" si="84"/>
        <v>A+</v>
      </c>
    </row>
    <row r="1095" spans="1:9">
      <c r="A1095" s="9">
        <v>522573</v>
      </c>
      <c r="B1095" s="9">
        <v>500449</v>
      </c>
      <c r="C1095" s="7">
        <f t="shared" si="80"/>
        <v>0.95766333124750036</v>
      </c>
      <c r="D1095" s="2" t="str">
        <f t="shared" si="81"/>
        <v>A</v>
      </c>
      <c r="E1095" s="2" t="str">
        <f t="shared" si="82"/>
        <v>A</v>
      </c>
      <c r="H1095" t="str">
        <f t="shared" si="83"/>
        <v>A</v>
      </c>
      <c r="I1095" t="str">
        <f t="shared" si="84"/>
        <v>A</v>
      </c>
    </row>
    <row r="1096" spans="1:9">
      <c r="A1096" s="9">
        <v>803347</v>
      </c>
      <c r="B1096" s="9">
        <v>1196003</v>
      </c>
      <c r="C1096" s="7">
        <f t="shared" si="80"/>
        <v>1.4887750872288066</v>
      </c>
      <c r="D1096" s="2" t="str">
        <f t="shared" si="81"/>
        <v>A+</v>
      </c>
      <c r="E1096" s="2" t="str">
        <f t="shared" si="82"/>
        <v>A+</v>
      </c>
      <c r="H1096" t="str">
        <f t="shared" si="83"/>
        <v>A+</v>
      </c>
      <c r="I1096" t="str">
        <f t="shared" si="84"/>
        <v>A+</v>
      </c>
    </row>
    <row r="1097" spans="1:9">
      <c r="A1097" s="9">
        <v>1087530</v>
      </c>
      <c r="B1097" s="9">
        <v>1125058</v>
      </c>
      <c r="C1097" s="7">
        <f t="shared" si="80"/>
        <v>1.0345075538146074</v>
      </c>
      <c r="D1097" s="2" t="str">
        <f t="shared" si="81"/>
        <v>A+</v>
      </c>
      <c r="E1097" s="2" t="str">
        <f t="shared" si="82"/>
        <v>A+</v>
      </c>
      <c r="H1097" t="str">
        <f t="shared" si="83"/>
        <v>A+</v>
      </c>
      <c r="I1097" t="str">
        <f t="shared" si="84"/>
        <v>A+</v>
      </c>
    </row>
    <row r="1098" spans="1:9">
      <c r="A1098" s="9">
        <v>784925</v>
      </c>
      <c r="B1098" s="9">
        <v>834346</v>
      </c>
      <c r="C1098" s="7">
        <f t="shared" si="80"/>
        <v>1.062962703443004</v>
      </c>
      <c r="D1098" s="2" t="str">
        <f t="shared" si="81"/>
        <v>A+</v>
      </c>
      <c r="E1098" s="2" t="str">
        <f t="shared" si="82"/>
        <v>A+</v>
      </c>
      <c r="H1098" t="str">
        <f t="shared" si="83"/>
        <v>A+</v>
      </c>
      <c r="I1098" t="str">
        <f t="shared" si="84"/>
        <v>A+</v>
      </c>
    </row>
    <row r="1099" spans="1:9">
      <c r="A1099" s="9">
        <v>810160</v>
      </c>
      <c r="B1099" s="9">
        <v>1293915</v>
      </c>
      <c r="C1099" s="7">
        <f t="shared" si="80"/>
        <v>1.5971104473190481</v>
      </c>
      <c r="D1099" s="2" t="str">
        <f t="shared" si="81"/>
        <v>A+</v>
      </c>
      <c r="E1099" s="2" t="str">
        <f t="shared" si="82"/>
        <v>A+</v>
      </c>
      <c r="H1099" t="str">
        <f t="shared" si="83"/>
        <v>A+</v>
      </c>
      <c r="I1099" t="str">
        <f t="shared" si="84"/>
        <v>A+</v>
      </c>
    </row>
    <row r="1100" spans="1:9">
      <c r="A1100" s="9">
        <v>540981</v>
      </c>
      <c r="B1100" s="9">
        <v>1685916</v>
      </c>
      <c r="C1100" s="7">
        <f t="shared" si="80"/>
        <v>3.1164051972250411</v>
      </c>
      <c r="D1100" s="2" t="str">
        <f t="shared" si="81"/>
        <v>A+</v>
      </c>
      <c r="E1100" s="2" t="str">
        <f t="shared" si="82"/>
        <v>A+</v>
      </c>
      <c r="H1100" t="str">
        <f t="shared" si="83"/>
        <v>A+</v>
      </c>
      <c r="I1100" t="str">
        <f t="shared" si="84"/>
        <v>A+</v>
      </c>
    </row>
    <row r="1101" spans="1:9">
      <c r="A1101" s="9">
        <v>1693027</v>
      </c>
      <c r="B1101" s="9">
        <v>2303057</v>
      </c>
      <c r="C1101" s="7">
        <f t="shared" ref="C1101:C1164" si="85">B1101/A1101</f>
        <v>1.3603191207228236</v>
      </c>
      <c r="D1101" s="2" t="str">
        <f t="shared" ref="D1101:D1164" si="86">IF(C1101&gt;100%,"A+",IF(C1101&gt;81%,"A",IF(C1101&gt;61%,"FIRST",IF(C1101&gt;41%,"PASS","FAIL"))))</f>
        <v>A+</v>
      </c>
      <c r="E1101" s="2" t="str">
        <f t="shared" ref="E1101:E1164" si="87">VLOOKUP(C1101,$C$4:$D$8,2,1)</f>
        <v>A+</v>
      </c>
      <c r="H1101" t="str">
        <f t="shared" ref="H1101:H1164" si="88">IF(C1101&lt;41%, "Fail",IF(C1101&lt;61%,"Pass",IF(C1101&lt;81%,"First",IF(C1101&lt;101%,"A","A+"))))</f>
        <v>A+</v>
      </c>
      <c r="I1101" t="str">
        <f t="shared" ref="I1101:I1164" si="89">VLOOKUP(C1101,$C$4:$D$8,2,TRUE)</f>
        <v>A+</v>
      </c>
    </row>
    <row r="1102" spans="1:9">
      <c r="A1102" s="9">
        <v>1338459</v>
      </c>
      <c r="B1102" s="9">
        <v>1211344</v>
      </c>
      <c r="C1102" s="7">
        <f t="shared" si="85"/>
        <v>0.90502884287079399</v>
      </c>
      <c r="D1102" s="2" t="str">
        <f t="shared" si="86"/>
        <v>A</v>
      </c>
      <c r="E1102" s="2" t="str">
        <f t="shared" si="87"/>
        <v>A</v>
      </c>
      <c r="H1102" t="str">
        <f t="shared" si="88"/>
        <v>A</v>
      </c>
      <c r="I1102" t="str">
        <f t="shared" si="89"/>
        <v>A</v>
      </c>
    </row>
    <row r="1103" spans="1:9">
      <c r="A1103" s="9">
        <v>1181832</v>
      </c>
      <c r="B1103" s="9">
        <v>847127</v>
      </c>
      <c r="C1103" s="7">
        <f t="shared" si="85"/>
        <v>0.7167913882853062</v>
      </c>
      <c r="D1103" s="2" t="str">
        <f t="shared" si="86"/>
        <v>FIRST</v>
      </c>
      <c r="E1103" s="2" t="str">
        <f t="shared" si="87"/>
        <v>First</v>
      </c>
      <c r="H1103" t="str">
        <f t="shared" si="88"/>
        <v>First</v>
      </c>
      <c r="I1103" t="str">
        <f t="shared" si="89"/>
        <v>First</v>
      </c>
    </row>
    <row r="1104" spans="1:9">
      <c r="A1104" s="9">
        <v>627050</v>
      </c>
      <c r="B1104" s="9">
        <v>940764</v>
      </c>
      <c r="C1104" s="7">
        <f t="shared" si="85"/>
        <v>1.5003014113707041</v>
      </c>
      <c r="D1104" s="2" t="str">
        <f t="shared" si="86"/>
        <v>A+</v>
      </c>
      <c r="E1104" s="2" t="str">
        <f t="shared" si="87"/>
        <v>A+</v>
      </c>
      <c r="H1104" t="str">
        <f t="shared" si="88"/>
        <v>A+</v>
      </c>
      <c r="I1104" t="str">
        <f t="shared" si="89"/>
        <v>A+</v>
      </c>
    </row>
    <row r="1105" spans="1:9">
      <c r="A1105" s="9">
        <v>1432619</v>
      </c>
      <c r="B1105" s="9">
        <v>3341599</v>
      </c>
      <c r="C1105" s="7">
        <f t="shared" si="85"/>
        <v>2.3325105977234699</v>
      </c>
      <c r="D1105" s="2" t="str">
        <f t="shared" si="86"/>
        <v>A+</v>
      </c>
      <c r="E1105" s="2" t="str">
        <f t="shared" si="87"/>
        <v>A+</v>
      </c>
      <c r="H1105" t="str">
        <f t="shared" si="88"/>
        <v>A+</v>
      </c>
      <c r="I1105" t="str">
        <f t="shared" si="89"/>
        <v>A+</v>
      </c>
    </row>
    <row r="1106" spans="1:9">
      <c r="A1106" s="9">
        <v>528061</v>
      </c>
      <c r="B1106" s="9">
        <v>760148</v>
      </c>
      <c r="C1106" s="7">
        <f t="shared" si="85"/>
        <v>1.4395079356362239</v>
      </c>
      <c r="D1106" s="2" t="str">
        <f t="shared" si="86"/>
        <v>A+</v>
      </c>
      <c r="E1106" s="2" t="str">
        <f t="shared" si="87"/>
        <v>A+</v>
      </c>
      <c r="H1106" t="str">
        <f t="shared" si="88"/>
        <v>A+</v>
      </c>
      <c r="I1106" t="str">
        <f t="shared" si="89"/>
        <v>A+</v>
      </c>
    </row>
    <row r="1107" spans="1:9">
      <c r="A1107" s="9">
        <v>570231</v>
      </c>
      <c r="B1107" s="9">
        <v>804571</v>
      </c>
      <c r="C1107" s="7">
        <f t="shared" si="85"/>
        <v>1.4109562615852171</v>
      </c>
      <c r="D1107" s="2" t="str">
        <f t="shared" si="86"/>
        <v>A+</v>
      </c>
      <c r="E1107" s="2" t="str">
        <f t="shared" si="87"/>
        <v>A+</v>
      </c>
      <c r="H1107" t="str">
        <f t="shared" si="88"/>
        <v>A+</v>
      </c>
      <c r="I1107" t="str">
        <f t="shared" si="89"/>
        <v>A+</v>
      </c>
    </row>
    <row r="1108" spans="1:9">
      <c r="A1108" s="9">
        <v>572020</v>
      </c>
      <c r="B1108" s="9">
        <v>300185</v>
      </c>
      <c r="C1108" s="7">
        <f t="shared" si="85"/>
        <v>0.52478060207685051</v>
      </c>
      <c r="D1108" s="2" t="str">
        <f t="shared" si="86"/>
        <v>PASS</v>
      </c>
      <c r="E1108" s="2" t="str">
        <f t="shared" si="87"/>
        <v>Pass</v>
      </c>
      <c r="H1108" t="str">
        <f t="shared" si="88"/>
        <v>Pass</v>
      </c>
      <c r="I1108" t="str">
        <f t="shared" si="89"/>
        <v>Pass</v>
      </c>
    </row>
    <row r="1109" spans="1:9">
      <c r="A1109" s="9">
        <v>1710566</v>
      </c>
      <c r="B1109" s="9">
        <v>1247410</v>
      </c>
      <c r="C1109" s="7">
        <f t="shared" si="85"/>
        <v>0.7292381585977975</v>
      </c>
      <c r="D1109" s="2" t="str">
        <f t="shared" si="86"/>
        <v>FIRST</v>
      </c>
      <c r="E1109" s="2" t="str">
        <f t="shared" si="87"/>
        <v>First</v>
      </c>
      <c r="H1109" t="str">
        <f t="shared" si="88"/>
        <v>First</v>
      </c>
      <c r="I1109" t="str">
        <f t="shared" si="89"/>
        <v>First</v>
      </c>
    </row>
    <row r="1110" spans="1:9">
      <c r="A1110" s="9">
        <v>870791</v>
      </c>
      <c r="B1110" s="9">
        <v>742822</v>
      </c>
      <c r="C1110" s="7">
        <f t="shared" si="85"/>
        <v>0.85304280820541323</v>
      </c>
      <c r="D1110" s="2" t="str">
        <f t="shared" si="86"/>
        <v>A</v>
      </c>
      <c r="E1110" s="2" t="str">
        <f t="shared" si="87"/>
        <v>A</v>
      </c>
      <c r="H1110" t="str">
        <f t="shared" si="88"/>
        <v>A</v>
      </c>
      <c r="I1110" t="str">
        <f t="shared" si="89"/>
        <v>A</v>
      </c>
    </row>
    <row r="1111" spans="1:9">
      <c r="A1111" s="9">
        <v>873780</v>
      </c>
      <c r="B1111" s="9">
        <v>875444</v>
      </c>
      <c r="C1111" s="7">
        <f t="shared" si="85"/>
        <v>1.001904369520932</v>
      </c>
      <c r="D1111" s="2" t="str">
        <f t="shared" si="86"/>
        <v>A+</v>
      </c>
      <c r="E1111" s="2" t="str">
        <f t="shared" si="87"/>
        <v>A+</v>
      </c>
      <c r="H1111" t="str">
        <f t="shared" si="88"/>
        <v>A</v>
      </c>
      <c r="I1111" t="str">
        <f t="shared" si="89"/>
        <v>A+</v>
      </c>
    </row>
    <row r="1112" spans="1:9">
      <c r="A1112" s="9">
        <v>660316</v>
      </c>
      <c r="B1112" s="9">
        <v>197623</v>
      </c>
      <c r="C1112" s="7">
        <f t="shared" si="85"/>
        <v>0.29928549361214934</v>
      </c>
      <c r="D1112" s="2" t="str">
        <f t="shared" si="86"/>
        <v>FAIL</v>
      </c>
      <c r="E1112" s="2" t="str">
        <f t="shared" si="87"/>
        <v>Fail</v>
      </c>
      <c r="H1112" t="str">
        <f t="shared" si="88"/>
        <v>Fail</v>
      </c>
      <c r="I1112" t="str">
        <f t="shared" si="89"/>
        <v>Fail</v>
      </c>
    </row>
    <row r="1113" spans="1:9">
      <c r="A1113" s="9">
        <v>247227</v>
      </c>
      <c r="B1113" s="9">
        <v>261988</v>
      </c>
      <c r="C1113" s="7">
        <f t="shared" si="85"/>
        <v>1.0597062618565125</v>
      </c>
      <c r="D1113" s="2" t="str">
        <f t="shared" si="86"/>
        <v>A+</v>
      </c>
      <c r="E1113" s="2" t="str">
        <f t="shared" si="87"/>
        <v>A+</v>
      </c>
      <c r="H1113" t="str">
        <f t="shared" si="88"/>
        <v>A+</v>
      </c>
      <c r="I1113" t="str">
        <f t="shared" si="89"/>
        <v>A+</v>
      </c>
    </row>
    <row r="1114" spans="1:9">
      <c r="A1114" s="9">
        <v>489820</v>
      </c>
      <c r="B1114" s="9">
        <v>640381</v>
      </c>
      <c r="C1114" s="7">
        <f t="shared" si="85"/>
        <v>1.3073802621371116</v>
      </c>
      <c r="D1114" s="2" t="str">
        <f t="shared" si="86"/>
        <v>A+</v>
      </c>
      <c r="E1114" s="2" t="str">
        <f t="shared" si="87"/>
        <v>A+</v>
      </c>
      <c r="H1114" t="str">
        <f t="shared" si="88"/>
        <v>A+</v>
      </c>
      <c r="I1114" t="str">
        <f t="shared" si="89"/>
        <v>A+</v>
      </c>
    </row>
    <row r="1115" spans="1:9">
      <c r="A1115" s="9">
        <v>1606166</v>
      </c>
      <c r="B1115" s="9">
        <v>2950639</v>
      </c>
      <c r="C1115" s="7">
        <f t="shared" si="85"/>
        <v>1.8370697673839442</v>
      </c>
      <c r="D1115" s="2" t="str">
        <f t="shared" si="86"/>
        <v>A+</v>
      </c>
      <c r="E1115" s="2" t="str">
        <f t="shared" si="87"/>
        <v>A+</v>
      </c>
      <c r="H1115" t="str">
        <f t="shared" si="88"/>
        <v>A+</v>
      </c>
      <c r="I1115" t="str">
        <f t="shared" si="89"/>
        <v>A+</v>
      </c>
    </row>
    <row r="1116" spans="1:9">
      <c r="A1116" s="9">
        <v>1102075</v>
      </c>
      <c r="B1116" s="9">
        <v>783994</v>
      </c>
      <c r="C1116" s="7">
        <f t="shared" si="85"/>
        <v>0.71137989701245374</v>
      </c>
      <c r="D1116" s="2" t="str">
        <f t="shared" si="86"/>
        <v>FIRST</v>
      </c>
      <c r="E1116" s="2" t="str">
        <f t="shared" si="87"/>
        <v>First</v>
      </c>
      <c r="H1116" t="str">
        <f t="shared" si="88"/>
        <v>First</v>
      </c>
      <c r="I1116" t="str">
        <f t="shared" si="89"/>
        <v>First</v>
      </c>
    </row>
    <row r="1117" spans="1:9">
      <c r="A1117" s="9">
        <v>1623688</v>
      </c>
      <c r="B1117" s="9">
        <v>1476951</v>
      </c>
      <c r="C1117" s="7">
        <f t="shared" si="85"/>
        <v>0.90962734219874752</v>
      </c>
      <c r="D1117" s="2" t="str">
        <f t="shared" si="86"/>
        <v>A</v>
      </c>
      <c r="E1117" s="2" t="str">
        <f t="shared" si="87"/>
        <v>A</v>
      </c>
      <c r="H1117" t="str">
        <f t="shared" si="88"/>
        <v>A</v>
      </c>
      <c r="I1117" t="str">
        <f t="shared" si="89"/>
        <v>A</v>
      </c>
    </row>
    <row r="1118" spans="1:9">
      <c r="A1118" s="9">
        <v>1031661</v>
      </c>
      <c r="B1118" s="9">
        <v>1019607</v>
      </c>
      <c r="C1118" s="7">
        <f t="shared" si="85"/>
        <v>0.98831592936051671</v>
      </c>
      <c r="D1118" s="2" t="str">
        <f t="shared" si="86"/>
        <v>A</v>
      </c>
      <c r="E1118" s="2" t="str">
        <f t="shared" si="87"/>
        <v>A</v>
      </c>
      <c r="H1118" t="str">
        <f t="shared" si="88"/>
        <v>A</v>
      </c>
      <c r="I1118" t="str">
        <f t="shared" si="89"/>
        <v>A</v>
      </c>
    </row>
    <row r="1119" spans="1:9">
      <c r="A1119" s="9">
        <v>898315</v>
      </c>
      <c r="B1119" s="9">
        <v>98317</v>
      </c>
      <c r="C1119" s="7">
        <f t="shared" si="85"/>
        <v>0.10944601837885375</v>
      </c>
      <c r="D1119" s="2" t="str">
        <f t="shared" si="86"/>
        <v>FAIL</v>
      </c>
      <c r="E1119" s="2" t="str">
        <f t="shared" si="87"/>
        <v>Fail</v>
      </c>
      <c r="H1119" t="str">
        <f t="shared" si="88"/>
        <v>Fail</v>
      </c>
      <c r="I1119" t="str">
        <f t="shared" si="89"/>
        <v>Fail</v>
      </c>
    </row>
    <row r="1120" spans="1:9">
      <c r="A1120" s="9">
        <v>875487</v>
      </c>
      <c r="B1120" s="9">
        <v>899166</v>
      </c>
      <c r="C1120" s="7">
        <f t="shared" si="85"/>
        <v>1.0270466608870263</v>
      </c>
      <c r="D1120" s="2" t="str">
        <f t="shared" si="86"/>
        <v>A+</v>
      </c>
      <c r="E1120" s="2" t="str">
        <f t="shared" si="87"/>
        <v>A+</v>
      </c>
      <c r="H1120" t="str">
        <f t="shared" si="88"/>
        <v>A+</v>
      </c>
      <c r="I1120" t="str">
        <f t="shared" si="89"/>
        <v>A+</v>
      </c>
    </row>
    <row r="1121" spans="1:9">
      <c r="A1121" s="9">
        <v>337087</v>
      </c>
      <c r="B1121" s="9">
        <v>823588</v>
      </c>
      <c r="C1121" s="7">
        <f t="shared" si="85"/>
        <v>2.4432505554945756</v>
      </c>
      <c r="D1121" s="2" t="str">
        <f t="shared" si="86"/>
        <v>A+</v>
      </c>
      <c r="E1121" s="2" t="str">
        <f t="shared" si="87"/>
        <v>A+</v>
      </c>
      <c r="H1121" t="str">
        <f t="shared" si="88"/>
        <v>A+</v>
      </c>
      <c r="I1121" t="str">
        <f t="shared" si="89"/>
        <v>A+</v>
      </c>
    </row>
    <row r="1122" spans="1:9">
      <c r="A1122" s="9">
        <v>1677248</v>
      </c>
      <c r="B1122" s="9">
        <v>1714490</v>
      </c>
      <c r="C1122" s="7">
        <f t="shared" si="85"/>
        <v>1.0222042297859351</v>
      </c>
      <c r="D1122" s="2" t="str">
        <f t="shared" si="86"/>
        <v>A+</v>
      </c>
      <c r="E1122" s="2" t="str">
        <f t="shared" si="87"/>
        <v>A+</v>
      </c>
      <c r="H1122" t="str">
        <f t="shared" si="88"/>
        <v>A+</v>
      </c>
      <c r="I1122" t="str">
        <f t="shared" si="89"/>
        <v>A+</v>
      </c>
    </row>
    <row r="1123" spans="1:9">
      <c r="A1123" s="9">
        <v>3497419</v>
      </c>
      <c r="B1123" s="9">
        <v>216125</v>
      </c>
      <c r="C1123" s="7">
        <f t="shared" si="85"/>
        <v>6.1795569818772073E-2</v>
      </c>
      <c r="D1123" s="2" t="str">
        <f t="shared" si="86"/>
        <v>FAIL</v>
      </c>
      <c r="E1123" s="2" t="str">
        <f t="shared" si="87"/>
        <v>Fail</v>
      </c>
      <c r="H1123" t="str">
        <f t="shared" si="88"/>
        <v>Fail</v>
      </c>
      <c r="I1123" t="str">
        <f t="shared" si="89"/>
        <v>Fail</v>
      </c>
    </row>
    <row r="1124" spans="1:9">
      <c r="A1124" s="9">
        <v>400262</v>
      </c>
      <c r="B1124" s="9">
        <v>520242</v>
      </c>
      <c r="C1124" s="7">
        <f t="shared" si="85"/>
        <v>1.2997536613518146</v>
      </c>
      <c r="D1124" s="2" t="str">
        <f t="shared" si="86"/>
        <v>A+</v>
      </c>
      <c r="E1124" s="2" t="str">
        <f t="shared" si="87"/>
        <v>A+</v>
      </c>
      <c r="H1124" t="str">
        <f t="shared" si="88"/>
        <v>A+</v>
      </c>
      <c r="I1124" t="str">
        <f t="shared" si="89"/>
        <v>A+</v>
      </c>
    </row>
    <row r="1125" spans="1:9">
      <c r="A1125" s="9">
        <v>246558</v>
      </c>
      <c r="B1125" s="9">
        <v>281880</v>
      </c>
      <c r="C1125" s="7">
        <f t="shared" si="85"/>
        <v>1.1432604093154553</v>
      </c>
      <c r="D1125" s="2" t="str">
        <f t="shared" si="86"/>
        <v>A+</v>
      </c>
      <c r="E1125" s="2" t="str">
        <f t="shared" si="87"/>
        <v>A+</v>
      </c>
      <c r="H1125" t="str">
        <f t="shared" si="88"/>
        <v>A+</v>
      </c>
      <c r="I1125" t="str">
        <f t="shared" si="89"/>
        <v>A+</v>
      </c>
    </row>
    <row r="1126" spans="1:9">
      <c r="A1126" s="9">
        <v>786376</v>
      </c>
      <c r="B1126" s="9">
        <v>867124</v>
      </c>
      <c r="C1126" s="7">
        <f t="shared" si="85"/>
        <v>1.1026837034700958</v>
      </c>
      <c r="D1126" s="2" t="str">
        <f t="shared" si="86"/>
        <v>A+</v>
      </c>
      <c r="E1126" s="2" t="str">
        <f t="shared" si="87"/>
        <v>A+</v>
      </c>
      <c r="H1126" t="str">
        <f t="shared" si="88"/>
        <v>A+</v>
      </c>
      <c r="I1126" t="str">
        <f t="shared" si="89"/>
        <v>A+</v>
      </c>
    </row>
    <row r="1127" spans="1:9">
      <c r="A1127" s="9">
        <v>1020346</v>
      </c>
      <c r="B1127" s="9">
        <v>1382509</v>
      </c>
      <c r="C1127" s="7">
        <f t="shared" si="85"/>
        <v>1.3549413630278357</v>
      </c>
      <c r="D1127" s="2" t="str">
        <f t="shared" si="86"/>
        <v>A+</v>
      </c>
      <c r="E1127" s="2" t="str">
        <f t="shared" si="87"/>
        <v>A+</v>
      </c>
      <c r="H1127" t="str">
        <f t="shared" si="88"/>
        <v>A+</v>
      </c>
      <c r="I1127" t="str">
        <f t="shared" si="89"/>
        <v>A+</v>
      </c>
    </row>
    <row r="1128" spans="1:9">
      <c r="A1128" s="9">
        <v>667952</v>
      </c>
      <c r="B1128" s="9">
        <v>854719</v>
      </c>
      <c r="C1128" s="7">
        <f t="shared" si="85"/>
        <v>1.2796114092030566</v>
      </c>
      <c r="D1128" s="2" t="str">
        <f t="shared" si="86"/>
        <v>A+</v>
      </c>
      <c r="E1128" s="2" t="str">
        <f t="shared" si="87"/>
        <v>A+</v>
      </c>
      <c r="H1128" t="str">
        <f t="shared" si="88"/>
        <v>A+</v>
      </c>
      <c r="I1128" t="str">
        <f t="shared" si="89"/>
        <v>A+</v>
      </c>
    </row>
    <row r="1129" spans="1:9">
      <c r="A1129" s="9">
        <v>607991</v>
      </c>
      <c r="B1129" s="9">
        <v>892612</v>
      </c>
      <c r="C1129" s="7">
        <f t="shared" si="85"/>
        <v>1.4681335743456729</v>
      </c>
      <c r="D1129" s="2" t="str">
        <f t="shared" si="86"/>
        <v>A+</v>
      </c>
      <c r="E1129" s="2" t="str">
        <f t="shared" si="87"/>
        <v>A+</v>
      </c>
      <c r="H1129" t="str">
        <f t="shared" si="88"/>
        <v>A+</v>
      </c>
      <c r="I1129" t="str">
        <f t="shared" si="89"/>
        <v>A+</v>
      </c>
    </row>
    <row r="1130" spans="1:9">
      <c r="A1130" s="9">
        <v>733275</v>
      </c>
      <c r="B1130" s="9">
        <v>586609</v>
      </c>
      <c r="C1130" s="7">
        <f t="shared" si="85"/>
        <v>0.79998499880672325</v>
      </c>
      <c r="D1130" s="2" t="str">
        <f t="shared" si="86"/>
        <v>FIRST</v>
      </c>
      <c r="E1130" s="2" t="str">
        <f t="shared" si="87"/>
        <v>First</v>
      </c>
      <c r="H1130" t="str">
        <f t="shared" si="88"/>
        <v>First</v>
      </c>
      <c r="I1130" t="str">
        <f t="shared" si="89"/>
        <v>First</v>
      </c>
    </row>
    <row r="1131" spans="1:9">
      <c r="A1131" s="9">
        <v>708180</v>
      </c>
      <c r="B1131" s="9">
        <v>1222353</v>
      </c>
      <c r="C1131" s="7">
        <f t="shared" si="85"/>
        <v>1.7260484622553589</v>
      </c>
      <c r="D1131" s="2" t="str">
        <f t="shared" si="86"/>
        <v>A+</v>
      </c>
      <c r="E1131" s="2" t="str">
        <f t="shared" si="87"/>
        <v>A+</v>
      </c>
      <c r="H1131" t="str">
        <f t="shared" si="88"/>
        <v>A+</v>
      </c>
      <c r="I1131" t="str">
        <f t="shared" si="89"/>
        <v>A+</v>
      </c>
    </row>
    <row r="1132" spans="1:9">
      <c r="A1132" s="9">
        <v>995439</v>
      </c>
      <c r="B1132" s="9">
        <v>923036</v>
      </c>
      <c r="C1132" s="7">
        <f t="shared" si="85"/>
        <v>0.92726525683643091</v>
      </c>
      <c r="D1132" s="2" t="str">
        <f t="shared" si="86"/>
        <v>A</v>
      </c>
      <c r="E1132" s="2" t="str">
        <f t="shared" si="87"/>
        <v>A</v>
      </c>
      <c r="H1132" t="str">
        <f t="shared" si="88"/>
        <v>A</v>
      </c>
      <c r="I1132" t="str">
        <f t="shared" si="89"/>
        <v>A</v>
      </c>
    </row>
    <row r="1133" spans="1:9">
      <c r="A1133" s="9">
        <v>708027</v>
      </c>
      <c r="B1133" s="9">
        <v>966610</v>
      </c>
      <c r="C1133" s="7">
        <f t="shared" si="85"/>
        <v>1.3652162982485132</v>
      </c>
      <c r="D1133" s="2" t="str">
        <f t="shared" si="86"/>
        <v>A+</v>
      </c>
      <c r="E1133" s="2" t="str">
        <f t="shared" si="87"/>
        <v>A+</v>
      </c>
      <c r="H1133" t="str">
        <f t="shared" si="88"/>
        <v>A+</v>
      </c>
      <c r="I1133" t="str">
        <f t="shared" si="89"/>
        <v>A+</v>
      </c>
    </row>
    <row r="1134" spans="1:9">
      <c r="A1134" s="9">
        <v>470210</v>
      </c>
      <c r="B1134" s="9">
        <v>1151516</v>
      </c>
      <c r="C1134" s="7">
        <f t="shared" si="85"/>
        <v>2.448939835392697</v>
      </c>
      <c r="D1134" s="2" t="str">
        <f t="shared" si="86"/>
        <v>A+</v>
      </c>
      <c r="E1134" s="2" t="str">
        <f t="shared" si="87"/>
        <v>A+</v>
      </c>
      <c r="H1134" t="str">
        <f t="shared" si="88"/>
        <v>A+</v>
      </c>
      <c r="I1134" t="str">
        <f t="shared" si="89"/>
        <v>A+</v>
      </c>
    </row>
    <row r="1135" spans="1:9">
      <c r="A1135" s="9">
        <v>1138029</v>
      </c>
      <c r="B1135" s="9">
        <v>1619254</v>
      </c>
      <c r="C1135" s="7">
        <f t="shared" si="85"/>
        <v>1.4228582927148605</v>
      </c>
      <c r="D1135" s="2" t="str">
        <f t="shared" si="86"/>
        <v>A+</v>
      </c>
      <c r="E1135" s="2" t="str">
        <f t="shared" si="87"/>
        <v>A+</v>
      </c>
      <c r="H1135" t="str">
        <f t="shared" si="88"/>
        <v>A+</v>
      </c>
      <c r="I1135" t="str">
        <f t="shared" si="89"/>
        <v>A+</v>
      </c>
    </row>
    <row r="1136" spans="1:9">
      <c r="A1136" s="9">
        <v>1947219</v>
      </c>
      <c r="B1136" s="9">
        <v>427539</v>
      </c>
      <c r="C1136" s="7">
        <f t="shared" si="85"/>
        <v>0.21956390113284638</v>
      </c>
      <c r="D1136" s="2" t="str">
        <f t="shared" si="86"/>
        <v>FAIL</v>
      </c>
      <c r="E1136" s="2" t="str">
        <f t="shared" si="87"/>
        <v>Fail</v>
      </c>
      <c r="H1136" t="str">
        <f t="shared" si="88"/>
        <v>Fail</v>
      </c>
      <c r="I1136" t="str">
        <f t="shared" si="89"/>
        <v>Fail</v>
      </c>
    </row>
    <row r="1137" spans="1:9">
      <c r="A1137" s="9">
        <v>482383</v>
      </c>
      <c r="B1137" s="9">
        <v>581040</v>
      </c>
      <c r="C1137" s="7">
        <f t="shared" si="85"/>
        <v>1.2045200597865182</v>
      </c>
      <c r="D1137" s="2" t="str">
        <f t="shared" si="86"/>
        <v>A+</v>
      </c>
      <c r="E1137" s="2" t="str">
        <f t="shared" si="87"/>
        <v>A+</v>
      </c>
      <c r="H1137" t="str">
        <f t="shared" si="88"/>
        <v>A+</v>
      </c>
      <c r="I1137" t="str">
        <f t="shared" si="89"/>
        <v>A+</v>
      </c>
    </row>
    <row r="1138" spans="1:9">
      <c r="A1138" s="9">
        <v>240254</v>
      </c>
      <c r="B1138" s="9">
        <v>755944</v>
      </c>
      <c r="C1138" s="7">
        <f t="shared" si="85"/>
        <v>3.1464366878387042</v>
      </c>
      <c r="D1138" s="2" t="str">
        <f t="shared" si="86"/>
        <v>A+</v>
      </c>
      <c r="E1138" s="2" t="str">
        <f t="shared" si="87"/>
        <v>A+</v>
      </c>
      <c r="H1138" t="str">
        <f t="shared" si="88"/>
        <v>A+</v>
      </c>
      <c r="I1138" t="str">
        <f t="shared" si="89"/>
        <v>A+</v>
      </c>
    </row>
    <row r="1139" spans="1:9">
      <c r="A1139" s="9">
        <v>1126652</v>
      </c>
      <c r="B1139" s="9">
        <v>988115</v>
      </c>
      <c r="C1139" s="7">
        <f t="shared" si="85"/>
        <v>0.87703656497303517</v>
      </c>
      <c r="D1139" s="2" t="str">
        <f t="shared" si="86"/>
        <v>A</v>
      </c>
      <c r="E1139" s="2" t="str">
        <f t="shared" si="87"/>
        <v>A</v>
      </c>
      <c r="H1139" t="str">
        <f t="shared" si="88"/>
        <v>A</v>
      </c>
      <c r="I1139" t="str">
        <f t="shared" si="89"/>
        <v>A</v>
      </c>
    </row>
    <row r="1140" spans="1:9">
      <c r="A1140" s="9">
        <v>339278</v>
      </c>
      <c r="B1140" s="9">
        <v>612949</v>
      </c>
      <c r="C1140" s="7">
        <f t="shared" si="85"/>
        <v>1.8066276033223492</v>
      </c>
      <c r="D1140" s="2" t="str">
        <f t="shared" si="86"/>
        <v>A+</v>
      </c>
      <c r="E1140" s="2" t="str">
        <f t="shared" si="87"/>
        <v>A+</v>
      </c>
      <c r="H1140" t="str">
        <f t="shared" si="88"/>
        <v>A+</v>
      </c>
      <c r="I1140" t="str">
        <f t="shared" si="89"/>
        <v>A+</v>
      </c>
    </row>
    <row r="1141" spans="1:9">
      <c r="A1141" s="9">
        <v>521652</v>
      </c>
      <c r="B1141" s="9">
        <v>222694</v>
      </c>
      <c r="C1141" s="7">
        <f t="shared" si="85"/>
        <v>0.42690145921035477</v>
      </c>
      <c r="D1141" s="2" t="str">
        <f t="shared" si="86"/>
        <v>PASS</v>
      </c>
      <c r="E1141" s="2" t="str">
        <f t="shared" si="87"/>
        <v>Pass</v>
      </c>
      <c r="H1141" t="str">
        <f t="shared" si="88"/>
        <v>Pass</v>
      </c>
      <c r="I1141" t="str">
        <f t="shared" si="89"/>
        <v>Pass</v>
      </c>
    </row>
    <row r="1142" spans="1:9">
      <c r="A1142" s="9">
        <v>822012</v>
      </c>
      <c r="B1142" s="9">
        <v>786355</v>
      </c>
      <c r="C1142" s="7">
        <f t="shared" si="85"/>
        <v>0.95662228775249025</v>
      </c>
      <c r="D1142" s="2" t="str">
        <f t="shared" si="86"/>
        <v>A</v>
      </c>
      <c r="E1142" s="2" t="str">
        <f t="shared" si="87"/>
        <v>A</v>
      </c>
      <c r="H1142" t="str">
        <f t="shared" si="88"/>
        <v>A</v>
      </c>
      <c r="I1142" t="str">
        <f t="shared" si="89"/>
        <v>A</v>
      </c>
    </row>
    <row r="1143" spans="1:9">
      <c r="A1143" s="9">
        <v>211147</v>
      </c>
      <c r="B1143" s="9">
        <v>955415</v>
      </c>
      <c r="C1143" s="7">
        <f t="shared" si="85"/>
        <v>4.5248807702690543</v>
      </c>
      <c r="D1143" s="2" t="str">
        <f t="shared" si="86"/>
        <v>A+</v>
      </c>
      <c r="E1143" s="2" t="str">
        <f t="shared" si="87"/>
        <v>A+</v>
      </c>
      <c r="H1143" t="str">
        <f t="shared" si="88"/>
        <v>A+</v>
      </c>
      <c r="I1143" t="str">
        <f t="shared" si="89"/>
        <v>A+</v>
      </c>
    </row>
    <row r="1144" spans="1:9">
      <c r="A1144" s="9">
        <v>790724</v>
      </c>
      <c r="B1144" s="9">
        <v>805496</v>
      </c>
      <c r="C1144" s="7">
        <f t="shared" si="85"/>
        <v>1.0186816133062864</v>
      </c>
      <c r="D1144" s="2" t="str">
        <f t="shared" si="86"/>
        <v>A+</v>
      </c>
      <c r="E1144" s="2" t="str">
        <f t="shared" si="87"/>
        <v>A+</v>
      </c>
      <c r="H1144" t="str">
        <f t="shared" si="88"/>
        <v>A+</v>
      </c>
      <c r="I1144" t="str">
        <f t="shared" si="89"/>
        <v>A+</v>
      </c>
    </row>
    <row r="1145" spans="1:9">
      <c r="A1145" s="9">
        <v>589457</v>
      </c>
      <c r="B1145" s="9">
        <v>1749409</v>
      </c>
      <c r="C1145" s="7">
        <f t="shared" si="85"/>
        <v>2.9678314109426132</v>
      </c>
      <c r="D1145" s="2" t="str">
        <f t="shared" si="86"/>
        <v>A+</v>
      </c>
      <c r="E1145" s="2" t="str">
        <f t="shared" si="87"/>
        <v>A+</v>
      </c>
      <c r="H1145" t="str">
        <f t="shared" si="88"/>
        <v>A+</v>
      </c>
      <c r="I1145" t="str">
        <f t="shared" si="89"/>
        <v>A+</v>
      </c>
    </row>
    <row r="1146" spans="1:9">
      <c r="A1146" s="9">
        <v>525581</v>
      </c>
      <c r="B1146" s="9">
        <v>612527</v>
      </c>
      <c r="C1146" s="7">
        <f t="shared" si="85"/>
        <v>1.1654283545257533</v>
      </c>
      <c r="D1146" s="2" t="str">
        <f t="shared" si="86"/>
        <v>A+</v>
      </c>
      <c r="E1146" s="2" t="str">
        <f t="shared" si="87"/>
        <v>A+</v>
      </c>
      <c r="H1146" t="str">
        <f t="shared" si="88"/>
        <v>A+</v>
      </c>
      <c r="I1146" t="str">
        <f t="shared" si="89"/>
        <v>A+</v>
      </c>
    </row>
    <row r="1147" spans="1:9">
      <c r="A1147" s="9">
        <v>1959822</v>
      </c>
      <c r="B1147" s="9">
        <v>1245533</v>
      </c>
      <c r="C1147" s="7">
        <f t="shared" si="85"/>
        <v>0.63553373724756634</v>
      </c>
      <c r="D1147" s="2" t="str">
        <f t="shared" si="86"/>
        <v>FIRST</v>
      </c>
      <c r="E1147" s="2" t="str">
        <f t="shared" si="87"/>
        <v>First</v>
      </c>
      <c r="H1147" t="str">
        <f t="shared" si="88"/>
        <v>First</v>
      </c>
      <c r="I1147" t="str">
        <f t="shared" si="89"/>
        <v>First</v>
      </c>
    </row>
    <row r="1148" spans="1:9">
      <c r="A1148" s="9">
        <v>823511</v>
      </c>
      <c r="B1148" s="9">
        <v>642908</v>
      </c>
      <c r="C1148" s="7">
        <f t="shared" si="85"/>
        <v>0.78069145403036511</v>
      </c>
      <c r="D1148" s="2" t="str">
        <f t="shared" si="86"/>
        <v>FIRST</v>
      </c>
      <c r="E1148" s="2" t="str">
        <f t="shared" si="87"/>
        <v>First</v>
      </c>
      <c r="H1148" t="str">
        <f t="shared" si="88"/>
        <v>First</v>
      </c>
      <c r="I1148" t="str">
        <f t="shared" si="89"/>
        <v>First</v>
      </c>
    </row>
    <row r="1149" spans="1:9">
      <c r="A1149" s="9">
        <v>236157</v>
      </c>
      <c r="B1149" s="9">
        <v>341268</v>
      </c>
      <c r="C1149" s="7">
        <f t="shared" si="85"/>
        <v>1.4450894955474536</v>
      </c>
      <c r="D1149" s="2" t="str">
        <f t="shared" si="86"/>
        <v>A+</v>
      </c>
      <c r="E1149" s="2" t="str">
        <f t="shared" si="87"/>
        <v>A+</v>
      </c>
      <c r="H1149" t="str">
        <f t="shared" si="88"/>
        <v>A+</v>
      </c>
      <c r="I1149" t="str">
        <f t="shared" si="89"/>
        <v>A+</v>
      </c>
    </row>
    <row r="1150" spans="1:9">
      <c r="A1150" s="9">
        <v>384720</v>
      </c>
      <c r="B1150" s="9">
        <v>670705</v>
      </c>
      <c r="C1150" s="7">
        <f t="shared" si="85"/>
        <v>1.7433588064046579</v>
      </c>
      <c r="D1150" s="2" t="str">
        <f t="shared" si="86"/>
        <v>A+</v>
      </c>
      <c r="E1150" s="2" t="str">
        <f t="shared" si="87"/>
        <v>A+</v>
      </c>
      <c r="H1150" t="str">
        <f t="shared" si="88"/>
        <v>A+</v>
      </c>
      <c r="I1150" t="str">
        <f t="shared" si="89"/>
        <v>A+</v>
      </c>
    </row>
    <row r="1151" spans="1:9">
      <c r="A1151" s="9">
        <v>1382590</v>
      </c>
      <c r="B1151" s="9">
        <v>1752679</v>
      </c>
      <c r="C1151" s="7">
        <f t="shared" si="85"/>
        <v>1.2676780535082708</v>
      </c>
      <c r="D1151" s="2" t="str">
        <f t="shared" si="86"/>
        <v>A+</v>
      </c>
      <c r="E1151" s="2" t="str">
        <f t="shared" si="87"/>
        <v>A+</v>
      </c>
      <c r="H1151" t="str">
        <f t="shared" si="88"/>
        <v>A+</v>
      </c>
      <c r="I1151" t="str">
        <f t="shared" si="89"/>
        <v>A+</v>
      </c>
    </row>
    <row r="1152" spans="1:9">
      <c r="A1152" s="9">
        <v>906425</v>
      </c>
      <c r="B1152" s="9">
        <v>48400</v>
      </c>
      <c r="C1152" s="7">
        <f t="shared" si="85"/>
        <v>5.339658548694045E-2</v>
      </c>
      <c r="D1152" s="2" t="str">
        <f t="shared" si="86"/>
        <v>FAIL</v>
      </c>
      <c r="E1152" s="2" t="str">
        <f t="shared" si="87"/>
        <v>Fail</v>
      </c>
      <c r="H1152" t="str">
        <f t="shared" si="88"/>
        <v>Fail</v>
      </c>
      <c r="I1152" t="str">
        <f t="shared" si="89"/>
        <v>Fail</v>
      </c>
    </row>
    <row r="1153" spans="1:9">
      <c r="A1153" s="9">
        <v>109198</v>
      </c>
      <c r="B1153" s="9">
        <v>812123</v>
      </c>
      <c r="C1153" s="7">
        <f t="shared" si="85"/>
        <v>7.43716002124581</v>
      </c>
      <c r="D1153" s="2" t="str">
        <f t="shared" si="86"/>
        <v>A+</v>
      </c>
      <c r="E1153" s="2" t="str">
        <f t="shared" si="87"/>
        <v>A+</v>
      </c>
      <c r="H1153" t="str">
        <f t="shared" si="88"/>
        <v>A+</v>
      </c>
      <c r="I1153" t="str">
        <f t="shared" si="89"/>
        <v>A+</v>
      </c>
    </row>
    <row r="1154" spans="1:9">
      <c r="A1154" s="9">
        <v>730285</v>
      </c>
      <c r="B1154" s="9">
        <v>418809</v>
      </c>
      <c r="C1154" s="7">
        <f t="shared" si="85"/>
        <v>0.57348706326981935</v>
      </c>
      <c r="D1154" s="2" t="str">
        <f t="shared" si="86"/>
        <v>PASS</v>
      </c>
      <c r="E1154" s="2" t="str">
        <f t="shared" si="87"/>
        <v>Pass</v>
      </c>
      <c r="H1154" t="str">
        <f t="shared" si="88"/>
        <v>Pass</v>
      </c>
      <c r="I1154" t="str">
        <f t="shared" si="89"/>
        <v>Pass</v>
      </c>
    </row>
    <row r="1155" spans="1:9">
      <c r="A1155" s="9">
        <v>628215</v>
      </c>
      <c r="B1155" s="9">
        <v>219123</v>
      </c>
      <c r="C1155" s="7">
        <f t="shared" si="85"/>
        <v>0.34880255963324658</v>
      </c>
      <c r="D1155" s="2" t="str">
        <f t="shared" si="86"/>
        <v>FAIL</v>
      </c>
      <c r="E1155" s="2" t="str">
        <f t="shared" si="87"/>
        <v>Fail</v>
      </c>
      <c r="H1155" t="str">
        <f t="shared" si="88"/>
        <v>Fail</v>
      </c>
      <c r="I1155" t="str">
        <f t="shared" si="89"/>
        <v>Fail</v>
      </c>
    </row>
    <row r="1156" spans="1:9">
      <c r="A1156" s="9">
        <v>609395</v>
      </c>
      <c r="B1156" s="9">
        <v>1063209</v>
      </c>
      <c r="C1156" s="7">
        <f t="shared" si="85"/>
        <v>1.7446959689528139</v>
      </c>
      <c r="D1156" s="2" t="str">
        <f t="shared" si="86"/>
        <v>A+</v>
      </c>
      <c r="E1156" s="2" t="str">
        <f t="shared" si="87"/>
        <v>A+</v>
      </c>
      <c r="H1156" t="str">
        <f t="shared" si="88"/>
        <v>A+</v>
      </c>
      <c r="I1156" t="str">
        <f t="shared" si="89"/>
        <v>A+</v>
      </c>
    </row>
    <row r="1157" spans="1:9">
      <c r="A1157" s="9">
        <v>372781</v>
      </c>
      <c r="B1157" s="9">
        <v>763157</v>
      </c>
      <c r="C1157" s="7">
        <f t="shared" si="85"/>
        <v>2.0471992939554324</v>
      </c>
      <c r="D1157" s="2" t="str">
        <f t="shared" si="86"/>
        <v>A+</v>
      </c>
      <c r="E1157" s="2" t="str">
        <f t="shared" si="87"/>
        <v>A+</v>
      </c>
      <c r="H1157" t="str">
        <f t="shared" si="88"/>
        <v>A+</v>
      </c>
      <c r="I1157" t="str">
        <f t="shared" si="89"/>
        <v>A+</v>
      </c>
    </row>
    <row r="1158" spans="1:9">
      <c r="A1158" s="9">
        <v>926832</v>
      </c>
      <c r="B1158" s="9">
        <v>1065435</v>
      </c>
      <c r="C1158" s="7">
        <f t="shared" si="85"/>
        <v>1.1495449013413435</v>
      </c>
      <c r="D1158" s="2" t="str">
        <f t="shared" si="86"/>
        <v>A+</v>
      </c>
      <c r="E1158" s="2" t="str">
        <f t="shared" si="87"/>
        <v>A+</v>
      </c>
      <c r="H1158" t="str">
        <f t="shared" si="88"/>
        <v>A+</v>
      </c>
      <c r="I1158" t="str">
        <f t="shared" si="89"/>
        <v>A+</v>
      </c>
    </row>
    <row r="1159" spans="1:9">
      <c r="A1159" s="9">
        <v>588919</v>
      </c>
      <c r="B1159" s="9">
        <v>1055610</v>
      </c>
      <c r="C1159" s="7">
        <f t="shared" si="85"/>
        <v>1.7924536311445207</v>
      </c>
      <c r="D1159" s="2" t="str">
        <f t="shared" si="86"/>
        <v>A+</v>
      </c>
      <c r="E1159" s="2" t="str">
        <f t="shared" si="87"/>
        <v>A+</v>
      </c>
      <c r="H1159" t="str">
        <f t="shared" si="88"/>
        <v>A+</v>
      </c>
      <c r="I1159" t="str">
        <f t="shared" si="89"/>
        <v>A+</v>
      </c>
    </row>
    <row r="1160" spans="1:9">
      <c r="A1160" s="9">
        <v>811437</v>
      </c>
      <c r="B1160" s="9">
        <v>286931</v>
      </c>
      <c r="C1160" s="7">
        <f t="shared" si="85"/>
        <v>0.35360847484154656</v>
      </c>
      <c r="D1160" s="2" t="str">
        <f t="shared" si="86"/>
        <v>FAIL</v>
      </c>
      <c r="E1160" s="2" t="str">
        <f t="shared" si="87"/>
        <v>Fail</v>
      </c>
      <c r="H1160" t="str">
        <f t="shared" si="88"/>
        <v>Fail</v>
      </c>
      <c r="I1160" t="str">
        <f t="shared" si="89"/>
        <v>Fail</v>
      </c>
    </row>
    <row r="1161" spans="1:9">
      <c r="A1161" s="9">
        <v>640904</v>
      </c>
      <c r="B1161" s="9">
        <v>264325</v>
      </c>
      <c r="C1161" s="7">
        <f t="shared" si="85"/>
        <v>0.41242526181768252</v>
      </c>
      <c r="D1161" s="2" t="str">
        <f t="shared" si="86"/>
        <v>PASS</v>
      </c>
      <c r="E1161" s="2" t="str">
        <f t="shared" si="87"/>
        <v>Pass</v>
      </c>
      <c r="H1161" t="str">
        <f t="shared" si="88"/>
        <v>Pass</v>
      </c>
      <c r="I1161" t="str">
        <f t="shared" si="89"/>
        <v>Pass</v>
      </c>
    </row>
    <row r="1162" spans="1:9">
      <c r="A1162" s="9">
        <v>760992</v>
      </c>
      <c r="B1162" s="9">
        <v>510891</v>
      </c>
      <c r="C1162" s="7">
        <f t="shared" si="85"/>
        <v>0.67134871325848366</v>
      </c>
      <c r="D1162" s="2" t="str">
        <f t="shared" si="86"/>
        <v>FIRST</v>
      </c>
      <c r="E1162" s="2" t="str">
        <f t="shared" si="87"/>
        <v>First</v>
      </c>
      <c r="H1162" t="str">
        <f t="shared" si="88"/>
        <v>First</v>
      </c>
      <c r="I1162" t="str">
        <f t="shared" si="89"/>
        <v>First</v>
      </c>
    </row>
    <row r="1163" spans="1:9">
      <c r="A1163" s="9">
        <v>765655</v>
      </c>
      <c r="B1163" s="9">
        <v>174331</v>
      </c>
      <c r="C1163" s="7">
        <f t="shared" si="85"/>
        <v>0.22768871097295779</v>
      </c>
      <c r="D1163" s="2" t="str">
        <f t="shared" si="86"/>
        <v>FAIL</v>
      </c>
      <c r="E1163" s="2" t="str">
        <f t="shared" si="87"/>
        <v>Fail</v>
      </c>
      <c r="H1163" t="str">
        <f t="shared" si="88"/>
        <v>Fail</v>
      </c>
      <c r="I1163" t="str">
        <f t="shared" si="89"/>
        <v>Fail</v>
      </c>
    </row>
    <row r="1164" spans="1:9">
      <c r="A1164" s="9">
        <v>1648053</v>
      </c>
      <c r="B1164" s="9">
        <v>784858</v>
      </c>
      <c r="C1164" s="7">
        <f t="shared" si="85"/>
        <v>0.47623347064687849</v>
      </c>
      <c r="D1164" s="2" t="str">
        <f t="shared" si="86"/>
        <v>PASS</v>
      </c>
      <c r="E1164" s="2" t="str">
        <f t="shared" si="87"/>
        <v>Pass</v>
      </c>
      <c r="H1164" t="str">
        <f t="shared" si="88"/>
        <v>Pass</v>
      </c>
      <c r="I1164" t="str">
        <f t="shared" si="89"/>
        <v>Pass</v>
      </c>
    </row>
    <row r="1165" spans="1:9">
      <c r="A1165" s="9">
        <v>560424</v>
      </c>
      <c r="B1165" s="9">
        <v>711101</v>
      </c>
      <c r="C1165" s="7">
        <f t="shared" ref="C1165:C1228" si="90">B1165/A1165</f>
        <v>1.2688625041040356</v>
      </c>
      <c r="D1165" s="2" t="str">
        <f t="shared" ref="D1165:D1228" si="91">IF(C1165&gt;100%,"A+",IF(C1165&gt;81%,"A",IF(C1165&gt;61%,"FIRST",IF(C1165&gt;41%,"PASS","FAIL"))))</f>
        <v>A+</v>
      </c>
      <c r="E1165" s="2" t="str">
        <f t="shared" ref="E1165:E1228" si="92">VLOOKUP(C1165,$C$4:$D$8,2,1)</f>
        <v>A+</v>
      </c>
      <c r="H1165" t="str">
        <f t="shared" ref="H1165:H1228" si="93">IF(C1165&lt;41%, "Fail",IF(C1165&lt;61%,"Pass",IF(C1165&lt;81%,"First",IF(C1165&lt;101%,"A","A+"))))</f>
        <v>A+</v>
      </c>
      <c r="I1165" t="str">
        <f t="shared" ref="I1165:I1228" si="94">VLOOKUP(C1165,$C$4:$D$8,2,TRUE)</f>
        <v>A+</v>
      </c>
    </row>
    <row r="1166" spans="1:9">
      <c r="A1166" s="9">
        <v>724790</v>
      </c>
      <c r="B1166" s="9">
        <v>859892</v>
      </c>
      <c r="C1166" s="7">
        <f t="shared" si="90"/>
        <v>1.1864015783882227</v>
      </c>
      <c r="D1166" s="2" t="str">
        <f t="shared" si="91"/>
        <v>A+</v>
      </c>
      <c r="E1166" s="2" t="str">
        <f t="shared" si="92"/>
        <v>A+</v>
      </c>
      <c r="H1166" t="str">
        <f t="shared" si="93"/>
        <v>A+</v>
      </c>
      <c r="I1166" t="str">
        <f t="shared" si="94"/>
        <v>A+</v>
      </c>
    </row>
    <row r="1167" spans="1:9">
      <c r="A1167" s="9">
        <v>1066948</v>
      </c>
      <c r="B1167" s="9">
        <v>1187856</v>
      </c>
      <c r="C1167" s="7">
        <f t="shared" si="90"/>
        <v>1.1133213614909068</v>
      </c>
      <c r="D1167" s="2" t="str">
        <f t="shared" si="91"/>
        <v>A+</v>
      </c>
      <c r="E1167" s="2" t="str">
        <f t="shared" si="92"/>
        <v>A+</v>
      </c>
      <c r="H1167" t="str">
        <f t="shared" si="93"/>
        <v>A+</v>
      </c>
      <c r="I1167" t="str">
        <f t="shared" si="94"/>
        <v>A+</v>
      </c>
    </row>
    <row r="1168" spans="1:9">
      <c r="A1168" s="9">
        <v>732934</v>
      </c>
      <c r="B1168" s="9">
        <v>855699</v>
      </c>
      <c r="C1168" s="7">
        <f t="shared" si="90"/>
        <v>1.1674980284718679</v>
      </c>
      <c r="D1168" s="2" t="str">
        <f t="shared" si="91"/>
        <v>A+</v>
      </c>
      <c r="E1168" s="2" t="str">
        <f t="shared" si="92"/>
        <v>A+</v>
      </c>
      <c r="H1168" t="str">
        <f t="shared" si="93"/>
        <v>A+</v>
      </c>
      <c r="I1168" t="str">
        <f t="shared" si="94"/>
        <v>A+</v>
      </c>
    </row>
    <row r="1169" spans="1:9">
      <c r="A1169" s="9">
        <v>421214</v>
      </c>
      <c r="B1169" s="9">
        <v>444925</v>
      </c>
      <c r="C1169" s="7">
        <f t="shared" si="90"/>
        <v>1.0562920510714269</v>
      </c>
      <c r="D1169" s="2" t="str">
        <f t="shared" si="91"/>
        <v>A+</v>
      </c>
      <c r="E1169" s="2" t="str">
        <f t="shared" si="92"/>
        <v>A+</v>
      </c>
      <c r="H1169" t="str">
        <f t="shared" si="93"/>
        <v>A+</v>
      </c>
      <c r="I1169" t="str">
        <f t="shared" si="94"/>
        <v>A+</v>
      </c>
    </row>
    <row r="1170" spans="1:9">
      <c r="A1170" s="9">
        <v>438088</v>
      </c>
      <c r="B1170" s="9">
        <v>651726</v>
      </c>
      <c r="C1170" s="7">
        <f t="shared" si="90"/>
        <v>1.4876600135132667</v>
      </c>
      <c r="D1170" s="2" t="str">
        <f t="shared" si="91"/>
        <v>A+</v>
      </c>
      <c r="E1170" s="2" t="str">
        <f t="shared" si="92"/>
        <v>A+</v>
      </c>
      <c r="H1170" t="str">
        <f t="shared" si="93"/>
        <v>A+</v>
      </c>
      <c r="I1170" t="str">
        <f t="shared" si="94"/>
        <v>A+</v>
      </c>
    </row>
    <row r="1171" spans="1:9">
      <c r="A1171" s="9">
        <v>322931</v>
      </c>
      <c r="B1171" s="9">
        <v>779302</v>
      </c>
      <c r="C1171" s="7">
        <f t="shared" si="90"/>
        <v>2.4132152069637165</v>
      </c>
      <c r="D1171" s="2" t="str">
        <f t="shared" si="91"/>
        <v>A+</v>
      </c>
      <c r="E1171" s="2" t="str">
        <f t="shared" si="92"/>
        <v>A+</v>
      </c>
      <c r="H1171" t="str">
        <f t="shared" si="93"/>
        <v>A+</v>
      </c>
      <c r="I1171" t="str">
        <f t="shared" si="94"/>
        <v>A+</v>
      </c>
    </row>
    <row r="1172" spans="1:9">
      <c r="A1172" s="9">
        <v>683909</v>
      </c>
      <c r="B1172" s="9">
        <v>560849</v>
      </c>
      <c r="C1172" s="7">
        <f t="shared" si="90"/>
        <v>0.82006378041523065</v>
      </c>
      <c r="D1172" s="2" t="str">
        <f t="shared" si="91"/>
        <v>A</v>
      </c>
      <c r="E1172" s="2" t="str">
        <f t="shared" si="92"/>
        <v>A</v>
      </c>
      <c r="H1172" t="str">
        <f t="shared" si="93"/>
        <v>A</v>
      </c>
      <c r="I1172" t="str">
        <f t="shared" si="94"/>
        <v>A</v>
      </c>
    </row>
    <row r="1173" spans="1:9">
      <c r="A1173" s="9">
        <v>912411</v>
      </c>
      <c r="B1173" s="9">
        <v>1238831</v>
      </c>
      <c r="C1173" s="7">
        <f t="shared" si="90"/>
        <v>1.357755441352636</v>
      </c>
      <c r="D1173" s="2" t="str">
        <f t="shared" si="91"/>
        <v>A+</v>
      </c>
      <c r="E1173" s="2" t="str">
        <f t="shared" si="92"/>
        <v>A+</v>
      </c>
      <c r="H1173" t="str">
        <f t="shared" si="93"/>
        <v>A+</v>
      </c>
      <c r="I1173" t="str">
        <f t="shared" si="94"/>
        <v>A+</v>
      </c>
    </row>
    <row r="1174" spans="1:9">
      <c r="A1174" s="9">
        <v>655496</v>
      </c>
      <c r="B1174" s="9">
        <v>1088979</v>
      </c>
      <c r="C1174" s="7">
        <f t="shared" si="90"/>
        <v>1.6613053321454287</v>
      </c>
      <c r="D1174" s="2" t="str">
        <f t="shared" si="91"/>
        <v>A+</v>
      </c>
      <c r="E1174" s="2" t="str">
        <f t="shared" si="92"/>
        <v>A+</v>
      </c>
      <c r="H1174" t="str">
        <f t="shared" si="93"/>
        <v>A+</v>
      </c>
      <c r="I1174" t="str">
        <f t="shared" si="94"/>
        <v>A+</v>
      </c>
    </row>
    <row r="1175" spans="1:9">
      <c r="A1175" s="9">
        <v>906097</v>
      </c>
      <c r="B1175" s="9">
        <v>584093</v>
      </c>
      <c r="C1175" s="7">
        <f t="shared" si="90"/>
        <v>0.64462524431710955</v>
      </c>
      <c r="D1175" s="2" t="str">
        <f t="shared" si="91"/>
        <v>FIRST</v>
      </c>
      <c r="E1175" s="2" t="str">
        <f t="shared" si="92"/>
        <v>First</v>
      </c>
      <c r="H1175" t="str">
        <f t="shared" si="93"/>
        <v>First</v>
      </c>
      <c r="I1175" t="str">
        <f t="shared" si="94"/>
        <v>First</v>
      </c>
    </row>
    <row r="1176" spans="1:9">
      <c r="A1176" s="9">
        <v>1218494</v>
      </c>
      <c r="B1176" s="9">
        <v>292772</v>
      </c>
      <c r="C1176" s="7">
        <f t="shared" si="90"/>
        <v>0.24027364927525288</v>
      </c>
      <c r="D1176" s="2" t="str">
        <f t="shared" si="91"/>
        <v>FAIL</v>
      </c>
      <c r="E1176" s="2" t="str">
        <f t="shared" si="92"/>
        <v>Fail</v>
      </c>
      <c r="H1176" t="str">
        <f t="shared" si="93"/>
        <v>Fail</v>
      </c>
      <c r="I1176" t="str">
        <f t="shared" si="94"/>
        <v>Fail</v>
      </c>
    </row>
    <row r="1177" spans="1:9">
      <c r="A1177" s="9">
        <v>1330656</v>
      </c>
      <c r="B1177" s="9">
        <v>2919780</v>
      </c>
      <c r="C1177" s="7">
        <f t="shared" si="90"/>
        <v>2.1942410360002884</v>
      </c>
      <c r="D1177" s="2" t="str">
        <f t="shared" si="91"/>
        <v>A+</v>
      </c>
      <c r="E1177" s="2" t="str">
        <f t="shared" si="92"/>
        <v>A+</v>
      </c>
      <c r="H1177" t="str">
        <f t="shared" si="93"/>
        <v>A+</v>
      </c>
      <c r="I1177" t="str">
        <f t="shared" si="94"/>
        <v>A+</v>
      </c>
    </row>
    <row r="1178" spans="1:9">
      <c r="A1178" s="9">
        <v>611882</v>
      </c>
      <c r="B1178" s="9">
        <v>513955</v>
      </c>
      <c r="C1178" s="7">
        <f t="shared" si="90"/>
        <v>0.83995770426324035</v>
      </c>
      <c r="D1178" s="2" t="str">
        <f t="shared" si="91"/>
        <v>A</v>
      </c>
      <c r="E1178" s="2" t="str">
        <f t="shared" si="92"/>
        <v>A</v>
      </c>
      <c r="H1178" t="str">
        <f t="shared" si="93"/>
        <v>A</v>
      </c>
      <c r="I1178" t="str">
        <f t="shared" si="94"/>
        <v>A</v>
      </c>
    </row>
    <row r="1179" spans="1:9">
      <c r="A1179" s="9">
        <v>365119</v>
      </c>
      <c r="B1179" s="9">
        <v>353767</v>
      </c>
      <c r="C1179" s="7">
        <f t="shared" si="90"/>
        <v>0.96890876673084669</v>
      </c>
      <c r="D1179" s="2" t="str">
        <f t="shared" si="91"/>
        <v>A</v>
      </c>
      <c r="E1179" s="2" t="str">
        <f t="shared" si="92"/>
        <v>A</v>
      </c>
      <c r="H1179" t="str">
        <f t="shared" si="93"/>
        <v>A</v>
      </c>
      <c r="I1179" t="str">
        <f t="shared" si="94"/>
        <v>A</v>
      </c>
    </row>
    <row r="1180" spans="1:9">
      <c r="A1180" s="9">
        <v>683289</v>
      </c>
      <c r="B1180" s="9">
        <v>1098053</v>
      </c>
      <c r="C1180" s="7">
        <f t="shared" si="90"/>
        <v>1.6070110890121163</v>
      </c>
      <c r="D1180" s="2" t="str">
        <f t="shared" si="91"/>
        <v>A+</v>
      </c>
      <c r="E1180" s="2" t="str">
        <f t="shared" si="92"/>
        <v>A+</v>
      </c>
      <c r="H1180" t="str">
        <f t="shared" si="93"/>
        <v>A+</v>
      </c>
      <c r="I1180" t="str">
        <f t="shared" si="94"/>
        <v>A+</v>
      </c>
    </row>
    <row r="1181" spans="1:9">
      <c r="A1181" s="9">
        <v>485339</v>
      </c>
      <c r="B1181" s="9">
        <v>1945534</v>
      </c>
      <c r="C1181" s="7">
        <f t="shared" si="90"/>
        <v>4.008608415973165</v>
      </c>
      <c r="D1181" s="2" t="str">
        <f t="shared" si="91"/>
        <v>A+</v>
      </c>
      <c r="E1181" s="2" t="str">
        <f t="shared" si="92"/>
        <v>A+</v>
      </c>
      <c r="H1181" t="str">
        <f t="shared" si="93"/>
        <v>A+</v>
      </c>
      <c r="I1181" t="str">
        <f t="shared" si="94"/>
        <v>A+</v>
      </c>
    </row>
    <row r="1182" spans="1:9">
      <c r="A1182" s="9">
        <v>740367</v>
      </c>
      <c r="B1182" s="9">
        <v>624734</v>
      </c>
      <c r="C1182" s="7">
        <f t="shared" si="90"/>
        <v>0.84381664768959175</v>
      </c>
      <c r="D1182" s="2" t="str">
        <f t="shared" si="91"/>
        <v>A</v>
      </c>
      <c r="E1182" s="2" t="str">
        <f t="shared" si="92"/>
        <v>A</v>
      </c>
      <c r="H1182" t="str">
        <f t="shared" si="93"/>
        <v>A</v>
      </c>
      <c r="I1182" t="str">
        <f t="shared" si="94"/>
        <v>A</v>
      </c>
    </row>
    <row r="1183" spans="1:9">
      <c r="A1183" s="9">
        <v>771146</v>
      </c>
      <c r="B1183" s="9">
        <v>676382</v>
      </c>
      <c r="C1183" s="7">
        <f t="shared" si="90"/>
        <v>0.87711276463860277</v>
      </c>
      <c r="D1183" s="2" t="str">
        <f t="shared" si="91"/>
        <v>A</v>
      </c>
      <c r="E1183" s="2" t="str">
        <f t="shared" si="92"/>
        <v>A</v>
      </c>
      <c r="H1183" t="str">
        <f t="shared" si="93"/>
        <v>A</v>
      </c>
      <c r="I1183" t="str">
        <f t="shared" si="94"/>
        <v>A</v>
      </c>
    </row>
    <row r="1184" spans="1:9">
      <c r="A1184" s="9">
        <v>591091</v>
      </c>
      <c r="B1184" s="9">
        <v>385474</v>
      </c>
      <c r="C1184" s="7">
        <f t="shared" si="90"/>
        <v>0.65213985663797958</v>
      </c>
      <c r="D1184" s="2" t="str">
        <f t="shared" si="91"/>
        <v>FIRST</v>
      </c>
      <c r="E1184" s="2" t="str">
        <f t="shared" si="92"/>
        <v>First</v>
      </c>
      <c r="H1184" t="str">
        <f t="shared" si="93"/>
        <v>First</v>
      </c>
      <c r="I1184" t="str">
        <f t="shared" si="94"/>
        <v>First</v>
      </c>
    </row>
    <row r="1185" spans="1:9">
      <c r="A1185" s="9">
        <v>606065</v>
      </c>
      <c r="B1185" s="9">
        <v>740250</v>
      </c>
      <c r="C1185" s="7">
        <f t="shared" si="90"/>
        <v>1.221403644823575</v>
      </c>
      <c r="D1185" s="2" t="str">
        <f t="shared" si="91"/>
        <v>A+</v>
      </c>
      <c r="E1185" s="2" t="str">
        <f t="shared" si="92"/>
        <v>A+</v>
      </c>
      <c r="H1185" t="str">
        <f t="shared" si="93"/>
        <v>A+</v>
      </c>
      <c r="I1185" t="str">
        <f t="shared" si="94"/>
        <v>A+</v>
      </c>
    </row>
    <row r="1186" spans="1:9">
      <c r="A1186" s="9">
        <v>729456</v>
      </c>
      <c r="B1186" s="9">
        <v>484238</v>
      </c>
      <c r="C1186" s="7">
        <f t="shared" si="90"/>
        <v>0.66383441907394003</v>
      </c>
      <c r="D1186" s="2" t="str">
        <f t="shared" si="91"/>
        <v>FIRST</v>
      </c>
      <c r="E1186" s="2" t="str">
        <f t="shared" si="92"/>
        <v>First</v>
      </c>
      <c r="H1186" t="str">
        <f t="shared" si="93"/>
        <v>First</v>
      </c>
      <c r="I1186" t="str">
        <f t="shared" si="94"/>
        <v>First</v>
      </c>
    </row>
    <row r="1187" spans="1:9">
      <c r="A1187" s="9">
        <v>258553</v>
      </c>
      <c r="B1187" s="9">
        <v>295221</v>
      </c>
      <c r="C1187" s="7">
        <f t="shared" si="90"/>
        <v>1.1418200523683733</v>
      </c>
      <c r="D1187" s="2" t="str">
        <f t="shared" si="91"/>
        <v>A+</v>
      </c>
      <c r="E1187" s="2" t="str">
        <f t="shared" si="92"/>
        <v>A+</v>
      </c>
      <c r="H1187" t="str">
        <f t="shared" si="93"/>
        <v>A+</v>
      </c>
      <c r="I1187" t="str">
        <f t="shared" si="94"/>
        <v>A+</v>
      </c>
    </row>
    <row r="1188" spans="1:9">
      <c r="A1188" s="9">
        <v>339037</v>
      </c>
      <c r="B1188" s="9">
        <v>398125</v>
      </c>
      <c r="C1188" s="7">
        <f t="shared" si="90"/>
        <v>1.1742818630414968</v>
      </c>
      <c r="D1188" s="2" t="str">
        <f t="shared" si="91"/>
        <v>A+</v>
      </c>
      <c r="E1188" s="2" t="str">
        <f t="shared" si="92"/>
        <v>A+</v>
      </c>
      <c r="H1188" t="str">
        <f t="shared" si="93"/>
        <v>A+</v>
      </c>
      <c r="I1188" t="str">
        <f t="shared" si="94"/>
        <v>A+</v>
      </c>
    </row>
    <row r="1189" spans="1:9">
      <c r="A1189" s="9">
        <v>791407</v>
      </c>
      <c r="B1189" s="9">
        <v>1721299</v>
      </c>
      <c r="C1189" s="7">
        <f t="shared" si="90"/>
        <v>2.1749858164004108</v>
      </c>
      <c r="D1189" s="2" t="str">
        <f t="shared" si="91"/>
        <v>A+</v>
      </c>
      <c r="E1189" s="2" t="str">
        <f t="shared" si="92"/>
        <v>A+</v>
      </c>
      <c r="H1189" t="str">
        <f t="shared" si="93"/>
        <v>A+</v>
      </c>
      <c r="I1189" t="str">
        <f t="shared" si="94"/>
        <v>A+</v>
      </c>
    </row>
    <row r="1190" spans="1:9">
      <c r="A1190" s="9">
        <v>411854</v>
      </c>
      <c r="B1190" s="9">
        <v>849107</v>
      </c>
      <c r="C1190" s="7">
        <f t="shared" si="90"/>
        <v>2.0616699121533357</v>
      </c>
      <c r="D1190" s="2" t="str">
        <f t="shared" si="91"/>
        <v>A+</v>
      </c>
      <c r="E1190" s="2" t="str">
        <f t="shared" si="92"/>
        <v>A+</v>
      </c>
      <c r="H1190" t="str">
        <f t="shared" si="93"/>
        <v>A+</v>
      </c>
      <c r="I1190" t="str">
        <f t="shared" si="94"/>
        <v>A+</v>
      </c>
    </row>
    <row r="1191" spans="1:9">
      <c r="A1191" s="9">
        <v>456229</v>
      </c>
      <c r="B1191" s="9">
        <v>584140</v>
      </c>
      <c r="C1191" s="7">
        <f t="shared" si="90"/>
        <v>1.2803657812195191</v>
      </c>
      <c r="D1191" s="2" t="str">
        <f t="shared" si="91"/>
        <v>A+</v>
      </c>
      <c r="E1191" s="2" t="str">
        <f t="shared" si="92"/>
        <v>A+</v>
      </c>
      <c r="H1191" t="str">
        <f t="shared" si="93"/>
        <v>A+</v>
      </c>
      <c r="I1191" t="str">
        <f t="shared" si="94"/>
        <v>A+</v>
      </c>
    </row>
    <row r="1192" spans="1:9">
      <c r="A1192" s="9">
        <v>1129464</v>
      </c>
      <c r="B1192" s="9">
        <v>1635438</v>
      </c>
      <c r="C1192" s="7">
        <f t="shared" si="90"/>
        <v>1.4479770935594229</v>
      </c>
      <c r="D1192" s="2" t="str">
        <f t="shared" si="91"/>
        <v>A+</v>
      </c>
      <c r="E1192" s="2" t="str">
        <f t="shared" si="92"/>
        <v>A+</v>
      </c>
      <c r="H1192" t="str">
        <f t="shared" si="93"/>
        <v>A+</v>
      </c>
      <c r="I1192" t="str">
        <f t="shared" si="94"/>
        <v>A+</v>
      </c>
    </row>
    <row r="1193" spans="1:9">
      <c r="A1193" s="9">
        <v>576834</v>
      </c>
      <c r="B1193" s="9">
        <v>1097511</v>
      </c>
      <c r="C1193" s="7">
        <f t="shared" si="90"/>
        <v>1.9026461685684271</v>
      </c>
      <c r="D1193" s="2" t="str">
        <f t="shared" si="91"/>
        <v>A+</v>
      </c>
      <c r="E1193" s="2" t="str">
        <f t="shared" si="92"/>
        <v>A+</v>
      </c>
      <c r="H1193" t="str">
        <f t="shared" si="93"/>
        <v>A+</v>
      </c>
      <c r="I1193" t="str">
        <f t="shared" si="94"/>
        <v>A+</v>
      </c>
    </row>
    <row r="1194" spans="1:9">
      <c r="A1194" s="9">
        <v>196413</v>
      </c>
      <c r="B1194" s="9">
        <v>375483</v>
      </c>
      <c r="C1194" s="7">
        <f t="shared" si="90"/>
        <v>1.9117013639626705</v>
      </c>
      <c r="D1194" s="2" t="str">
        <f t="shared" si="91"/>
        <v>A+</v>
      </c>
      <c r="E1194" s="2" t="str">
        <f t="shared" si="92"/>
        <v>A+</v>
      </c>
      <c r="H1194" t="str">
        <f t="shared" si="93"/>
        <v>A+</v>
      </c>
      <c r="I1194" t="str">
        <f t="shared" si="94"/>
        <v>A+</v>
      </c>
    </row>
    <row r="1195" spans="1:9">
      <c r="A1195" s="9">
        <v>1259757</v>
      </c>
      <c r="B1195" s="9">
        <v>2021950</v>
      </c>
      <c r="C1195" s="7">
        <f t="shared" si="90"/>
        <v>1.6050317640624343</v>
      </c>
      <c r="D1195" s="2" t="str">
        <f t="shared" si="91"/>
        <v>A+</v>
      </c>
      <c r="E1195" s="2" t="str">
        <f t="shared" si="92"/>
        <v>A+</v>
      </c>
      <c r="H1195" t="str">
        <f t="shared" si="93"/>
        <v>A+</v>
      </c>
      <c r="I1195" t="str">
        <f t="shared" si="94"/>
        <v>A+</v>
      </c>
    </row>
    <row r="1196" spans="1:9">
      <c r="A1196" s="9">
        <v>485216</v>
      </c>
      <c r="B1196" s="9">
        <v>711372</v>
      </c>
      <c r="C1196" s="7">
        <f t="shared" si="90"/>
        <v>1.4660934511640176</v>
      </c>
      <c r="D1196" s="2" t="str">
        <f t="shared" si="91"/>
        <v>A+</v>
      </c>
      <c r="E1196" s="2" t="str">
        <f t="shared" si="92"/>
        <v>A+</v>
      </c>
      <c r="H1196" t="str">
        <f t="shared" si="93"/>
        <v>A+</v>
      </c>
      <c r="I1196" t="str">
        <f t="shared" si="94"/>
        <v>A+</v>
      </c>
    </row>
    <row r="1197" spans="1:9">
      <c r="A1197" s="9">
        <v>317315</v>
      </c>
      <c r="B1197" s="9">
        <v>38667</v>
      </c>
      <c r="C1197" s="7">
        <f t="shared" si="90"/>
        <v>0.12185682996391599</v>
      </c>
      <c r="D1197" s="2" t="str">
        <f t="shared" si="91"/>
        <v>FAIL</v>
      </c>
      <c r="E1197" s="2" t="str">
        <f t="shared" si="92"/>
        <v>Fail</v>
      </c>
      <c r="H1197" t="str">
        <f t="shared" si="93"/>
        <v>Fail</v>
      </c>
      <c r="I1197" t="str">
        <f t="shared" si="94"/>
        <v>Fail</v>
      </c>
    </row>
    <row r="1198" spans="1:9">
      <c r="A1198" s="9">
        <v>287589</v>
      </c>
      <c r="B1198" s="9">
        <v>404431</v>
      </c>
      <c r="C1198" s="7">
        <f t="shared" si="90"/>
        <v>1.4062811859980737</v>
      </c>
      <c r="D1198" s="2" t="str">
        <f t="shared" si="91"/>
        <v>A+</v>
      </c>
      <c r="E1198" s="2" t="str">
        <f t="shared" si="92"/>
        <v>A+</v>
      </c>
      <c r="H1198" t="str">
        <f t="shared" si="93"/>
        <v>A+</v>
      </c>
      <c r="I1198" t="str">
        <f t="shared" si="94"/>
        <v>A+</v>
      </c>
    </row>
    <row r="1199" spans="1:9">
      <c r="A1199" s="9">
        <v>678604</v>
      </c>
      <c r="B1199" s="9">
        <v>742546</v>
      </c>
      <c r="C1199" s="7">
        <f t="shared" si="90"/>
        <v>1.0942257929514121</v>
      </c>
      <c r="D1199" s="2" t="str">
        <f t="shared" si="91"/>
        <v>A+</v>
      </c>
      <c r="E1199" s="2" t="str">
        <f t="shared" si="92"/>
        <v>A+</v>
      </c>
      <c r="H1199" t="str">
        <f t="shared" si="93"/>
        <v>A+</v>
      </c>
      <c r="I1199" t="str">
        <f t="shared" si="94"/>
        <v>A+</v>
      </c>
    </row>
    <row r="1200" spans="1:9">
      <c r="A1200" s="9">
        <v>749977</v>
      </c>
      <c r="B1200" s="9">
        <v>336697</v>
      </c>
      <c r="C1200" s="7">
        <f t="shared" si="90"/>
        <v>0.4489431009217616</v>
      </c>
      <c r="D1200" s="2" t="str">
        <f t="shared" si="91"/>
        <v>PASS</v>
      </c>
      <c r="E1200" s="2" t="str">
        <f t="shared" si="92"/>
        <v>Pass</v>
      </c>
      <c r="H1200" t="str">
        <f t="shared" si="93"/>
        <v>Pass</v>
      </c>
      <c r="I1200" t="str">
        <f t="shared" si="94"/>
        <v>Pass</v>
      </c>
    </row>
    <row r="1201" spans="1:9">
      <c r="A1201" s="9">
        <v>813461</v>
      </c>
      <c r="B1201" s="9">
        <v>2170758</v>
      </c>
      <c r="C1201" s="7">
        <f t="shared" si="90"/>
        <v>2.6685458798885255</v>
      </c>
      <c r="D1201" s="2" t="str">
        <f t="shared" si="91"/>
        <v>A+</v>
      </c>
      <c r="E1201" s="2" t="str">
        <f t="shared" si="92"/>
        <v>A+</v>
      </c>
      <c r="H1201" t="str">
        <f t="shared" si="93"/>
        <v>A+</v>
      </c>
      <c r="I1201" t="str">
        <f t="shared" si="94"/>
        <v>A+</v>
      </c>
    </row>
    <row r="1202" spans="1:9">
      <c r="A1202" s="9">
        <v>956014</v>
      </c>
      <c r="B1202" s="9">
        <v>1078506</v>
      </c>
      <c r="C1202" s="7">
        <f t="shared" si="90"/>
        <v>1.1281278307639846</v>
      </c>
      <c r="D1202" s="2" t="str">
        <f t="shared" si="91"/>
        <v>A+</v>
      </c>
      <c r="E1202" s="2" t="str">
        <f t="shared" si="92"/>
        <v>A+</v>
      </c>
      <c r="H1202" t="str">
        <f t="shared" si="93"/>
        <v>A+</v>
      </c>
      <c r="I1202" t="str">
        <f t="shared" si="94"/>
        <v>A+</v>
      </c>
    </row>
    <row r="1203" spans="1:9">
      <c r="A1203" s="9">
        <v>339164</v>
      </c>
      <c r="B1203" s="9">
        <v>291828</v>
      </c>
      <c r="C1203" s="7">
        <f t="shared" si="90"/>
        <v>0.86043330070408419</v>
      </c>
      <c r="D1203" s="2" t="str">
        <f t="shared" si="91"/>
        <v>A</v>
      </c>
      <c r="E1203" s="2" t="str">
        <f t="shared" si="92"/>
        <v>A</v>
      </c>
      <c r="H1203" t="str">
        <f t="shared" si="93"/>
        <v>A</v>
      </c>
      <c r="I1203" t="str">
        <f t="shared" si="94"/>
        <v>A</v>
      </c>
    </row>
    <row r="1204" spans="1:9">
      <c r="A1204" s="9">
        <v>860330</v>
      </c>
      <c r="B1204" s="9">
        <v>503138</v>
      </c>
      <c r="C1204" s="7">
        <f t="shared" si="90"/>
        <v>0.58481977845710365</v>
      </c>
      <c r="D1204" s="2" t="str">
        <f t="shared" si="91"/>
        <v>PASS</v>
      </c>
      <c r="E1204" s="2" t="str">
        <f t="shared" si="92"/>
        <v>Pass</v>
      </c>
      <c r="H1204" t="str">
        <f t="shared" si="93"/>
        <v>Pass</v>
      </c>
      <c r="I1204" t="str">
        <f t="shared" si="94"/>
        <v>Pass</v>
      </c>
    </row>
    <row r="1205" spans="1:9">
      <c r="A1205" s="9">
        <v>599989</v>
      </c>
      <c r="B1205" s="9">
        <v>1244390</v>
      </c>
      <c r="C1205" s="7">
        <f t="shared" si="90"/>
        <v>2.0740213570582129</v>
      </c>
      <c r="D1205" s="2" t="str">
        <f t="shared" si="91"/>
        <v>A+</v>
      </c>
      <c r="E1205" s="2" t="str">
        <f t="shared" si="92"/>
        <v>A+</v>
      </c>
      <c r="H1205" t="str">
        <f t="shared" si="93"/>
        <v>A+</v>
      </c>
      <c r="I1205" t="str">
        <f t="shared" si="94"/>
        <v>A+</v>
      </c>
    </row>
    <row r="1206" spans="1:9">
      <c r="A1206" s="9">
        <v>574100</v>
      </c>
      <c r="B1206" s="9">
        <v>877972</v>
      </c>
      <c r="C1206" s="7">
        <f t="shared" si="90"/>
        <v>1.5293015154154328</v>
      </c>
      <c r="D1206" s="2" t="str">
        <f t="shared" si="91"/>
        <v>A+</v>
      </c>
      <c r="E1206" s="2" t="str">
        <f t="shared" si="92"/>
        <v>A+</v>
      </c>
      <c r="H1206" t="str">
        <f t="shared" si="93"/>
        <v>A+</v>
      </c>
      <c r="I1206" t="str">
        <f t="shared" si="94"/>
        <v>A+</v>
      </c>
    </row>
    <row r="1207" spans="1:9">
      <c r="A1207" s="9">
        <v>714413</v>
      </c>
      <c r="B1207" s="9">
        <v>616043</v>
      </c>
      <c r="C1207" s="7">
        <f t="shared" si="90"/>
        <v>0.86230653697511106</v>
      </c>
      <c r="D1207" s="2" t="str">
        <f t="shared" si="91"/>
        <v>A</v>
      </c>
      <c r="E1207" s="2" t="str">
        <f t="shared" si="92"/>
        <v>A</v>
      </c>
      <c r="H1207" t="str">
        <f t="shared" si="93"/>
        <v>A</v>
      </c>
      <c r="I1207" t="str">
        <f t="shared" si="94"/>
        <v>A</v>
      </c>
    </row>
    <row r="1208" spans="1:9">
      <c r="A1208" s="9">
        <v>917311</v>
      </c>
      <c r="B1208" s="9">
        <v>666397</v>
      </c>
      <c r="C1208" s="7">
        <f t="shared" si="90"/>
        <v>0.7264679045601764</v>
      </c>
      <c r="D1208" s="2" t="str">
        <f t="shared" si="91"/>
        <v>FIRST</v>
      </c>
      <c r="E1208" s="2" t="str">
        <f t="shared" si="92"/>
        <v>First</v>
      </c>
      <c r="H1208" t="str">
        <f t="shared" si="93"/>
        <v>First</v>
      </c>
      <c r="I1208" t="str">
        <f t="shared" si="94"/>
        <v>First</v>
      </c>
    </row>
    <row r="1209" spans="1:9">
      <c r="A1209" s="9">
        <v>624419</v>
      </c>
      <c r="B1209" s="9">
        <v>576667</v>
      </c>
      <c r="C1209" s="7">
        <f t="shared" si="90"/>
        <v>0.92352570949955082</v>
      </c>
      <c r="D1209" s="2" t="str">
        <f t="shared" si="91"/>
        <v>A</v>
      </c>
      <c r="E1209" s="2" t="str">
        <f t="shared" si="92"/>
        <v>A</v>
      </c>
      <c r="H1209" t="str">
        <f t="shared" si="93"/>
        <v>A</v>
      </c>
      <c r="I1209" t="str">
        <f t="shared" si="94"/>
        <v>A</v>
      </c>
    </row>
    <row r="1210" spans="1:9">
      <c r="A1210" s="9">
        <v>1147540</v>
      </c>
      <c r="B1210" s="9">
        <v>1347349</v>
      </c>
      <c r="C1210" s="7">
        <f t="shared" si="90"/>
        <v>1.174119420673789</v>
      </c>
      <c r="D1210" s="2" t="str">
        <f t="shared" si="91"/>
        <v>A+</v>
      </c>
      <c r="E1210" s="2" t="str">
        <f t="shared" si="92"/>
        <v>A+</v>
      </c>
      <c r="H1210" t="str">
        <f t="shared" si="93"/>
        <v>A+</v>
      </c>
      <c r="I1210" t="str">
        <f t="shared" si="94"/>
        <v>A+</v>
      </c>
    </row>
    <row r="1211" spans="1:9">
      <c r="A1211" s="9">
        <v>272100</v>
      </c>
      <c r="B1211" s="9">
        <v>859107</v>
      </c>
      <c r="C1211" s="7">
        <f t="shared" si="90"/>
        <v>3.1573208379272328</v>
      </c>
      <c r="D1211" s="2" t="str">
        <f t="shared" si="91"/>
        <v>A+</v>
      </c>
      <c r="E1211" s="2" t="str">
        <f t="shared" si="92"/>
        <v>A+</v>
      </c>
      <c r="H1211" t="str">
        <f t="shared" si="93"/>
        <v>A+</v>
      </c>
      <c r="I1211" t="str">
        <f t="shared" si="94"/>
        <v>A+</v>
      </c>
    </row>
    <row r="1212" spans="1:9">
      <c r="A1212" s="9">
        <v>1070282</v>
      </c>
      <c r="B1212" s="9">
        <v>1650985</v>
      </c>
      <c r="C1212" s="7">
        <f t="shared" si="90"/>
        <v>1.5425700890045801</v>
      </c>
      <c r="D1212" s="2" t="str">
        <f t="shared" si="91"/>
        <v>A+</v>
      </c>
      <c r="E1212" s="2" t="str">
        <f t="shared" si="92"/>
        <v>A+</v>
      </c>
      <c r="H1212" t="str">
        <f t="shared" si="93"/>
        <v>A+</v>
      </c>
      <c r="I1212" t="str">
        <f t="shared" si="94"/>
        <v>A+</v>
      </c>
    </row>
    <row r="1213" spans="1:9">
      <c r="A1213" s="9">
        <v>343148</v>
      </c>
      <c r="B1213" s="9">
        <v>605479</v>
      </c>
      <c r="C1213" s="7">
        <f t="shared" si="90"/>
        <v>1.7644835464580881</v>
      </c>
      <c r="D1213" s="2" t="str">
        <f t="shared" si="91"/>
        <v>A+</v>
      </c>
      <c r="E1213" s="2" t="str">
        <f t="shared" si="92"/>
        <v>A+</v>
      </c>
      <c r="H1213" t="str">
        <f t="shared" si="93"/>
        <v>A+</v>
      </c>
      <c r="I1213" t="str">
        <f t="shared" si="94"/>
        <v>A+</v>
      </c>
    </row>
    <row r="1214" spans="1:9">
      <c r="A1214" s="9">
        <v>841570</v>
      </c>
      <c r="B1214" s="9">
        <v>239188</v>
      </c>
      <c r="C1214" s="7">
        <f t="shared" si="90"/>
        <v>0.28421640505246148</v>
      </c>
      <c r="D1214" s="2" t="str">
        <f t="shared" si="91"/>
        <v>FAIL</v>
      </c>
      <c r="E1214" s="2" t="str">
        <f t="shared" si="92"/>
        <v>Fail</v>
      </c>
      <c r="H1214" t="str">
        <f t="shared" si="93"/>
        <v>Fail</v>
      </c>
      <c r="I1214" t="str">
        <f t="shared" si="94"/>
        <v>Fail</v>
      </c>
    </row>
    <row r="1215" spans="1:9">
      <c r="A1215" s="9">
        <v>496007</v>
      </c>
      <c r="B1215" s="9">
        <v>619959</v>
      </c>
      <c r="C1215" s="7">
        <f t="shared" si="90"/>
        <v>1.2498996989961835</v>
      </c>
      <c r="D1215" s="2" t="str">
        <f t="shared" si="91"/>
        <v>A+</v>
      </c>
      <c r="E1215" s="2" t="str">
        <f t="shared" si="92"/>
        <v>A+</v>
      </c>
      <c r="H1215" t="str">
        <f t="shared" si="93"/>
        <v>A+</v>
      </c>
      <c r="I1215" t="str">
        <f t="shared" si="94"/>
        <v>A+</v>
      </c>
    </row>
    <row r="1216" spans="1:9">
      <c r="A1216" s="9">
        <v>685158</v>
      </c>
      <c r="B1216" s="9">
        <v>313275</v>
      </c>
      <c r="C1216" s="7">
        <f t="shared" si="90"/>
        <v>0.45723030308337637</v>
      </c>
      <c r="D1216" s="2" t="str">
        <f t="shared" si="91"/>
        <v>PASS</v>
      </c>
      <c r="E1216" s="2" t="str">
        <f t="shared" si="92"/>
        <v>Pass</v>
      </c>
      <c r="H1216" t="str">
        <f t="shared" si="93"/>
        <v>Pass</v>
      </c>
      <c r="I1216" t="str">
        <f t="shared" si="94"/>
        <v>Pass</v>
      </c>
    </row>
    <row r="1217" spans="1:9">
      <c r="A1217" s="9">
        <v>840783</v>
      </c>
      <c r="B1217" s="9">
        <v>779618</v>
      </c>
      <c r="C1217" s="7">
        <f t="shared" si="90"/>
        <v>0.92725233502580329</v>
      </c>
      <c r="D1217" s="2" t="str">
        <f t="shared" si="91"/>
        <v>A</v>
      </c>
      <c r="E1217" s="2" t="str">
        <f t="shared" si="92"/>
        <v>A</v>
      </c>
      <c r="H1217" t="str">
        <f t="shared" si="93"/>
        <v>A</v>
      </c>
      <c r="I1217" t="str">
        <f t="shared" si="94"/>
        <v>A</v>
      </c>
    </row>
    <row r="1218" spans="1:9">
      <c r="A1218" s="9">
        <v>606078</v>
      </c>
      <c r="B1218" s="9">
        <v>643077</v>
      </c>
      <c r="C1218" s="7">
        <f t="shared" si="90"/>
        <v>1.0610465979626384</v>
      </c>
      <c r="D1218" s="2" t="str">
        <f t="shared" si="91"/>
        <v>A+</v>
      </c>
      <c r="E1218" s="2" t="str">
        <f t="shared" si="92"/>
        <v>A+</v>
      </c>
      <c r="H1218" t="str">
        <f t="shared" si="93"/>
        <v>A+</v>
      </c>
      <c r="I1218" t="str">
        <f t="shared" si="94"/>
        <v>A+</v>
      </c>
    </row>
    <row r="1219" spans="1:9">
      <c r="A1219" s="9">
        <v>104043</v>
      </c>
      <c r="B1219" s="9">
        <v>1785572</v>
      </c>
      <c r="C1219" s="7">
        <f t="shared" si="90"/>
        <v>17.161865767038627</v>
      </c>
      <c r="D1219" s="2" t="str">
        <f t="shared" si="91"/>
        <v>A+</v>
      </c>
      <c r="E1219" s="2" t="str">
        <f t="shared" si="92"/>
        <v>A+</v>
      </c>
      <c r="H1219" t="str">
        <f t="shared" si="93"/>
        <v>A+</v>
      </c>
      <c r="I1219" t="str">
        <f t="shared" si="94"/>
        <v>A+</v>
      </c>
    </row>
    <row r="1220" spans="1:9">
      <c r="A1220" s="9">
        <v>1184027</v>
      </c>
      <c r="B1220" s="9">
        <v>941747</v>
      </c>
      <c r="C1220" s="7">
        <f t="shared" si="90"/>
        <v>0.79537628787181369</v>
      </c>
      <c r="D1220" s="2" t="str">
        <f t="shared" si="91"/>
        <v>FIRST</v>
      </c>
      <c r="E1220" s="2" t="str">
        <f t="shared" si="92"/>
        <v>First</v>
      </c>
      <c r="H1220" t="str">
        <f t="shared" si="93"/>
        <v>First</v>
      </c>
      <c r="I1220" t="str">
        <f t="shared" si="94"/>
        <v>First</v>
      </c>
    </row>
    <row r="1221" spans="1:9">
      <c r="A1221" s="9">
        <v>1038851</v>
      </c>
      <c r="B1221" s="9">
        <v>1392026</v>
      </c>
      <c r="C1221" s="7">
        <f t="shared" si="90"/>
        <v>1.3399669442489828</v>
      </c>
      <c r="D1221" s="2" t="str">
        <f t="shared" si="91"/>
        <v>A+</v>
      </c>
      <c r="E1221" s="2" t="str">
        <f t="shared" si="92"/>
        <v>A+</v>
      </c>
      <c r="H1221" t="str">
        <f t="shared" si="93"/>
        <v>A+</v>
      </c>
      <c r="I1221" t="str">
        <f t="shared" si="94"/>
        <v>A+</v>
      </c>
    </row>
    <row r="1222" spans="1:9">
      <c r="A1222" s="9">
        <v>780814</v>
      </c>
      <c r="B1222" s="9">
        <v>936796</v>
      </c>
      <c r="C1222" s="7">
        <f t="shared" si="90"/>
        <v>1.199768446774776</v>
      </c>
      <c r="D1222" s="2" t="str">
        <f t="shared" si="91"/>
        <v>A+</v>
      </c>
      <c r="E1222" s="2" t="str">
        <f t="shared" si="92"/>
        <v>A+</v>
      </c>
      <c r="H1222" t="str">
        <f t="shared" si="93"/>
        <v>A+</v>
      </c>
      <c r="I1222" t="str">
        <f t="shared" si="94"/>
        <v>A+</v>
      </c>
    </row>
    <row r="1223" spans="1:9">
      <c r="A1223" s="9">
        <v>1099640</v>
      </c>
      <c r="B1223" s="9">
        <v>558887</v>
      </c>
      <c r="C1223" s="7">
        <f t="shared" si="90"/>
        <v>0.50824542577570841</v>
      </c>
      <c r="D1223" s="2" t="str">
        <f t="shared" si="91"/>
        <v>PASS</v>
      </c>
      <c r="E1223" s="2" t="str">
        <f t="shared" si="92"/>
        <v>Pass</v>
      </c>
      <c r="H1223" t="str">
        <f t="shared" si="93"/>
        <v>Pass</v>
      </c>
      <c r="I1223" t="str">
        <f t="shared" si="94"/>
        <v>Pass</v>
      </c>
    </row>
    <row r="1224" spans="1:9">
      <c r="A1224" s="9">
        <v>741050</v>
      </c>
      <c r="B1224" s="9">
        <v>803880</v>
      </c>
      <c r="C1224" s="7">
        <f t="shared" si="90"/>
        <v>1.0847851022198232</v>
      </c>
      <c r="D1224" s="2" t="str">
        <f t="shared" si="91"/>
        <v>A+</v>
      </c>
      <c r="E1224" s="2" t="str">
        <f t="shared" si="92"/>
        <v>A+</v>
      </c>
      <c r="H1224" t="str">
        <f t="shared" si="93"/>
        <v>A+</v>
      </c>
      <c r="I1224" t="str">
        <f t="shared" si="94"/>
        <v>A+</v>
      </c>
    </row>
    <row r="1225" spans="1:9">
      <c r="A1225" s="9">
        <v>851871</v>
      </c>
      <c r="B1225" s="9">
        <v>1148946</v>
      </c>
      <c r="C1225" s="7">
        <f t="shared" si="90"/>
        <v>1.3487323784939269</v>
      </c>
      <c r="D1225" s="2" t="str">
        <f t="shared" si="91"/>
        <v>A+</v>
      </c>
      <c r="E1225" s="2" t="str">
        <f t="shared" si="92"/>
        <v>A+</v>
      </c>
      <c r="H1225" t="str">
        <f t="shared" si="93"/>
        <v>A+</v>
      </c>
      <c r="I1225" t="str">
        <f t="shared" si="94"/>
        <v>A+</v>
      </c>
    </row>
    <row r="1226" spans="1:9">
      <c r="A1226" s="9">
        <v>535739</v>
      </c>
      <c r="B1226" s="9">
        <v>547181</v>
      </c>
      <c r="C1226" s="7">
        <f t="shared" si="90"/>
        <v>1.0213574147112681</v>
      </c>
      <c r="D1226" s="2" t="str">
        <f t="shared" si="91"/>
        <v>A+</v>
      </c>
      <c r="E1226" s="2" t="str">
        <f t="shared" si="92"/>
        <v>A+</v>
      </c>
      <c r="H1226" t="str">
        <f t="shared" si="93"/>
        <v>A+</v>
      </c>
      <c r="I1226" t="str">
        <f t="shared" si="94"/>
        <v>A+</v>
      </c>
    </row>
    <row r="1227" spans="1:9">
      <c r="A1227" s="9">
        <v>539776</v>
      </c>
      <c r="B1227" s="9">
        <v>776752</v>
      </c>
      <c r="C1227" s="7">
        <f t="shared" si="90"/>
        <v>1.4390265591652833</v>
      </c>
      <c r="D1227" s="2" t="str">
        <f t="shared" si="91"/>
        <v>A+</v>
      </c>
      <c r="E1227" s="2" t="str">
        <f t="shared" si="92"/>
        <v>A+</v>
      </c>
      <c r="H1227" t="str">
        <f t="shared" si="93"/>
        <v>A+</v>
      </c>
      <c r="I1227" t="str">
        <f t="shared" si="94"/>
        <v>A+</v>
      </c>
    </row>
    <row r="1228" spans="1:9">
      <c r="A1228" s="9">
        <v>390931</v>
      </c>
      <c r="B1228" s="9">
        <v>296652</v>
      </c>
      <c r="C1228" s="7">
        <f t="shared" si="90"/>
        <v>0.75883467926565051</v>
      </c>
      <c r="D1228" s="2" t="str">
        <f t="shared" si="91"/>
        <v>FIRST</v>
      </c>
      <c r="E1228" s="2" t="str">
        <f t="shared" si="92"/>
        <v>First</v>
      </c>
      <c r="H1228" t="str">
        <f t="shared" si="93"/>
        <v>First</v>
      </c>
      <c r="I1228" t="str">
        <f t="shared" si="94"/>
        <v>First</v>
      </c>
    </row>
    <row r="1229" spans="1:9">
      <c r="A1229" s="9">
        <v>828973</v>
      </c>
      <c r="B1229" s="9">
        <v>1666641</v>
      </c>
      <c r="C1229" s="7">
        <f t="shared" ref="C1229:C1292" si="95">B1229/A1229</f>
        <v>2.0104888820263147</v>
      </c>
      <c r="D1229" s="2" t="str">
        <f t="shared" ref="D1229:D1292" si="96">IF(C1229&gt;100%,"A+",IF(C1229&gt;81%,"A",IF(C1229&gt;61%,"FIRST",IF(C1229&gt;41%,"PASS","FAIL"))))</f>
        <v>A+</v>
      </c>
      <c r="E1229" s="2" t="str">
        <f t="shared" ref="E1229:E1292" si="97">VLOOKUP(C1229,$C$4:$D$8,2,1)</f>
        <v>A+</v>
      </c>
      <c r="H1229" t="str">
        <f t="shared" ref="H1229:H1292" si="98">IF(C1229&lt;41%, "Fail",IF(C1229&lt;61%,"Pass",IF(C1229&lt;81%,"First",IF(C1229&lt;101%,"A","A+"))))</f>
        <v>A+</v>
      </c>
      <c r="I1229" t="str">
        <f t="shared" ref="I1229:I1292" si="99">VLOOKUP(C1229,$C$4:$D$8,2,TRUE)</f>
        <v>A+</v>
      </c>
    </row>
    <row r="1230" spans="1:9">
      <c r="A1230" s="9">
        <v>364297</v>
      </c>
      <c r="B1230" s="9">
        <v>458127</v>
      </c>
      <c r="C1230" s="7">
        <f t="shared" si="95"/>
        <v>1.2575645695682369</v>
      </c>
      <c r="D1230" s="2" t="str">
        <f t="shared" si="96"/>
        <v>A+</v>
      </c>
      <c r="E1230" s="2" t="str">
        <f t="shared" si="97"/>
        <v>A+</v>
      </c>
      <c r="H1230" t="str">
        <f t="shared" si="98"/>
        <v>A+</v>
      </c>
      <c r="I1230" t="str">
        <f t="shared" si="99"/>
        <v>A+</v>
      </c>
    </row>
    <row r="1231" spans="1:9">
      <c r="A1231" s="9">
        <v>428093</v>
      </c>
      <c r="B1231" s="9">
        <v>1134260</v>
      </c>
      <c r="C1231" s="7">
        <f t="shared" si="95"/>
        <v>2.649564463796418</v>
      </c>
      <c r="D1231" s="2" t="str">
        <f t="shared" si="96"/>
        <v>A+</v>
      </c>
      <c r="E1231" s="2" t="str">
        <f t="shared" si="97"/>
        <v>A+</v>
      </c>
      <c r="H1231" t="str">
        <f t="shared" si="98"/>
        <v>A+</v>
      </c>
      <c r="I1231" t="str">
        <f t="shared" si="99"/>
        <v>A+</v>
      </c>
    </row>
    <row r="1232" spans="1:9">
      <c r="A1232" s="9">
        <v>251169</v>
      </c>
      <c r="B1232" s="9">
        <v>866993</v>
      </c>
      <c r="C1232" s="7">
        <f t="shared" si="95"/>
        <v>3.4518312371351558</v>
      </c>
      <c r="D1232" s="2" t="str">
        <f t="shared" si="96"/>
        <v>A+</v>
      </c>
      <c r="E1232" s="2" t="str">
        <f t="shared" si="97"/>
        <v>A+</v>
      </c>
      <c r="H1232" t="str">
        <f t="shared" si="98"/>
        <v>A+</v>
      </c>
      <c r="I1232" t="str">
        <f t="shared" si="99"/>
        <v>A+</v>
      </c>
    </row>
    <row r="1233" spans="1:9">
      <c r="A1233" s="9">
        <v>514452</v>
      </c>
      <c r="B1233" s="9">
        <v>109983</v>
      </c>
      <c r="C1233" s="7">
        <f t="shared" si="95"/>
        <v>0.2137867089641016</v>
      </c>
      <c r="D1233" s="2" t="str">
        <f t="shared" si="96"/>
        <v>FAIL</v>
      </c>
      <c r="E1233" s="2" t="str">
        <f t="shared" si="97"/>
        <v>Fail</v>
      </c>
      <c r="H1233" t="str">
        <f t="shared" si="98"/>
        <v>Fail</v>
      </c>
      <c r="I1233" t="str">
        <f t="shared" si="99"/>
        <v>Fail</v>
      </c>
    </row>
    <row r="1234" spans="1:9">
      <c r="A1234" s="9">
        <v>464695</v>
      </c>
      <c r="B1234" s="9">
        <v>484192</v>
      </c>
      <c r="C1234" s="7">
        <f t="shared" si="95"/>
        <v>1.0419565521471073</v>
      </c>
      <c r="D1234" s="2" t="str">
        <f t="shared" si="96"/>
        <v>A+</v>
      </c>
      <c r="E1234" s="2" t="str">
        <f t="shared" si="97"/>
        <v>A+</v>
      </c>
      <c r="H1234" t="str">
        <f t="shared" si="98"/>
        <v>A+</v>
      </c>
      <c r="I1234" t="str">
        <f t="shared" si="99"/>
        <v>A+</v>
      </c>
    </row>
    <row r="1235" spans="1:9">
      <c r="A1235" s="9">
        <v>408605</v>
      </c>
      <c r="B1235" s="9">
        <v>757475</v>
      </c>
      <c r="C1235" s="7">
        <f t="shared" si="95"/>
        <v>1.853807466868981</v>
      </c>
      <c r="D1235" s="2" t="str">
        <f t="shared" si="96"/>
        <v>A+</v>
      </c>
      <c r="E1235" s="2" t="str">
        <f t="shared" si="97"/>
        <v>A+</v>
      </c>
      <c r="H1235" t="str">
        <f t="shared" si="98"/>
        <v>A+</v>
      </c>
      <c r="I1235" t="str">
        <f t="shared" si="99"/>
        <v>A+</v>
      </c>
    </row>
    <row r="1236" spans="1:9">
      <c r="A1236" s="9">
        <v>845112</v>
      </c>
      <c r="B1236" s="9">
        <v>1290857</v>
      </c>
      <c r="C1236" s="7">
        <f t="shared" si="95"/>
        <v>1.5274389666695065</v>
      </c>
      <c r="D1236" s="2" t="str">
        <f t="shared" si="96"/>
        <v>A+</v>
      </c>
      <c r="E1236" s="2" t="str">
        <f t="shared" si="97"/>
        <v>A+</v>
      </c>
      <c r="H1236" t="str">
        <f t="shared" si="98"/>
        <v>A+</v>
      </c>
      <c r="I1236" t="str">
        <f t="shared" si="99"/>
        <v>A+</v>
      </c>
    </row>
    <row r="1237" spans="1:9">
      <c r="A1237" s="9">
        <v>884300</v>
      </c>
      <c r="B1237" s="9">
        <v>1385680</v>
      </c>
      <c r="C1237" s="7">
        <f t="shared" si="95"/>
        <v>1.5669795318330884</v>
      </c>
      <c r="D1237" s="2" t="str">
        <f t="shared" si="96"/>
        <v>A+</v>
      </c>
      <c r="E1237" s="2" t="str">
        <f t="shared" si="97"/>
        <v>A+</v>
      </c>
      <c r="H1237" t="str">
        <f t="shared" si="98"/>
        <v>A+</v>
      </c>
      <c r="I1237" t="str">
        <f t="shared" si="99"/>
        <v>A+</v>
      </c>
    </row>
    <row r="1238" spans="1:9">
      <c r="A1238" s="9">
        <v>1354639</v>
      </c>
      <c r="B1238" s="9">
        <v>403813</v>
      </c>
      <c r="C1238" s="7">
        <f t="shared" si="95"/>
        <v>0.29809639320881798</v>
      </c>
      <c r="D1238" s="2" t="str">
        <f t="shared" si="96"/>
        <v>FAIL</v>
      </c>
      <c r="E1238" s="2" t="str">
        <f t="shared" si="97"/>
        <v>Fail</v>
      </c>
      <c r="H1238" t="str">
        <f t="shared" si="98"/>
        <v>Fail</v>
      </c>
      <c r="I1238" t="str">
        <f t="shared" si="99"/>
        <v>Fail</v>
      </c>
    </row>
    <row r="1239" spans="1:9">
      <c r="A1239" s="9">
        <v>855178</v>
      </c>
      <c r="B1239" s="9">
        <v>207738</v>
      </c>
      <c r="C1239" s="7">
        <f t="shared" si="95"/>
        <v>0.24291784868179489</v>
      </c>
      <c r="D1239" s="2" t="str">
        <f t="shared" si="96"/>
        <v>FAIL</v>
      </c>
      <c r="E1239" s="2" t="str">
        <f t="shared" si="97"/>
        <v>Fail</v>
      </c>
      <c r="H1239" t="str">
        <f t="shared" si="98"/>
        <v>Fail</v>
      </c>
      <c r="I1239" t="str">
        <f t="shared" si="99"/>
        <v>Fail</v>
      </c>
    </row>
    <row r="1240" spans="1:9">
      <c r="A1240" s="9">
        <v>832612</v>
      </c>
      <c r="B1240" s="9">
        <v>810460</v>
      </c>
      <c r="C1240" s="7">
        <f t="shared" si="95"/>
        <v>0.97339457034008636</v>
      </c>
      <c r="D1240" s="2" t="str">
        <f t="shared" si="96"/>
        <v>A</v>
      </c>
      <c r="E1240" s="2" t="str">
        <f t="shared" si="97"/>
        <v>A</v>
      </c>
      <c r="H1240" t="str">
        <f t="shared" si="98"/>
        <v>A</v>
      </c>
      <c r="I1240" t="str">
        <f t="shared" si="99"/>
        <v>A</v>
      </c>
    </row>
    <row r="1241" spans="1:9">
      <c r="A1241" s="9">
        <v>213493</v>
      </c>
      <c r="B1241" s="9">
        <v>673881</v>
      </c>
      <c r="C1241" s="7">
        <f t="shared" si="95"/>
        <v>3.1564547783768084</v>
      </c>
      <c r="D1241" s="2" t="str">
        <f t="shared" si="96"/>
        <v>A+</v>
      </c>
      <c r="E1241" s="2" t="str">
        <f t="shared" si="97"/>
        <v>A+</v>
      </c>
      <c r="H1241" t="str">
        <f t="shared" si="98"/>
        <v>A+</v>
      </c>
      <c r="I1241" t="str">
        <f t="shared" si="99"/>
        <v>A+</v>
      </c>
    </row>
    <row r="1242" spans="1:9">
      <c r="A1242" s="9">
        <v>876207</v>
      </c>
      <c r="B1242" s="9">
        <v>959918</v>
      </c>
      <c r="C1242" s="7">
        <f t="shared" si="95"/>
        <v>1.0955379265401897</v>
      </c>
      <c r="D1242" s="2" t="str">
        <f t="shared" si="96"/>
        <v>A+</v>
      </c>
      <c r="E1242" s="2" t="str">
        <f t="shared" si="97"/>
        <v>A+</v>
      </c>
      <c r="H1242" t="str">
        <f t="shared" si="98"/>
        <v>A+</v>
      </c>
      <c r="I1242" t="str">
        <f t="shared" si="99"/>
        <v>A+</v>
      </c>
    </row>
    <row r="1243" spans="1:9">
      <c r="A1243" s="9">
        <v>1245394</v>
      </c>
      <c r="B1243" s="9">
        <v>865631</v>
      </c>
      <c r="C1243" s="7">
        <f t="shared" si="95"/>
        <v>0.6950659791198609</v>
      </c>
      <c r="D1243" s="2" t="str">
        <f t="shared" si="96"/>
        <v>FIRST</v>
      </c>
      <c r="E1243" s="2" t="str">
        <f t="shared" si="97"/>
        <v>First</v>
      </c>
      <c r="H1243" t="str">
        <f t="shared" si="98"/>
        <v>First</v>
      </c>
      <c r="I1243" t="str">
        <f t="shared" si="99"/>
        <v>First</v>
      </c>
    </row>
    <row r="1244" spans="1:9">
      <c r="A1244" s="9">
        <v>492358</v>
      </c>
      <c r="B1244" s="9">
        <v>1250393</v>
      </c>
      <c r="C1244" s="7">
        <f t="shared" si="95"/>
        <v>2.5396012657456568</v>
      </c>
      <c r="D1244" s="2" t="str">
        <f t="shared" si="96"/>
        <v>A+</v>
      </c>
      <c r="E1244" s="2" t="str">
        <f t="shared" si="97"/>
        <v>A+</v>
      </c>
      <c r="H1244" t="str">
        <f t="shared" si="98"/>
        <v>A+</v>
      </c>
      <c r="I1244" t="str">
        <f t="shared" si="99"/>
        <v>A+</v>
      </c>
    </row>
    <row r="1245" spans="1:9">
      <c r="A1245" s="9">
        <v>99531</v>
      </c>
      <c r="B1245" s="9">
        <v>308277</v>
      </c>
      <c r="C1245" s="7">
        <f t="shared" si="95"/>
        <v>3.0972963197395784</v>
      </c>
      <c r="D1245" s="2" t="str">
        <f t="shared" si="96"/>
        <v>A+</v>
      </c>
      <c r="E1245" s="2" t="str">
        <f t="shared" si="97"/>
        <v>A+</v>
      </c>
      <c r="H1245" t="str">
        <f t="shared" si="98"/>
        <v>A+</v>
      </c>
      <c r="I1245" t="str">
        <f t="shared" si="99"/>
        <v>A+</v>
      </c>
    </row>
    <row r="1246" spans="1:9">
      <c r="A1246" s="9">
        <v>480208</v>
      </c>
      <c r="B1246" s="9">
        <v>203500</v>
      </c>
      <c r="C1246" s="7">
        <f t="shared" si="95"/>
        <v>0.42377469763102654</v>
      </c>
      <c r="D1246" s="2" t="str">
        <f t="shared" si="96"/>
        <v>PASS</v>
      </c>
      <c r="E1246" s="2" t="str">
        <f t="shared" si="97"/>
        <v>Pass</v>
      </c>
      <c r="H1246" t="str">
        <f t="shared" si="98"/>
        <v>Pass</v>
      </c>
      <c r="I1246" t="str">
        <f t="shared" si="99"/>
        <v>Pass</v>
      </c>
    </row>
    <row r="1247" spans="1:9">
      <c r="A1247" s="9">
        <v>122270</v>
      </c>
      <c r="B1247" s="9">
        <v>253358</v>
      </c>
      <c r="C1247" s="7">
        <f t="shared" si="95"/>
        <v>2.0721190807229899</v>
      </c>
      <c r="D1247" s="2" t="str">
        <f t="shared" si="96"/>
        <v>A+</v>
      </c>
      <c r="E1247" s="2" t="str">
        <f t="shared" si="97"/>
        <v>A+</v>
      </c>
      <c r="H1247" t="str">
        <f t="shared" si="98"/>
        <v>A+</v>
      </c>
      <c r="I1247" t="str">
        <f t="shared" si="99"/>
        <v>A+</v>
      </c>
    </row>
    <row r="1248" spans="1:9">
      <c r="A1248" s="9">
        <v>571177</v>
      </c>
      <c r="B1248" s="9">
        <v>193716</v>
      </c>
      <c r="C1248" s="7">
        <f t="shared" si="95"/>
        <v>0.33915231180527228</v>
      </c>
      <c r="D1248" s="2" t="str">
        <f t="shared" si="96"/>
        <v>FAIL</v>
      </c>
      <c r="E1248" s="2" t="str">
        <f t="shared" si="97"/>
        <v>Fail</v>
      </c>
      <c r="H1248" t="str">
        <f t="shared" si="98"/>
        <v>Fail</v>
      </c>
      <c r="I1248" t="str">
        <f t="shared" si="99"/>
        <v>Fail</v>
      </c>
    </row>
    <row r="1249" spans="1:9">
      <c r="A1249" s="9">
        <v>249845</v>
      </c>
      <c r="B1249" s="9">
        <v>125850</v>
      </c>
      <c r="C1249" s="7">
        <f t="shared" si="95"/>
        <v>0.50371230162700875</v>
      </c>
      <c r="D1249" s="2" t="str">
        <f t="shared" si="96"/>
        <v>PASS</v>
      </c>
      <c r="E1249" s="2" t="str">
        <f t="shared" si="97"/>
        <v>Pass</v>
      </c>
      <c r="H1249" t="str">
        <f t="shared" si="98"/>
        <v>Pass</v>
      </c>
      <c r="I1249" t="str">
        <f t="shared" si="99"/>
        <v>Pass</v>
      </c>
    </row>
    <row r="1250" spans="1:9">
      <c r="A1250" s="9">
        <v>760927</v>
      </c>
      <c r="B1250" s="9">
        <v>478722</v>
      </c>
      <c r="C1250" s="7">
        <f t="shared" si="95"/>
        <v>0.62912999538720538</v>
      </c>
      <c r="D1250" s="2" t="str">
        <f t="shared" si="96"/>
        <v>FIRST</v>
      </c>
      <c r="E1250" s="2" t="str">
        <f t="shared" si="97"/>
        <v>First</v>
      </c>
      <c r="H1250" t="str">
        <f t="shared" si="98"/>
        <v>First</v>
      </c>
      <c r="I1250" t="str">
        <f t="shared" si="99"/>
        <v>First</v>
      </c>
    </row>
    <row r="1251" spans="1:9">
      <c r="A1251" s="9">
        <v>584341</v>
      </c>
      <c r="B1251" s="9">
        <v>1067976</v>
      </c>
      <c r="C1251" s="7">
        <f t="shared" si="95"/>
        <v>1.8276588498838864</v>
      </c>
      <c r="D1251" s="2" t="str">
        <f t="shared" si="96"/>
        <v>A+</v>
      </c>
      <c r="E1251" s="2" t="str">
        <f t="shared" si="97"/>
        <v>A+</v>
      </c>
      <c r="H1251" t="str">
        <f t="shared" si="98"/>
        <v>A+</v>
      </c>
      <c r="I1251" t="str">
        <f t="shared" si="99"/>
        <v>A+</v>
      </c>
    </row>
    <row r="1252" spans="1:9">
      <c r="A1252" s="9">
        <v>432211</v>
      </c>
      <c r="B1252" s="9">
        <v>491314</v>
      </c>
      <c r="C1252" s="7">
        <f t="shared" si="95"/>
        <v>1.1367457098500502</v>
      </c>
      <c r="D1252" s="2" t="str">
        <f t="shared" si="96"/>
        <v>A+</v>
      </c>
      <c r="E1252" s="2" t="str">
        <f t="shared" si="97"/>
        <v>A+</v>
      </c>
      <c r="H1252" t="str">
        <f t="shared" si="98"/>
        <v>A+</v>
      </c>
      <c r="I1252" t="str">
        <f t="shared" si="99"/>
        <v>A+</v>
      </c>
    </row>
    <row r="1253" spans="1:9">
      <c r="A1253" s="9">
        <v>297854</v>
      </c>
      <c r="B1253" s="9">
        <v>530896</v>
      </c>
      <c r="C1253" s="7">
        <f t="shared" si="95"/>
        <v>1.7824034594130009</v>
      </c>
      <c r="D1253" s="2" t="str">
        <f t="shared" si="96"/>
        <v>A+</v>
      </c>
      <c r="E1253" s="2" t="str">
        <f t="shared" si="97"/>
        <v>A+</v>
      </c>
      <c r="H1253" t="str">
        <f t="shared" si="98"/>
        <v>A+</v>
      </c>
      <c r="I1253" t="str">
        <f t="shared" si="99"/>
        <v>A+</v>
      </c>
    </row>
    <row r="1254" spans="1:9">
      <c r="A1254" s="9">
        <v>459884</v>
      </c>
      <c r="B1254" s="9">
        <v>537025</v>
      </c>
      <c r="C1254" s="7">
        <f t="shared" si="95"/>
        <v>1.1677401257708466</v>
      </c>
      <c r="D1254" s="2" t="str">
        <f t="shared" si="96"/>
        <v>A+</v>
      </c>
      <c r="E1254" s="2" t="str">
        <f t="shared" si="97"/>
        <v>A+</v>
      </c>
      <c r="H1254" t="str">
        <f t="shared" si="98"/>
        <v>A+</v>
      </c>
      <c r="I1254" t="str">
        <f t="shared" si="99"/>
        <v>A+</v>
      </c>
    </row>
    <row r="1255" spans="1:9">
      <c r="A1255" s="9">
        <v>407058</v>
      </c>
      <c r="B1255" s="9">
        <v>284393</v>
      </c>
      <c r="C1255" s="7">
        <f t="shared" si="95"/>
        <v>0.69865473716276305</v>
      </c>
      <c r="D1255" s="2" t="str">
        <f t="shared" si="96"/>
        <v>FIRST</v>
      </c>
      <c r="E1255" s="2" t="str">
        <f t="shared" si="97"/>
        <v>First</v>
      </c>
      <c r="H1255" t="str">
        <f t="shared" si="98"/>
        <v>First</v>
      </c>
      <c r="I1255" t="str">
        <f t="shared" si="99"/>
        <v>First</v>
      </c>
    </row>
    <row r="1256" spans="1:9">
      <c r="A1256" s="9">
        <v>269879</v>
      </c>
      <c r="B1256" s="9">
        <v>56158</v>
      </c>
      <c r="C1256" s="7">
        <f t="shared" si="95"/>
        <v>0.20808584587907913</v>
      </c>
      <c r="D1256" s="2" t="str">
        <f t="shared" si="96"/>
        <v>FAIL</v>
      </c>
      <c r="E1256" s="2" t="str">
        <f t="shared" si="97"/>
        <v>Fail</v>
      </c>
      <c r="H1256" t="str">
        <f t="shared" si="98"/>
        <v>Fail</v>
      </c>
      <c r="I1256" t="str">
        <f t="shared" si="99"/>
        <v>Fail</v>
      </c>
    </row>
    <row r="1257" spans="1:9">
      <c r="A1257" s="9">
        <v>438660</v>
      </c>
      <c r="B1257" s="9">
        <v>959074</v>
      </c>
      <c r="C1257" s="7">
        <f t="shared" si="95"/>
        <v>2.1863721333150958</v>
      </c>
      <c r="D1257" s="2" t="str">
        <f t="shared" si="96"/>
        <v>A+</v>
      </c>
      <c r="E1257" s="2" t="str">
        <f t="shared" si="97"/>
        <v>A+</v>
      </c>
      <c r="H1257" t="str">
        <f t="shared" si="98"/>
        <v>A+</v>
      </c>
      <c r="I1257" t="str">
        <f t="shared" si="99"/>
        <v>A+</v>
      </c>
    </row>
    <row r="1258" spans="1:9">
      <c r="A1258" s="9">
        <v>682948</v>
      </c>
      <c r="B1258" s="9">
        <v>508817</v>
      </c>
      <c r="C1258" s="7">
        <f t="shared" si="95"/>
        <v>0.74503036834429559</v>
      </c>
      <c r="D1258" s="2" t="str">
        <f t="shared" si="96"/>
        <v>FIRST</v>
      </c>
      <c r="E1258" s="2" t="str">
        <f t="shared" si="97"/>
        <v>First</v>
      </c>
      <c r="H1258" t="str">
        <f t="shared" si="98"/>
        <v>First</v>
      </c>
      <c r="I1258" t="str">
        <f t="shared" si="99"/>
        <v>First</v>
      </c>
    </row>
    <row r="1259" spans="1:9">
      <c r="A1259" s="9">
        <v>570550</v>
      </c>
      <c r="B1259" s="9">
        <v>281890</v>
      </c>
      <c r="C1259" s="7">
        <f t="shared" si="95"/>
        <v>0.49406712820962229</v>
      </c>
      <c r="D1259" s="2" t="str">
        <f t="shared" si="96"/>
        <v>PASS</v>
      </c>
      <c r="E1259" s="2" t="str">
        <f t="shared" si="97"/>
        <v>Pass</v>
      </c>
      <c r="H1259" t="str">
        <f t="shared" si="98"/>
        <v>Pass</v>
      </c>
      <c r="I1259" t="str">
        <f t="shared" si="99"/>
        <v>Pass</v>
      </c>
    </row>
    <row r="1260" spans="1:9">
      <c r="A1260" s="9">
        <v>412211</v>
      </c>
      <c r="B1260" s="9">
        <v>336197</v>
      </c>
      <c r="C1260" s="7">
        <f t="shared" si="95"/>
        <v>0.81559444071118914</v>
      </c>
      <c r="D1260" s="2" t="str">
        <f t="shared" si="96"/>
        <v>A</v>
      </c>
      <c r="E1260" s="2" t="str">
        <f t="shared" si="97"/>
        <v>A</v>
      </c>
      <c r="H1260" t="str">
        <f t="shared" si="98"/>
        <v>A</v>
      </c>
      <c r="I1260" t="str">
        <f t="shared" si="99"/>
        <v>A</v>
      </c>
    </row>
    <row r="1261" spans="1:9">
      <c r="A1261" s="9">
        <v>97496</v>
      </c>
      <c r="B1261" s="9">
        <v>194889</v>
      </c>
      <c r="C1261" s="7">
        <f t="shared" si="95"/>
        <v>1.9989435464019036</v>
      </c>
      <c r="D1261" s="2" t="str">
        <f t="shared" si="96"/>
        <v>A+</v>
      </c>
      <c r="E1261" s="2" t="str">
        <f t="shared" si="97"/>
        <v>A+</v>
      </c>
      <c r="H1261" t="str">
        <f t="shared" si="98"/>
        <v>A+</v>
      </c>
      <c r="I1261" t="str">
        <f t="shared" si="99"/>
        <v>A+</v>
      </c>
    </row>
    <row r="1262" spans="1:9">
      <c r="A1262" s="9">
        <v>305728</v>
      </c>
      <c r="B1262" s="9">
        <v>230026</v>
      </c>
      <c r="C1262" s="7">
        <f t="shared" si="95"/>
        <v>0.75238774335356917</v>
      </c>
      <c r="D1262" s="2" t="str">
        <f t="shared" si="96"/>
        <v>FIRST</v>
      </c>
      <c r="E1262" s="2" t="str">
        <f t="shared" si="97"/>
        <v>First</v>
      </c>
      <c r="H1262" t="str">
        <f t="shared" si="98"/>
        <v>First</v>
      </c>
      <c r="I1262" t="str">
        <f t="shared" si="99"/>
        <v>First</v>
      </c>
    </row>
    <row r="1263" spans="1:9">
      <c r="A1263" s="9">
        <v>363877</v>
      </c>
      <c r="B1263" s="9">
        <v>716791</v>
      </c>
      <c r="C1263" s="7">
        <f t="shared" si="95"/>
        <v>1.9698716874108559</v>
      </c>
      <c r="D1263" s="2" t="str">
        <f t="shared" si="96"/>
        <v>A+</v>
      </c>
      <c r="E1263" s="2" t="str">
        <f t="shared" si="97"/>
        <v>A+</v>
      </c>
      <c r="H1263" t="str">
        <f t="shared" si="98"/>
        <v>A+</v>
      </c>
      <c r="I1263" t="str">
        <f t="shared" si="99"/>
        <v>A+</v>
      </c>
    </row>
    <row r="1264" spans="1:9">
      <c r="A1264" s="9">
        <v>822799</v>
      </c>
      <c r="B1264" s="9">
        <v>384898</v>
      </c>
      <c r="C1264" s="7">
        <f t="shared" si="95"/>
        <v>0.46779104009606232</v>
      </c>
      <c r="D1264" s="2" t="str">
        <f t="shared" si="96"/>
        <v>PASS</v>
      </c>
      <c r="E1264" s="2" t="str">
        <f t="shared" si="97"/>
        <v>Pass</v>
      </c>
      <c r="H1264" t="str">
        <f t="shared" si="98"/>
        <v>Pass</v>
      </c>
      <c r="I1264" t="str">
        <f t="shared" si="99"/>
        <v>Pass</v>
      </c>
    </row>
    <row r="1265" spans="1:9">
      <c r="A1265" s="9">
        <v>557286</v>
      </c>
      <c r="B1265" s="9">
        <v>524024</v>
      </c>
      <c r="C1265" s="7">
        <f t="shared" si="95"/>
        <v>0.94031430899035684</v>
      </c>
      <c r="D1265" s="2" t="str">
        <f t="shared" si="96"/>
        <v>A</v>
      </c>
      <c r="E1265" s="2" t="str">
        <f t="shared" si="97"/>
        <v>A</v>
      </c>
      <c r="H1265" t="str">
        <f t="shared" si="98"/>
        <v>A</v>
      </c>
      <c r="I1265" t="str">
        <f t="shared" si="99"/>
        <v>A</v>
      </c>
    </row>
    <row r="1266" spans="1:9">
      <c r="A1266" s="9">
        <v>422442</v>
      </c>
      <c r="B1266" s="9">
        <v>413308</v>
      </c>
      <c r="C1266" s="7">
        <f t="shared" si="95"/>
        <v>0.97837809687483723</v>
      </c>
      <c r="D1266" s="2" t="str">
        <f t="shared" si="96"/>
        <v>A</v>
      </c>
      <c r="E1266" s="2" t="str">
        <f t="shared" si="97"/>
        <v>A</v>
      </c>
      <c r="H1266" t="str">
        <f t="shared" si="98"/>
        <v>A</v>
      </c>
      <c r="I1266" t="str">
        <f t="shared" si="99"/>
        <v>A</v>
      </c>
    </row>
    <row r="1267" spans="1:9">
      <c r="A1267" s="9">
        <v>439565</v>
      </c>
      <c r="B1267" s="9">
        <v>176195</v>
      </c>
      <c r="C1267" s="7">
        <f t="shared" si="95"/>
        <v>0.40083946629053724</v>
      </c>
      <c r="D1267" s="2" t="str">
        <f t="shared" si="96"/>
        <v>FAIL</v>
      </c>
      <c r="E1267" s="2" t="str">
        <f t="shared" si="97"/>
        <v>Pass</v>
      </c>
      <c r="H1267" t="str">
        <f t="shared" si="98"/>
        <v>Fail</v>
      </c>
      <c r="I1267" t="str">
        <f t="shared" si="99"/>
        <v>Pass</v>
      </c>
    </row>
    <row r="1268" spans="1:9">
      <c r="A1268" s="9">
        <v>1128999</v>
      </c>
      <c r="B1268" s="9">
        <v>568125</v>
      </c>
      <c r="C1268" s="7">
        <f t="shared" si="95"/>
        <v>0.5032112517371583</v>
      </c>
      <c r="D1268" s="2" t="str">
        <f t="shared" si="96"/>
        <v>PASS</v>
      </c>
      <c r="E1268" s="2" t="str">
        <f t="shared" si="97"/>
        <v>Pass</v>
      </c>
      <c r="H1268" t="str">
        <f t="shared" si="98"/>
        <v>Pass</v>
      </c>
      <c r="I1268" t="str">
        <f t="shared" si="99"/>
        <v>Pass</v>
      </c>
    </row>
    <row r="1269" spans="1:9">
      <c r="A1269" s="9">
        <v>126729</v>
      </c>
      <c r="B1269" s="9">
        <v>630023</v>
      </c>
      <c r="C1269" s="7">
        <f t="shared" si="95"/>
        <v>4.9714193278570811</v>
      </c>
      <c r="D1269" s="2" t="str">
        <f t="shared" si="96"/>
        <v>A+</v>
      </c>
      <c r="E1269" s="2" t="str">
        <f t="shared" si="97"/>
        <v>A+</v>
      </c>
      <c r="H1269" t="str">
        <f t="shared" si="98"/>
        <v>A+</v>
      </c>
      <c r="I1269" t="str">
        <f t="shared" si="99"/>
        <v>A+</v>
      </c>
    </row>
    <row r="1270" spans="1:9">
      <c r="A1270" s="9">
        <v>37061</v>
      </c>
      <c r="B1270" s="9">
        <v>1089767</v>
      </c>
      <c r="C1270" s="7">
        <f t="shared" si="95"/>
        <v>29.404684169342435</v>
      </c>
      <c r="D1270" s="2" t="str">
        <f t="shared" si="96"/>
        <v>A+</v>
      </c>
      <c r="E1270" s="2" t="str">
        <f t="shared" si="97"/>
        <v>A+</v>
      </c>
      <c r="H1270" t="str">
        <f t="shared" si="98"/>
        <v>A+</v>
      </c>
      <c r="I1270" t="str">
        <f t="shared" si="99"/>
        <v>A+</v>
      </c>
    </row>
    <row r="1271" spans="1:9">
      <c r="A1271" s="9">
        <v>613905</v>
      </c>
      <c r="B1271" s="9">
        <v>169103</v>
      </c>
      <c r="C1271" s="7">
        <f t="shared" si="95"/>
        <v>0.27545467132536794</v>
      </c>
      <c r="D1271" s="2" t="str">
        <f t="shared" si="96"/>
        <v>FAIL</v>
      </c>
      <c r="E1271" s="2" t="str">
        <f t="shared" si="97"/>
        <v>Fail</v>
      </c>
      <c r="H1271" t="str">
        <f t="shared" si="98"/>
        <v>Fail</v>
      </c>
      <c r="I1271" t="str">
        <f t="shared" si="99"/>
        <v>Fail</v>
      </c>
    </row>
    <row r="1272" spans="1:9">
      <c r="A1272" s="9">
        <v>639856</v>
      </c>
      <c r="B1272" s="9">
        <v>399512</v>
      </c>
      <c r="C1272" s="7">
        <f t="shared" si="95"/>
        <v>0.62437798504663544</v>
      </c>
      <c r="D1272" s="2" t="str">
        <f t="shared" si="96"/>
        <v>FIRST</v>
      </c>
      <c r="E1272" s="2" t="str">
        <f t="shared" si="97"/>
        <v>First</v>
      </c>
      <c r="H1272" t="str">
        <f t="shared" si="98"/>
        <v>First</v>
      </c>
      <c r="I1272" t="str">
        <f t="shared" si="99"/>
        <v>First</v>
      </c>
    </row>
    <row r="1273" spans="1:9">
      <c r="A1273" s="9">
        <v>356220</v>
      </c>
      <c r="B1273" s="9">
        <v>216955</v>
      </c>
      <c r="C1273" s="7">
        <f t="shared" si="95"/>
        <v>0.60904777946213018</v>
      </c>
      <c r="D1273" s="2" t="str">
        <f t="shared" si="96"/>
        <v>PASS</v>
      </c>
      <c r="E1273" s="2" t="str">
        <f t="shared" si="97"/>
        <v>First</v>
      </c>
      <c r="H1273" t="str">
        <f t="shared" si="98"/>
        <v>Pass</v>
      </c>
      <c r="I1273" t="str">
        <f t="shared" si="99"/>
        <v>First</v>
      </c>
    </row>
    <row r="1274" spans="1:9">
      <c r="A1274" s="9">
        <v>748930</v>
      </c>
      <c r="B1274" s="9">
        <v>722845</v>
      </c>
      <c r="C1274" s="7">
        <f t="shared" si="95"/>
        <v>0.96517030964175554</v>
      </c>
      <c r="D1274" s="2" t="str">
        <f t="shared" si="96"/>
        <v>A</v>
      </c>
      <c r="E1274" s="2" t="str">
        <f t="shared" si="97"/>
        <v>A</v>
      </c>
      <c r="H1274" t="str">
        <f t="shared" si="98"/>
        <v>A</v>
      </c>
      <c r="I1274" t="str">
        <f t="shared" si="99"/>
        <v>A</v>
      </c>
    </row>
    <row r="1275" spans="1:9">
      <c r="A1275" s="9">
        <v>618959</v>
      </c>
      <c r="B1275" s="9">
        <v>66659</v>
      </c>
      <c r="C1275" s="7">
        <f t="shared" si="95"/>
        <v>0.10769534007906824</v>
      </c>
      <c r="D1275" s="2" t="str">
        <f t="shared" si="96"/>
        <v>FAIL</v>
      </c>
      <c r="E1275" s="2" t="str">
        <f t="shared" si="97"/>
        <v>Fail</v>
      </c>
      <c r="H1275" t="str">
        <f t="shared" si="98"/>
        <v>Fail</v>
      </c>
      <c r="I1275" t="str">
        <f t="shared" si="99"/>
        <v>Fail</v>
      </c>
    </row>
    <row r="1276" spans="1:9">
      <c r="A1276" s="9">
        <v>1123782</v>
      </c>
      <c r="B1276" s="9">
        <v>780858</v>
      </c>
      <c r="C1276" s="7">
        <f t="shared" si="95"/>
        <v>0.69484828908097829</v>
      </c>
      <c r="D1276" s="2" t="str">
        <f t="shared" si="96"/>
        <v>FIRST</v>
      </c>
      <c r="E1276" s="2" t="str">
        <f t="shared" si="97"/>
        <v>First</v>
      </c>
      <c r="H1276" t="str">
        <f t="shared" si="98"/>
        <v>First</v>
      </c>
      <c r="I1276" t="str">
        <f t="shared" si="99"/>
        <v>First</v>
      </c>
    </row>
    <row r="1277" spans="1:9">
      <c r="A1277" s="9">
        <v>367362</v>
      </c>
      <c r="B1277" s="9">
        <v>1098699</v>
      </c>
      <c r="C1277" s="7">
        <f t="shared" si="95"/>
        <v>2.990780211344668</v>
      </c>
      <c r="D1277" s="2" t="str">
        <f t="shared" si="96"/>
        <v>A+</v>
      </c>
      <c r="E1277" s="2" t="str">
        <f t="shared" si="97"/>
        <v>A+</v>
      </c>
      <c r="H1277" t="str">
        <f t="shared" si="98"/>
        <v>A+</v>
      </c>
      <c r="I1277" t="str">
        <f t="shared" si="99"/>
        <v>A+</v>
      </c>
    </row>
    <row r="1278" spans="1:9">
      <c r="A1278" s="9">
        <v>513023</v>
      </c>
      <c r="B1278" s="9">
        <v>366124</v>
      </c>
      <c r="C1278" s="7">
        <f t="shared" si="95"/>
        <v>0.71366001134452062</v>
      </c>
      <c r="D1278" s="2" t="str">
        <f t="shared" si="96"/>
        <v>FIRST</v>
      </c>
      <c r="E1278" s="2" t="str">
        <f t="shared" si="97"/>
        <v>First</v>
      </c>
      <c r="H1278" t="str">
        <f t="shared" si="98"/>
        <v>First</v>
      </c>
      <c r="I1278" t="str">
        <f t="shared" si="99"/>
        <v>First</v>
      </c>
    </row>
    <row r="1279" spans="1:9">
      <c r="A1279" s="9">
        <v>119109</v>
      </c>
      <c r="B1279" s="9">
        <v>321112</v>
      </c>
      <c r="C1279" s="7">
        <f t="shared" si="95"/>
        <v>2.6959507677841303</v>
      </c>
      <c r="D1279" s="2" t="str">
        <f t="shared" si="96"/>
        <v>A+</v>
      </c>
      <c r="E1279" s="2" t="str">
        <f t="shared" si="97"/>
        <v>A+</v>
      </c>
      <c r="H1279" t="str">
        <f t="shared" si="98"/>
        <v>A+</v>
      </c>
      <c r="I1279" t="str">
        <f t="shared" si="99"/>
        <v>A+</v>
      </c>
    </row>
    <row r="1280" spans="1:9">
      <c r="A1280" s="9">
        <v>850572</v>
      </c>
      <c r="B1280" s="9">
        <v>729861</v>
      </c>
      <c r="C1280" s="7">
        <f t="shared" si="95"/>
        <v>0.85808256091195101</v>
      </c>
      <c r="D1280" s="2" t="str">
        <f t="shared" si="96"/>
        <v>A</v>
      </c>
      <c r="E1280" s="2" t="str">
        <f t="shared" si="97"/>
        <v>A</v>
      </c>
      <c r="H1280" t="str">
        <f t="shared" si="98"/>
        <v>A</v>
      </c>
      <c r="I1280" t="str">
        <f t="shared" si="99"/>
        <v>A</v>
      </c>
    </row>
    <row r="1281" spans="1:9">
      <c r="A1281" s="9">
        <v>256947</v>
      </c>
      <c r="B1281" s="9">
        <v>669443</v>
      </c>
      <c r="C1281" s="7">
        <f t="shared" si="95"/>
        <v>2.605373870876095</v>
      </c>
      <c r="D1281" s="2" t="str">
        <f t="shared" si="96"/>
        <v>A+</v>
      </c>
      <c r="E1281" s="2" t="str">
        <f t="shared" si="97"/>
        <v>A+</v>
      </c>
      <c r="H1281" t="str">
        <f t="shared" si="98"/>
        <v>A+</v>
      </c>
      <c r="I1281" t="str">
        <f t="shared" si="99"/>
        <v>A+</v>
      </c>
    </row>
    <row r="1282" spans="1:9">
      <c r="A1282" s="9">
        <v>150126</v>
      </c>
      <c r="B1282" s="9">
        <v>335374</v>
      </c>
      <c r="C1282" s="7">
        <f t="shared" si="95"/>
        <v>2.2339501485418913</v>
      </c>
      <c r="D1282" s="2" t="str">
        <f t="shared" si="96"/>
        <v>A+</v>
      </c>
      <c r="E1282" s="2" t="str">
        <f t="shared" si="97"/>
        <v>A+</v>
      </c>
      <c r="H1282" t="str">
        <f t="shared" si="98"/>
        <v>A+</v>
      </c>
      <c r="I1282" t="str">
        <f t="shared" si="99"/>
        <v>A+</v>
      </c>
    </row>
    <row r="1283" spans="1:9">
      <c r="A1283" s="9">
        <v>829465</v>
      </c>
      <c r="B1283" s="9">
        <v>96700</v>
      </c>
      <c r="C1283" s="7">
        <f t="shared" si="95"/>
        <v>0.11658116979016594</v>
      </c>
      <c r="D1283" s="2" t="str">
        <f t="shared" si="96"/>
        <v>FAIL</v>
      </c>
      <c r="E1283" s="2" t="str">
        <f t="shared" si="97"/>
        <v>Fail</v>
      </c>
      <c r="H1283" t="str">
        <f t="shared" si="98"/>
        <v>Fail</v>
      </c>
      <c r="I1283" t="str">
        <f t="shared" si="99"/>
        <v>Fail</v>
      </c>
    </row>
    <row r="1284" spans="1:9">
      <c r="A1284" s="9">
        <v>105294</v>
      </c>
      <c r="B1284" s="9">
        <v>935120</v>
      </c>
      <c r="C1284" s="7">
        <f t="shared" si="95"/>
        <v>8.8810378559082181</v>
      </c>
      <c r="D1284" s="2" t="str">
        <f t="shared" si="96"/>
        <v>A+</v>
      </c>
      <c r="E1284" s="2" t="str">
        <f t="shared" si="97"/>
        <v>A+</v>
      </c>
      <c r="H1284" t="str">
        <f t="shared" si="98"/>
        <v>A+</v>
      </c>
      <c r="I1284" t="str">
        <f t="shared" si="99"/>
        <v>A+</v>
      </c>
    </row>
    <row r="1285" spans="1:9">
      <c r="A1285" s="9">
        <v>480957</v>
      </c>
      <c r="B1285" s="9">
        <v>718778</v>
      </c>
      <c r="C1285" s="7">
        <f t="shared" si="95"/>
        <v>1.494474558016621</v>
      </c>
      <c r="D1285" s="2" t="str">
        <f t="shared" si="96"/>
        <v>A+</v>
      </c>
      <c r="E1285" s="2" t="str">
        <f t="shared" si="97"/>
        <v>A+</v>
      </c>
      <c r="H1285" t="str">
        <f t="shared" si="98"/>
        <v>A+</v>
      </c>
      <c r="I1285" t="str">
        <f t="shared" si="99"/>
        <v>A+</v>
      </c>
    </row>
    <row r="1286" spans="1:9">
      <c r="A1286" s="9">
        <v>308767</v>
      </c>
      <c r="B1286" s="9">
        <v>158645</v>
      </c>
      <c r="C1286" s="7">
        <f t="shared" si="95"/>
        <v>0.51380166921983239</v>
      </c>
      <c r="D1286" s="2" t="str">
        <f t="shared" si="96"/>
        <v>PASS</v>
      </c>
      <c r="E1286" s="2" t="str">
        <f t="shared" si="97"/>
        <v>Pass</v>
      </c>
      <c r="H1286" t="str">
        <f t="shared" si="98"/>
        <v>Pass</v>
      </c>
      <c r="I1286" t="str">
        <f t="shared" si="99"/>
        <v>Pass</v>
      </c>
    </row>
    <row r="1287" spans="1:9">
      <c r="A1287" s="9">
        <v>260596</v>
      </c>
      <c r="B1287" s="9">
        <v>444628</v>
      </c>
      <c r="C1287" s="7">
        <f t="shared" si="95"/>
        <v>1.7061965647976178</v>
      </c>
      <c r="D1287" s="2" t="str">
        <f t="shared" si="96"/>
        <v>A+</v>
      </c>
      <c r="E1287" s="2" t="str">
        <f t="shared" si="97"/>
        <v>A+</v>
      </c>
      <c r="H1287" t="str">
        <f t="shared" si="98"/>
        <v>A+</v>
      </c>
      <c r="I1287" t="str">
        <f t="shared" si="99"/>
        <v>A+</v>
      </c>
    </row>
    <row r="1288" spans="1:9">
      <c r="A1288" s="9">
        <v>2206217</v>
      </c>
      <c r="B1288" s="9">
        <v>1581195</v>
      </c>
      <c r="C1288" s="7">
        <f t="shared" si="95"/>
        <v>0.71669967188177774</v>
      </c>
      <c r="D1288" s="2" t="str">
        <f t="shared" si="96"/>
        <v>FIRST</v>
      </c>
      <c r="E1288" s="2" t="str">
        <f t="shared" si="97"/>
        <v>First</v>
      </c>
      <c r="H1288" t="str">
        <f t="shared" si="98"/>
        <v>First</v>
      </c>
      <c r="I1288" t="str">
        <f t="shared" si="99"/>
        <v>First</v>
      </c>
    </row>
    <row r="1289" spans="1:9">
      <c r="A1289" s="9">
        <v>486960</v>
      </c>
      <c r="B1289" s="9">
        <v>463245</v>
      </c>
      <c r="C1289" s="7">
        <f t="shared" si="95"/>
        <v>0.95129990142927545</v>
      </c>
      <c r="D1289" s="2" t="str">
        <f t="shared" si="96"/>
        <v>A</v>
      </c>
      <c r="E1289" s="2" t="str">
        <f t="shared" si="97"/>
        <v>A</v>
      </c>
      <c r="H1289" t="str">
        <f t="shared" si="98"/>
        <v>A</v>
      </c>
      <c r="I1289" t="str">
        <f t="shared" si="99"/>
        <v>A</v>
      </c>
    </row>
    <row r="1290" spans="1:9">
      <c r="A1290" s="9">
        <v>336552</v>
      </c>
      <c r="B1290" s="9">
        <v>176099</v>
      </c>
      <c r="C1290" s="7">
        <f t="shared" si="95"/>
        <v>0.52324455061922082</v>
      </c>
      <c r="D1290" s="2" t="str">
        <f t="shared" si="96"/>
        <v>PASS</v>
      </c>
      <c r="E1290" s="2" t="str">
        <f t="shared" si="97"/>
        <v>Pass</v>
      </c>
      <c r="H1290" t="str">
        <f t="shared" si="98"/>
        <v>Pass</v>
      </c>
      <c r="I1290" t="str">
        <f t="shared" si="99"/>
        <v>Pass</v>
      </c>
    </row>
    <row r="1291" spans="1:9">
      <c r="A1291" s="9">
        <v>478427</v>
      </c>
      <c r="B1291" s="9">
        <v>518308</v>
      </c>
      <c r="C1291" s="7">
        <f t="shared" si="95"/>
        <v>1.0833585897117011</v>
      </c>
      <c r="D1291" s="2" t="str">
        <f t="shared" si="96"/>
        <v>A+</v>
      </c>
      <c r="E1291" s="2" t="str">
        <f t="shared" si="97"/>
        <v>A+</v>
      </c>
      <c r="H1291" t="str">
        <f t="shared" si="98"/>
        <v>A+</v>
      </c>
      <c r="I1291" t="str">
        <f t="shared" si="99"/>
        <v>A+</v>
      </c>
    </row>
    <row r="1292" spans="1:9">
      <c r="A1292" s="9">
        <v>900374</v>
      </c>
      <c r="B1292" s="9">
        <v>699670</v>
      </c>
      <c r="C1292" s="7">
        <f t="shared" si="95"/>
        <v>0.77708818779751521</v>
      </c>
      <c r="D1292" s="2" t="str">
        <f t="shared" si="96"/>
        <v>FIRST</v>
      </c>
      <c r="E1292" s="2" t="str">
        <f t="shared" si="97"/>
        <v>First</v>
      </c>
      <c r="H1292" t="str">
        <f t="shared" si="98"/>
        <v>First</v>
      </c>
      <c r="I1292" t="str">
        <f t="shared" si="99"/>
        <v>First</v>
      </c>
    </row>
    <row r="1293" spans="1:9">
      <c r="A1293" s="9">
        <v>355944</v>
      </c>
      <c r="B1293" s="9">
        <v>247418</v>
      </c>
      <c r="C1293" s="7">
        <f t="shared" ref="C1293:C1356" si="100">B1293/A1293</f>
        <v>0.69510372418133193</v>
      </c>
      <c r="D1293" s="2" t="str">
        <f t="shared" ref="D1293:D1356" si="101">IF(C1293&gt;100%,"A+",IF(C1293&gt;81%,"A",IF(C1293&gt;61%,"FIRST",IF(C1293&gt;41%,"PASS","FAIL"))))</f>
        <v>FIRST</v>
      </c>
      <c r="E1293" s="2" t="str">
        <f t="shared" ref="E1293:E1356" si="102">VLOOKUP(C1293,$C$4:$D$8,2,1)</f>
        <v>First</v>
      </c>
      <c r="H1293" t="str">
        <f t="shared" ref="H1293:H1356" si="103">IF(C1293&lt;41%, "Fail",IF(C1293&lt;61%,"Pass",IF(C1293&lt;81%,"First",IF(C1293&lt;101%,"A","A+"))))</f>
        <v>First</v>
      </c>
      <c r="I1293" t="str">
        <f t="shared" ref="I1293:I1356" si="104">VLOOKUP(C1293,$C$4:$D$8,2,TRUE)</f>
        <v>First</v>
      </c>
    </row>
    <row r="1294" spans="1:9">
      <c r="A1294" s="9">
        <v>411109</v>
      </c>
      <c r="B1294" s="9">
        <v>108120</v>
      </c>
      <c r="C1294" s="7">
        <f t="shared" si="100"/>
        <v>0.26299594511431273</v>
      </c>
      <c r="D1294" s="2" t="str">
        <f t="shared" si="101"/>
        <v>FAIL</v>
      </c>
      <c r="E1294" s="2" t="str">
        <f t="shared" si="102"/>
        <v>Fail</v>
      </c>
      <c r="H1294" t="str">
        <f t="shared" si="103"/>
        <v>Fail</v>
      </c>
      <c r="I1294" t="str">
        <f t="shared" si="104"/>
        <v>Fail</v>
      </c>
    </row>
    <row r="1295" spans="1:9">
      <c r="A1295" s="9">
        <v>278675</v>
      </c>
      <c r="B1295" s="9">
        <v>126638</v>
      </c>
      <c r="C1295" s="7">
        <f t="shared" si="100"/>
        <v>0.45442899434825512</v>
      </c>
      <c r="D1295" s="2" t="str">
        <f t="shared" si="101"/>
        <v>PASS</v>
      </c>
      <c r="E1295" s="2" t="str">
        <f t="shared" si="102"/>
        <v>Pass</v>
      </c>
      <c r="H1295" t="str">
        <f t="shared" si="103"/>
        <v>Pass</v>
      </c>
      <c r="I1295" t="str">
        <f t="shared" si="104"/>
        <v>Pass</v>
      </c>
    </row>
    <row r="1296" spans="1:9">
      <c r="A1296" s="9">
        <v>758297</v>
      </c>
      <c r="B1296" s="9">
        <v>144192</v>
      </c>
      <c r="C1296" s="7">
        <f t="shared" si="100"/>
        <v>0.19015240730215205</v>
      </c>
      <c r="D1296" s="2" t="str">
        <f t="shared" si="101"/>
        <v>FAIL</v>
      </c>
      <c r="E1296" s="2" t="str">
        <f t="shared" si="102"/>
        <v>Fail</v>
      </c>
      <c r="H1296" t="str">
        <f t="shared" si="103"/>
        <v>Fail</v>
      </c>
      <c r="I1296" t="str">
        <f t="shared" si="104"/>
        <v>Fail</v>
      </c>
    </row>
    <row r="1297" spans="1:9">
      <c r="A1297" s="9">
        <v>446537</v>
      </c>
      <c r="B1297" s="9">
        <v>64999</v>
      </c>
      <c r="C1297" s="7">
        <f t="shared" si="100"/>
        <v>0.1455624058028786</v>
      </c>
      <c r="D1297" s="2" t="str">
        <f t="shared" si="101"/>
        <v>FAIL</v>
      </c>
      <c r="E1297" s="2" t="str">
        <f t="shared" si="102"/>
        <v>Fail</v>
      </c>
      <c r="H1297" t="str">
        <f t="shared" si="103"/>
        <v>Fail</v>
      </c>
      <c r="I1297" t="str">
        <f t="shared" si="104"/>
        <v>Fail</v>
      </c>
    </row>
    <row r="1298" spans="1:9">
      <c r="A1298" s="9">
        <v>222366</v>
      </c>
      <c r="B1298" s="9">
        <v>612852</v>
      </c>
      <c r="C1298" s="7">
        <f t="shared" si="100"/>
        <v>2.7560508351096842</v>
      </c>
      <c r="D1298" s="2" t="str">
        <f t="shared" si="101"/>
        <v>A+</v>
      </c>
      <c r="E1298" s="2" t="str">
        <f t="shared" si="102"/>
        <v>A+</v>
      </c>
      <c r="H1298" t="str">
        <f t="shared" si="103"/>
        <v>A+</v>
      </c>
      <c r="I1298" t="str">
        <f t="shared" si="104"/>
        <v>A+</v>
      </c>
    </row>
    <row r="1299" spans="1:9">
      <c r="A1299" s="9">
        <v>305262</v>
      </c>
      <c r="B1299" s="9">
        <v>254724</v>
      </c>
      <c r="C1299" s="7">
        <f t="shared" si="100"/>
        <v>0.83444385478703542</v>
      </c>
      <c r="D1299" s="2" t="str">
        <f t="shared" si="101"/>
        <v>A</v>
      </c>
      <c r="E1299" s="2" t="str">
        <f t="shared" si="102"/>
        <v>A</v>
      </c>
      <c r="H1299" t="str">
        <f t="shared" si="103"/>
        <v>A</v>
      </c>
      <c r="I1299" t="str">
        <f t="shared" si="104"/>
        <v>A</v>
      </c>
    </row>
    <row r="1300" spans="1:9">
      <c r="A1300" s="9">
        <v>55154</v>
      </c>
      <c r="B1300" s="9">
        <v>191758</v>
      </c>
      <c r="C1300" s="7">
        <f t="shared" si="100"/>
        <v>3.4767741233636724</v>
      </c>
      <c r="D1300" s="2" t="str">
        <f t="shared" si="101"/>
        <v>A+</v>
      </c>
      <c r="E1300" s="2" t="str">
        <f t="shared" si="102"/>
        <v>A+</v>
      </c>
      <c r="H1300" t="str">
        <f t="shared" si="103"/>
        <v>A+</v>
      </c>
      <c r="I1300" t="str">
        <f t="shared" si="104"/>
        <v>A+</v>
      </c>
    </row>
    <row r="1301" spans="1:9">
      <c r="A1301" s="9">
        <v>151624</v>
      </c>
      <c r="B1301" s="9">
        <v>456038</v>
      </c>
      <c r="C1301" s="7">
        <f t="shared" si="100"/>
        <v>3.0076900754497968</v>
      </c>
      <c r="D1301" s="2" t="str">
        <f t="shared" si="101"/>
        <v>A+</v>
      </c>
      <c r="E1301" s="2" t="str">
        <f t="shared" si="102"/>
        <v>A+</v>
      </c>
      <c r="H1301" t="str">
        <f t="shared" si="103"/>
        <v>A+</v>
      </c>
      <c r="I1301" t="str">
        <f t="shared" si="104"/>
        <v>A+</v>
      </c>
    </row>
    <row r="1302" spans="1:9">
      <c r="A1302" s="9">
        <v>842379</v>
      </c>
      <c r="B1302" s="9">
        <v>468571</v>
      </c>
      <c r="C1302" s="7">
        <f t="shared" si="100"/>
        <v>0.55624724737914877</v>
      </c>
      <c r="D1302" s="2" t="str">
        <f t="shared" si="101"/>
        <v>PASS</v>
      </c>
      <c r="E1302" s="2" t="str">
        <f t="shared" si="102"/>
        <v>Pass</v>
      </c>
      <c r="H1302" t="str">
        <f t="shared" si="103"/>
        <v>Pass</v>
      </c>
      <c r="I1302" t="str">
        <f t="shared" si="104"/>
        <v>Pass</v>
      </c>
    </row>
    <row r="1303" spans="1:9">
      <c r="A1303" s="9">
        <v>190931</v>
      </c>
      <c r="B1303" s="9">
        <v>467296</v>
      </c>
      <c r="C1303" s="7">
        <f t="shared" si="100"/>
        <v>2.4474600772006641</v>
      </c>
      <c r="D1303" s="2" t="str">
        <f t="shared" si="101"/>
        <v>A+</v>
      </c>
      <c r="E1303" s="2" t="str">
        <f t="shared" si="102"/>
        <v>A+</v>
      </c>
      <c r="H1303" t="str">
        <f t="shared" si="103"/>
        <v>A+</v>
      </c>
      <c r="I1303" t="str">
        <f t="shared" si="104"/>
        <v>A+</v>
      </c>
    </row>
    <row r="1304" spans="1:9">
      <c r="A1304" s="9">
        <v>309302</v>
      </c>
      <c r="B1304" s="9">
        <v>58433</v>
      </c>
      <c r="C1304" s="7">
        <f t="shared" si="100"/>
        <v>0.18891892066653304</v>
      </c>
      <c r="D1304" s="2" t="str">
        <f t="shared" si="101"/>
        <v>FAIL</v>
      </c>
      <c r="E1304" s="2" t="str">
        <f t="shared" si="102"/>
        <v>Fail</v>
      </c>
      <c r="H1304" t="str">
        <f t="shared" si="103"/>
        <v>Fail</v>
      </c>
      <c r="I1304" t="str">
        <f t="shared" si="104"/>
        <v>Fail</v>
      </c>
    </row>
    <row r="1305" spans="1:9">
      <c r="A1305" s="9">
        <v>275771</v>
      </c>
      <c r="B1305" s="9">
        <v>264250</v>
      </c>
      <c r="C1305" s="7">
        <f t="shared" si="100"/>
        <v>0.95822258323028886</v>
      </c>
      <c r="D1305" s="2" t="str">
        <f t="shared" si="101"/>
        <v>A</v>
      </c>
      <c r="E1305" s="2" t="str">
        <f t="shared" si="102"/>
        <v>A</v>
      </c>
      <c r="H1305" t="str">
        <f t="shared" si="103"/>
        <v>A</v>
      </c>
      <c r="I1305" t="str">
        <f t="shared" si="104"/>
        <v>A</v>
      </c>
    </row>
    <row r="1306" spans="1:9">
      <c r="A1306" s="9">
        <v>390623</v>
      </c>
      <c r="B1306" s="9">
        <v>770964</v>
      </c>
      <c r="C1306" s="7">
        <f t="shared" si="100"/>
        <v>1.9736779452310795</v>
      </c>
      <c r="D1306" s="2" t="str">
        <f t="shared" si="101"/>
        <v>A+</v>
      </c>
      <c r="E1306" s="2" t="str">
        <f t="shared" si="102"/>
        <v>A+</v>
      </c>
      <c r="H1306" t="str">
        <f t="shared" si="103"/>
        <v>A+</v>
      </c>
      <c r="I1306" t="str">
        <f t="shared" si="104"/>
        <v>A+</v>
      </c>
    </row>
    <row r="1307" spans="1:9">
      <c r="A1307" s="9">
        <v>154268</v>
      </c>
      <c r="B1307" s="9">
        <v>284866</v>
      </c>
      <c r="C1307" s="7">
        <f t="shared" si="100"/>
        <v>1.846565716804522</v>
      </c>
      <c r="D1307" s="2" t="str">
        <f t="shared" si="101"/>
        <v>A+</v>
      </c>
      <c r="E1307" s="2" t="str">
        <f t="shared" si="102"/>
        <v>A+</v>
      </c>
      <c r="H1307" t="str">
        <f t="shared" si="103"/>
        <v>A+</v>
      </c>
      <c r="I1307" t="str">
        <f t="shared" si="104"/>
        <v>A+</v>
      </c>
    </row>
    <row r="1308" spans="1:9">
      <c r="A1308" s="9">
        <v>479613</v>
      </c>
      <c r="B1308" s="9">
        <v>271820</v>
      </c>
      <c r="C1308" s="7">
        <f t="shared" si="100"/>
        <v>0.56674860773165026</v>
      </c>
      <c r="D1308" s="2" t="str">
        <f t="shared" si="101"/>
        <v>PASS</v>
      </c>
      <c r="E1308" s="2" t="str">
        <f t="shared" si="102"/>
        <v>Pass</v>
      </c>
      <c r="H1308" t="str">
        <f t="shared" si="103"/>
        <v>Pass</v>
      </c>
      <c r="I1308" t="str">
        <f t="shared" si="104"/>
        <v>Pass</v>
      </c>
    </row>
    <row r="1309" spans="1:9">
      <c r="A1309" s="9">
        <v>297865</v>
      </c>
      <c r="B1309" s="9">
        <v>507616</v>
      </c>
      <c r="C1309" s="7">
        <f t="shared" si="100"/>
        <v>1.7041814244708173</v>
      </c>
      <c r="D1309" s="2" t="str">
        <f t="shared" si="101"/>
        <v>A+</v>
      </c>
      <c r="E1309" s="2" t="str">
        <f t="shared" si="102"/>
        <v>A+</v>
      </c>
      <c r="H1309" t="str">
        <f t="shared" si="103"/>
        <v>A+</v>
      </c>
      <c r="I1309" t="str">
        <f t="shared" si="104"/>
        <v>A+</v>
      </c>
    </row>
    <row r="1310" spans="1:9">
      <c r="A1310" s="9">
        <v>479834</v>
      </c>
      <c r="B1310" s="9">
        <v>242019</v>
      </c>
      <c r="C1310" s="7">
        <f t="shared" si="100"/>
        <v>0.50438068165240479</v>
      </c>
      <c r="D1310" s="2" t="str">
        <f t="shared" si="101"/>
        <v>PASS</v>
      </c>
      <c r="E1310" s="2" t="str">
        <f t="shared" si="102"/>
        <v>Pass</v>
      </c>
      <c r="H1310" t="str">
        <f t="shared" si="103"/>
        <v>Pass</v>
      </c>
      <c r="I1310" t="str">
        <f t="shared" si="104"/>
        <v>Pass</v>
      </c>
    </row>
    <row r="1311" spans="1:9">
      <c r="A1311" s="9">
        <v>199646</v>
      </c>
      <c r="B1311" s="9">
        <v>162132</v>
      </c>
      <c r="C1311" s="7">
        <f t="shared" si="100"/>
        <v>0.81209741241998334</v>
      </c>
      <c r="D1311" s="2" t="str">
        <f t="shared" si="101"/>
        <v>A</v>
      </c>
      <c r="E1311" s="2" t="str">
        <f t="shared" si="102"/>
        <v>A</v>
      </c>
      <c r="H1311" t="str">
        <f t="shared" si="103"/>
        <v>A</v>
      </c>
      <c r="I1311" t="str">
        <f t="shared" si="104"/>
        <v>A</v>
      </c>
    </row>
    <row r="1312" spans="1:9">
      <c r="A1312" s="9">
        <v>614529</v>
      </c>
      <c r="B1312" s="9">
        <v>186354</v>
      </c>
      <c r="C1312" s="7">
        <f t="shared" si="100"/>
        <v>0.30324687687643709</v>
      </c>
      <c r="D1312" s="2" t="str">
        <f t="shared" si="101"/>
        <v>FAIL</v>
      </c>
      <c r="E1312" s="2" t="str">
        <f t="shared" si="102"/>
        <v>Fail</v>
      </c>
      <c r="H1312" t="str">
        <f t="shared" si="103"/>
        <v>Fail</v>
      </c>
      <c r="I1312" t="str">
        <f t="shared" si="104"/>
        <v>Fail</v>
      </c>
    </row>
    <row r="1313" spans="1:9">
      <c r="A1313" s="9">
        <v>1034500</v>
      </c>
      <c r="B1313" s="9">
        <v>224483</v>
      </c>
      <c r="C1313" s="7">
        <f t="shared" si="100"/>
        <v>0.21699661672305462</v>
      </c>
      <c r="D1313" s="2" t="str">
        <f t="shared" si="101"/>
        <v>FAIL</v>
      </c>
      <c r="E1313" s="2" t="str">
        <f t="shared" si="102"/>
        <v>Fail</v>
      </c>
      <c r="H1313" t="str">
        <f t="shared" si="103"/>
        <v>Fail</v>
      </c>
      <c r="I1313" t="str">
        <f t="shared" si="104"/>
        <v>Fail</v>
      </c>
    </row>
    <row r="1314" spans="1:9">
      <c r="A1314" s="9">
        <v>350030</v>
      </c>
      <c r="B1314" s="9">
        <v>460094</v>
      </c>
      <c r="C1314" s="7">
        <f t="shared" si="100"/>
        <v>1.3144416192897752</v>
      </c>
      <c r="D1314" s="2" t="str">
        <f t="shared" si="101"/>
        <v>A+</v>
      </c>
      <c r="E1314" s="2" t="str">
        <f t="shared" si="102"/>
        <v>A+</v>
      </c>
      <c r="H1314" t="str">
        <f t="shared" si="103"/>
        <v>A+</v>
      </c>
      <c r="I1314" t="str">
        <f t="shared" si="104"/>
        <v>A+</v>
      </c>
    </row>
    <row r="1315" spans="1:9">
      <c r="A1315" s="9">
        <v>265173</v>
      </c>
      <c r="B1315" s="9">
        <v>287151</v>
      </c>
      <c r="C1315" s="7">
        <f t="shared" si="100"/>
        <v>1.0828817413537577</v>
      </c>
      <c r="D1315" s="2" t="str">
        <f t="shared" si="101"/>
        <v>A+</v>
      </c>
      <c r="E1315" s="2" t="str">
        <f t="shared" si="102"/>
        <v>A+</v>
      </c>
      <c r="H1315" t="str">
        <f t="shared" si="103"/>
        <v>A+</v>
      </c>
      <c r="I1315" t="str">
        <f t="shared" si="104"/>
        <v>A+</v>
      </c>
    </row>
    <row r="1316" spans="1:9">
      <c r="A1316" s="9">
        <v>54846</v>
      </c>
      <c r="B1316" s="9">
        <v>355199</v>
      </c>
      <c r="C1316" s="7">
        <f t="shared" si="100"/>
        <v>6.4762972687160412</v>
      </c>
      <c r="D1316" s="2" t="str">
        <f t="shared" si="101"/>
        <v>A+</v>
      </c>
      <c r="E1316" s="2" t="str">
        <f t="shared" si="102"/>
        <v>A+</v>
      </c>
      <c r="H1316" t="str">
        <f t="shared" si="103"/>
        <v>A+</v>
      </c>
      <c r="I1316" t="str">
        <f t="shared" si="104"/>
        <v>A+</v>
      </c>
    </row>
    <row r="1317" spans="1:9">
      <c r="A1317" s="9">
        <v>410428</v>
      </c>
      <c r="B1317" s="9">
        <v>587205</v>
      </c>
      <c r="C1317" s="7">
        <f t="shared" si="100"/>
        <v>1.4307137914567232</v>
      </c>
      <c r="D1317" s="2" t="str">
        <f t="shared" si="101"/>
        <v>A+</v>
      </c>
      <c r="E1317" s="2" t="str">
        <f t="shared" si="102"/>
        <v>A+</v>
      </c>
      <c r="H1317" t="str">
        <f t="shared" si="103"/>
        <v>A+</v>
      </c>
      <c r="I1317" t="str">
        <f t="shared" si="104"/>
        <v>A+</v>
      </c>
    </row>
    <row r="1318" spans="1:9">
      <c r="A1318" s="9">
        <v>314855</v>
      </c>
      <c r="B1318" s="9">
        <v>441033</v>
      </c>
      <c r="C1318" s="7">
        <f t="shared" si="100"/>
        <v>1.4007495513807944</v>
      </c>
      <c r="D1318" s="2" t="str">
        <f t="shared" si="101"/>
        <v>A+</v>
      </c>
      <c r="E1318" s="2" t="str">
        <f t="shared" si="102"/>
        <v>A+</v>
      </c>
      <c r="H1318" t="str">
        <f t="shared" si="103"/>
        <v>A+</v>
      </c>
      <c r="I1318" t="str">
        <f t="shared" si="104"/>
        <v>A+</v>
      </c>
    </row>
    <row r="1319" spans="1:9">
      <c r="A1319" s="9">
        <v>192305</v>
      </c>
      <c r="B1319" s="9">
        <v>717251</v>
      </c>
      <c r="C1319" s="7">
        <f t="shared" si="100"/>
        <v>3.7297574166038325</v>
      </c>
      <c r="D1319" s="2" t="str">
        <f t="shared" si="101"/>
        <v>A+</v>
      </c>
      <c r="E1319" s="2" t="str">
        <f t="shared" si="102"/>
        <v>A+</v>
      </c>
      <c r="H1319" t="str">
        <f t="shared" si="103"/>
        <v>A+</v>
      </c>
      <c r="I1319" t="str">
        <f t="shared" si="104"/>
        <v>A+</v>
      </c>
    </row>
    <row r="1320" spans="1:9">
      <c r="A1320" s="9">
        <v>253792</v>
      </c>
      <c r="B1320" s="9">
        <v>236188</v>
      </c>
      <c r="C1320" s="7">
        <f t="shared" si="100"/>
        <v>0.93063611146135417</v>
      </c>
      <c r="D1320" s="2" t="str">
        <f t="shared" si="101"/>
        <v>A</v>
      </c>
      <c r="E1320" s="2" t="str">
        <f t="shared" si="102"/>
        <v>A</v>
      </c>
      <c r="H1320" t="str">
        <f t="shared" si="103"/>
        <v>A</v>
      </c>
      <c r="I1320" t="str">
        <f t="shared" si="104"/>
        <v>A</v>
      </c>
    </row>
    <row r="1321" spans="1:9">
      <c r="A1321" s="9">
        <v>898944</v>
      </c>
      <c r="B1321" s="9">
        <v>613612</v>
      </c>
      <c r="C1321" s="7">
        <f t="shared" si="100"/>
        <v>0.6825920190801652</v>
      </c>
      <c r="D1321" s="2" t="str">
        <f t="shared" si="101"/>
        <v>FIRST</v>
      </c>
      <c r="E1321" s="2" t="str">
        <f t="shared" si="102"/>
        <v>First</v>
      </c>
      <c r="H1321" t="str">
        <f t="shared" si="103"/>
        <v>First</v>
      </c>
      <c r="I1321" t="str">
        <f t="shared" si="104"/>
        <v>First</v>
      </c>
    </row>
    <row r="1322" spans="1:9">
      <c r="A1322" s="9">
        <v>105294</v>
      </c>
      <c r="B1322" s="9">
        <v>320037</v>
      </c>
      <c r="C1322" s="7">
        <f t="shared" si="100"/>
        <v>3.039460937945182</v>
      </c>
      <c r="D1322" s="2" t="str">
        <f t="shared" si="101"/>
        <v>A+</v>
      </c>
      <c r="E1322" s="2" t="str">
        <f t="shared" si="102"/>
        <v>A+</v>
      </c>
      <c r="H1322" t="str">
        <f t="shared" si="103"/>
        <v>A+</v>
      </c>
      <c r="I1322" t="str">
        <f t="shared" si="104"/>
        <v>A+</v>
      </c>
    </row>
    <row r="1323" spans="1:9">
      <c r="A1323" s="9">
        <v>110308</v>
      </c>
      <c r="B1323" s="9">
        <v>190138</v>
      </c>
      <c r="C1323" s="7">
        <f t="shared" si="100"/>
        <v>1.7237009101787721</v>
      </c>
      <c r="D1323" s="2" t="str">
        <f t="shared" si="101"/>
        <v>A+</v>
      </c>
      <c r="E1323" s="2" t="str">
        <f t="shared" si="102"/>
        <v>A+</v>
      </c>
      <c r="H1323" t="str">
        <f t="shared" si="103"/>
        <v>A+</v>
      </c>
      <c r="I1323" t="str">
        <f t="shared" si="104"/>
        <v>A+</v>
      </c>
    </row>
    <row r="1324" spans="1:9">
      <c r="A1324" s="9">
        <v>223089</v>
      </c>
      <c r="B1324" s="9">
        <v>1316995</v>
      </c>
      <c r="C1324" s="7">
        <f t="shared" si="100"/>
        <v>5.9034510890272491</v>
      </c>
      <c r="D1324" s="2" t="str">
        <f t="shared" si="101"/>
        <v>A+</v>
      </c>
      <c r="E1324" s="2" t="str">
        <f t="shared" si="102"/>
        <v>A+</v>
      </c>
      <c r="H1324" t="str">
        <f t="shared" si="103"/>
        <v>A+</v>
      </c>
      <c r="I1324" t="str">
        <f t="shared" si="104"/>
        <v>A+</v>
      </c>
    </row>
    <row r="1325" spans="1:9">
      <c r="A1325" s="9">
        <v>270531</v>
      </c>
      <c r="B1325" s="9">
        <v>431127</v>
      </c>
      <c r="C1325" s="7">
        <f t="shared" si="100"/>
        <v>1.5936325227053461</v>
      </c>
      <c r="D1325" s="2" t="str">
        <f t="shared" si="101"/>
        <v>A+</v>
      </c>
      <c r="E1325" s="2" t="str">
        <f t="shared" si="102"/>
        <v>A+</v>
      </c>
      <c r="H1325" t="str">
        <f t="shared" si="103"/>
        <v>A+</v>
      </c>
      <c r="I1325" t="str">
        <f t="shared" si="104"/>
        <v>A+</v>
      </c>
    </row>
    <row r="1326" spans="1:9">
      <c r="A1326" s="9">
        <v>110971</v>
      </c>
      <c r="B1326" s="9">
        <v>96624</v>
      </c>
      <c r="C1326" s="7">
        <f t="shared" si="100"/>
        <v>0.87071397031656916</v>
      </c>
      <c r="D1326" s="2" t="str">
        <f t="shared" si="101"/>
        <v>A</v>
      </c>
      <c r="E1326" s="2" t="str">
        <f t="shared" si="102"/>
        <v>A</v>
      </c>
      <c r="H1326" t="str">
        <f t="shared" si="103"/>
        <v>A</v>
      </c>
      <c r="I1326" t="str">
        <f t="shared" si="104"/>
        <v>A</v>
      </c>
    </row>
    <row r="1327" spans="1:9">
      <c r="A1327" s="9">
        <v>118983</v>
      </c>
      <c r="B1327" s="9">
        <v>165439</v>
      </c>
      <c r="C1327" s="7">
        <f t="shared" si="100"/>
        <v>1.3904423320978627</v>
      </c>
      <c r="D1327" s="2" t="str">
        <f t="shared" si="101"/>
        <v>A+</v>
      </c>
      <c r="E1327" s="2" t="str">
        <f t="shared" si="102"/>
        <v>A+</v>
      </c>
      <c r="H1327" t="str">
        <f t="shared" si="103"/>
        <v>A+</v>
      </c>
      <c r="I1327" t="str">
        <f t="shared" si="104"/>
        <v>A+</v>
      </c>
    </row>
    <row r="1328" spans="1:9">
      <c r="A1328" s="9">
        <v>173077</v>
      </c>
      <c r="B1328" s="9">
        <v>174273</v>
      </c>
      <c r="C1328" s="7">
        <f t="shared" si="100"/>
        <v>1.0069102191510138</v>
      </c>
      <c r="D1328" s="2" t="str">
        <f t="shared" si="101"/>
        <v>A+</v>
      </c>
      <c r="E1328" s="2" t="str">
        <f t="shared" si="102"/>
        <v>A+</v>
      </c>
      <c r="H1328" t="str">
        <f t="shared" si="103"/>
        <v>A</v>
      </c>
      <c r="I1328" t="str">
        <f t="shared" si="104"/>
        <v>A+</v>
      </c>
    </row>
    <row r="1329" spans="1:9">
      <c r="A1329" s="9">
        <v>294926</v>
      </c>
      <c r="B1329" s="9">
        <v>31896</v>
      </c>
      <c r="C1329" s="7">
        <f t="shared" si="100"/>
        <v>0.10814916284084822</v>
      </c>
      <c r="D1329" s="2" t="str">
        <f t="shared" si="101"/>
        <v>FAIL</v>
      </c>
      <c r="E1329" s="2" t="str">
        <f t="shared" si="102"/>
        <v>Fail</v>
      </c>
      <c r="H1329" t="str">
        <f t="shared" si="103"/>
        <v>Fail</v>
      </c>
      <c r="I1329" t="str">
        <f t="shared" si="104"/>
        <v>Fail</v>
      </c>
    </row>
    <row r="1330" spans="1:9">
      <c r="A1330" s="9">
        <v>121339</v>
      </c>
      <c r="B1330" s="9">
        <v>214687</v>
      </c>
      <c r="C1330" s="7">
        <f t="shared" si="100"/>
        <v>1.7693157187713762</v>
      </c>
      <c r="D1330" s="2" t="str">
        <f t="shared" si="101"/>
        <v>A+</v>
      </c>
      <c r="E1330" s="2" t="str">
        <f t="shared" si="102"/>
        <v>A+</v>
      </c>
      <c r="H1330" t="str">
        <f t="shared" si="103"/>
        <v>A+</v>
      </c>
      <c r="I1330" t="str">
        <f t="shared" si="104"/>
        <v>A+</v>
      </c>
    </row>
    <row r="1331" spans="1:9">
      <c r="A1331" s="9">
        <v>180727</v>
      </c>
      <c r="B1331" s="9">
        <v>493569</v>
      </c>
      <c r="C1331" s="7">
        <f t="shared" si="100"/>
        <v>2.7310197148184829</v>
      </c>
      <c r="D1331" s="2" t="str">
        <f t="shared" si="101"/>
        <v>A+</v>
      </c>
      <c r="E1331" s="2" t="str">
        <f t="shared" si="102"/>
        <v>A+</v>
      </c>
      <c r="H1331" t="str">
        <f t="shared" si="103"/>
        <v>A+</v>
      </c>
      <c r="I1331" t="str">
        <f t="shared" si="104"/>
        <v>A+</v>
      </c>
    </row>
    <row r="1332" spans="1:9">
      <c r="A1332" s="9">
        <v>142147</v>
      </c>
      <c r="B1332" s="9">
        <v>134820</v>
      </c>
      <c r="C1332" s="7">
        <f t="shared" si="100"/>
        <v>0.9484547686549839</v>
      </c>
      <c r="D1332" s="2" t="str">
        <f t="shared" si="101"/>
        <v>A</v>
      </c>
      <c r="E1332" s="2" t="str">
        <f t="shared" si="102"/>
        <v>A</v>
      </c>
      <c r="H1332" t="str">
        <f t="shared" si="103"/>
        <v>A</v>
      </c>
      <c r="I1332" t="str">
        <f t="shared" si="104"/>
        <v>A</v>
      </c>
    </row>
    <row r="1333" spans="1:9">
      <c r="A1333" s="9">
        <v>129921</v>
      </c>
      <c r="B1333" s="9">
        <v>134448</v>
      </c>
      <c r="C1333" s="7">
        <f t="shared" si="100"/>
        <v>1.0348442515066849</v>
      </c>
      <c r="D1333" s="2" t="str">
        <f t="shared" si="101"/>
        <v>A+</v>
      </c>
      <c r="E1333" s="2" t="str">
        <f t="shared" si="102"/>
        <v>A+</v>
      </c>
      <c r="H1333" t="str">
        <f t="shared" si="103"/>
        <v>A+</v>
      </c>
      <c r="I1333" t="str">
        <f t="shared" si="104"/>
        <v>A+</v>
      </c>
    </row>
    <row r="1334" spans="1:9">
      <c r="A1334" s="9">
        <v>224565</v>
      </c>
      <c r="B1334" s="9">
        <v>285453</v>
      </c>
      <c r="C1334" s="7">
        <f t="shared" si="100"/>
        <v>1.271137532562955</v>
      </c>
      <c r="D1334" s="2" t="str">
        <f t="shared" si="101"/>
        <v>A+</v>
      </c>
      <c r="E1334" s="2" t="str">
        <f t="shared" si="102"/>
        <v>A+</v>
      </c>
      <c r="H1334" t="str">
        <f t="shared" si="103"/>
        <v>A+</v>
      </c>
      <c r="I1334" t="str">
        <f t="shared" si="104"/>
        <v>A+</v>
      </c>
    </row>
    <row r="1335" spans="1:9">
      <c r="A1335" s="9">
        <v>109200</v>
      </c>
      <c r="B1335" s="9">
        <v>387280</v>
      </c>
      <c r="C1335" s="7">
        <f t="shared" si="100"/>
        <v>3.5465201465201464</v>
      </c>
      <c r="D1335" s="2" t="str">
        <f t="shared" si="101"/>
        <v>A+</v>
      </c>
      <c r="E1335" s="2" t="str">
        <f t="shared" si="102"/>
        <v>A+</v>
      </c>
      <c r="H1335" t="str">
        <f t="shared" si="103"/>
        <v>A+</v>
      </c>
      <c r="I1335" t="str">
        <f t="shared" si="104"/>
        <v>A+</v>
      </c>
    </row>
    <row r="1336" spans="1:9">
      <c r="A1336" s="9">
        <v>138314</v>
      </c>
      <c r="B1336" s="9">
        <v>73427</v>
      </c>
      <c r="C1336" s="7">
        <f t="shared" si="100"/>
        <v>0.53087178449036254</v>
      </c>
      <c r="D1336" s="2" t="str">
        <f t="shared" si="101"/>
        <v>PASS</v>
      </c>
      <c r="E1336" s="2" t="str">
        <f t="shared" si="102"/>
        <v>Pass</v>
      </c>
      <c r="H1336" t="str">
        <f t="shared" si="103"/>
        <v>Pass</v>
      </c>
      <c r="I1336" t="str">
        <f t="shared" si="104"/>
        <v>Pass</v>
      </c>
    </row>
    <row r="1337" spans="1:9">
      <c r="A1337" s="9">
        <v>162482</v>
      </c>
      <c r="B1337" s="9">
        <v>418120</v>
      </c>
      <c r="C1337" s="7">
        <f t="shared" si="100"/>
        <v>2.5733311997636661</v>
      </c>
      <c r="D1337" s="2" t="str">
        <f t="shared" si="101"/>
        <v>A+</v>
      </c>
      <c r="E1337" s="2" t="str">
        <f t="shared" si="102"/>
        <v>A+</v>
      </c>
      <c r="H1337" t="str">
        <f t="shared" si="103"/>
        <v>A+</v>
      </c>
      <c r="I1337" t="str">
        <f t="shared" si="104"/>
        <v>A+</v>
      </c>
    </row>
    <row r="1338" spans="1:9">
      <c r="A1338" s="9">
        <v>211323</v>
      </c>
      <c r="B1338" s="9">
        <v>196856</v>
      </c>
      <c r="C1338" s="7">
        <f t="shared" si="100"/>
        <v>0.93154081666453725</v>
      </c>
      <c r="D1338" s="2" t="str">
        <f t="shared" si="101"/>
        <v>A</v>
      </c>
      <c r="E1338" s="2" t="str">
        <f t="shared" si="102"/>
        <v>A</v>
      </c>
      <c r="H1338" t="str">
        <f t="shared" si="103"/>
        <v>A</v>
      </c>
      <c r="I1338" t="str">
        <f t="shared" si="104"/>
        <v>A</v>
      </c>
    </row>
    <row r="1339" spans="1:9">
      <c r="A1339" s="9">
        <v>219544</v>
      </c>
      <c r="B1339" s="9">
        <v>159050</v>
      </c>
      <c r="C1339" s="7">
        <f t="shared" si="100"/>
        <v>0.72445614546514592</v>
      </c>
      <c r="D1339" s="2" t="str">
        <f t="shared" si="101"/>
        <v>FIRST</v>
      </c>
      <c r="E1339" s="2" t="str">
        <f t="shared" si="102"/>
        <v>First</v>
      </c>
      <c r="H1339" t="str">
        <f t="shared" si="103"/>
        <v>First</v>
      </c>
      <c r="I1339" t="str">
        <f t="shared" si="104"/>
        <v>First</v>
      </c>
    </row>
    <row r="1340" spans="1:9">
      <c r="A1340" s="9">
        <v>173826</v>
      </c>
      <c r="B1340" s="9">
        <v>29070</v>
      </c>
      <c r="C1340" s="7">
        <f t="shared" si="100"/>
        <v>0.16723620171896034</v>
      </c>
      <c r="D1340" s="2" t="str">
        <f t="shared" si="101"/>
        <v>FAIL</v>
      </c>
      <c r="E1340" s="2" t="str">
        <f t="shared" si="102"/>
        <v>Fail</v>
      </c>
      <c r="H1340" t="str">
        <f t="shared" si="103"/>
        <v>Fail</v>
      </c>
      <c r="I1340" t="str">
        <f t="shared" si="104"/>
        <v>Fail</v>
      </c>
    </row>
    <row r="1341" spans="1:9">
      <c r="A1341" s="9">
        <v>133030</v>
      </c>
      <c r="B1341" s="9">
        <v>587633</v>
      </c>
      <c r="C1341" s="7">
        <f t="shared" si="100"/>
        <v>4.4172968503345107</v>
      </c>
      <c r="D1341" s="2" t="str">
        <f t="shared" si="101"/>
        <v>A+</v>
      </c>
      <c r="E1341" s="2" t="str">
        <f t="shared" si="102"/>
        <v>A+</v>
      </c>
      <c r="H1341" t="str">
        <f t="shared" si="103"/>
        <v>A+</v>
      </c>
      <c r="I1341" t="str">
        <f t="shared" si="104"/>
        <v>A+</v>
      </c>
    </row>
    <row r="1342" spans="1:9">
      <c r="A1342" s="9">
        <v>227714</v>
      </c>
      <c r="B1342" s="9">
        <v>19369</v>
      </c>
      <c r="C1342" s="7">
        <f t="shared" si="100"/>
        <v>8.5058450512484965E-2</v>
      </c>
      <c r="D1342" s="2" t="str">
        <f t="shared" si="101"/>
        <v>FAIL</v>
      </c>
      <c r="E1342" s="2" t="str">
        <f t="shared" si="102"/>
        <v>Fail</v>
      </c>
      <c r="H1342" t="str">
        <f t="shared" si="103"/>
        <v>Fail</v>
      </c>
      <c r="I1342" t="str">
        <f t="shared" si="104"/>
        <v>Fail</v>
      </c>
    </row>
    <row r="1343" spans="1:9">
      <c r="A1343" s="9">
        <v>357836</v>
      </c>
      <c r="B1343" s="9">
        <v>191626</v>
      </c>
      <c r="C1343" s="7">
        <f t="shared" si="100"/>
        <v>0.53551347544685279</v>
      </c>
      <c r="D1343" s="2" t="str">
        <f t="shared" si="101"/>
        <v>PASS</v>
      </c>
      <c r="E1343" s="2" t="str">
        <f t="shared" si="102"/>
        <v>Pass</v>
      </c>
      <c r="H1343" t="str">
        <f t="shared" si="103"/>
        <v>Pass</v>
      </c>
      <c r="I1343" t="str">
        <f t="shared" si="104"/>
        <v>Pass</v>
      </c>
    </row>
    <row r="1344" spans="1:9">
      <c r="A1344" s="9">
        <v>139289</v>
      </c>
      <c r="B1344" s="9">
        <v>59139</v>
      </c>
      <c r="C1344" s="7">
        <f t="shared" si="100"/>
        <v>0.42457767662916668</v>
      </c>
      <c r="D1344" s="2" t="str">
        <f t="shared" si="101"/>
        <v>PASS</v>
      </c>
      <c r="E1344" s="2" t="str">
        <f t="shared" si="102"/>
        <v>Pass</v>
      </c>
      <c r="H1344" t="str">
        <f t="shared" si="103"/>
        <v>Pass</v>
      </c>
      <c r="I1344" t="str">
        <f t="shared" si="104"/>
        <v>Pass</v>
      </c>
    </row>
    <row r="1345" spans="1:9">
      <c r="A1345" s="9">
        <v>237138</v>
      </c>
      <c r="B1345" s="9">
        <v>834804</v>
      </c>
      <c r="C1345" s="7">
        <f t="shared" si="100"/>
        <v>3.5203299344685375</v>
      </c>
      <c r="D1345" s="2" t="str">
        <f t="shared" si="101"/>
        <v>A+</v>
      </c>
      <c r="E1345" s="2" t="str">
        <f t="shared" si="102"/>
        <v>A+</v>
      </c>
      <c r="H1345" t="str">
        <f t="shared" si="103"/>
        <v>A+</v>
      </c>
      <c r="I1345" t="str">
        <f t="shared" si="104"/>
        <v>A+</v>
      </c>
    </row>
    <row r="1346" spans="1:9">
      <c r="A1346" s="9">
        <v>494690</v>
      </c>
      <c r="B1346" s="9">
        <v>117001</v>
      </c>
      <c r="C1346" s="7">
        <f t="shared" si="100"/>
        <v>0.23651377630435222</v>
      </c>
      <c r="D1346" s="2" t="str">
        <f t="shared" si="101"/>
        <v>FAIL</v>
      </c>
      <c r="E1346" s="2" t="str">
        <f t="shared" si="102"/>
        <v>Fail</v>
      </c>
      <c r="H1346" t="str">
        <f t="shared" si="103"/>
        <v>Fail</v>
      </c>
      <c r="I1346" t="str">
        <f t="shared" si="104"/>
        <v>Fail</v>
      </c>
    </row>
    <row r="1347" spans="1:9">
      <c r="A1347" s="9">
        <v>502214</v>
      </c>
      <c r="B1347" s="9">
        <v>24218</v>
      </c>
      <c r="C1347" s="7">
        <f t="shared" si="100"/>
        <v>4.8222470898859851E-2</v>
      </c>
      <c r="D1347" s="2" t="str">
        <f t="shared" si="101"/>
        <v>FAIL</v>
      </c>
      <c r="E1347" s="2" t="str">
        <f t="shared" si="102"/>
        <v>Fail</v>
      </c>
      <c r="H1347" t="str">
        <f t="shared" si="103"/>
        <v>Fail</v>
      </c>
      <c r="I1347" t="str">
        <f t="shared" si="104"/>
        <v>Fail</v>
      </c>
    </row>
    <row r="1348" spans="1:9">
      <c r="A1348" s="9">
        <v>105294</v>
      </c>
      <c r="B1348" s="9">
        <v>254362</v>
      </c>
      <c r="C1348" s="7">
        <f t="shared" si="100"/>
        <v>2.415731190761107</v>
      </c>
      <c r="D1348" s="2" t="str">
        <f t="shared" si="101"/>
        <v>A+</v>
      </c>
      <c r="E1348" s="2" t="str">
        <f t="shared" si="102"/>
        <v>A+</v>
      </c>
      <c r="H1348" t="str">
        <f t="shared" si="103"/>
        <v>A+</v>
      </c>
      <c r="I1348" t="str">
        <f t="shared" si="104"/>
        <v>A+</v>
      </c>
    </row>
    <row r="1349" spans="1:9">
      <c r="A1349" s="9">
        <v>467295</v>
      </c>
      <c r="B1349" s="9">
        <v>187642</v>
      </c>
      <c r="C1349" s="7">
        <f t="shared" si="100"/>
        <v>0.40154934249242985</v>
      </c>
      <c r="D1349" s="2" t="str">
        <f t="shared" si="101"/>
        <v>FAIL</v>
      </c>
      <c r="E1349" s="2" t="str">
        <f t="shared" si="102"/>
        <v>Pass</v>
      </c>
      <c r="H1349" t="str">
        <f t="shared" si="103"/>
        <v>Fail</v>
      </c>
      <c r="I1349" t="str">
        <f t="shared" si="104"/>
        <v>Pass</v>
      </c>
    </row>
    <row r="1350" spans="1:9">
      <c r="A1350" s="9">
        <v>173077</v>
      </c>
      <c r="B1350" s="9">
        <v>174273</v>
      </c>
      <c r="C1350" s="7">
        <f t="shared" si="100"/>
        <v>1.0069102191510138</v>
      </c>
      <c r="D1350" s="2" t="str">
        <f t="shared" si="101"/>
        <v>A+</v>
      </c>
      <c r="E1350" s="2" t="str">
        <f t="shared" si="102"/>
        <v>A+</v>
      </c>
      <c r="H1350" t="str">
        <f t="shared" si="103"/>
        <v>A</v>
      </c>
      <c r="I1350" t="str">
        <f t="shared" si="104"/>
        <v>A+</v>
      </c>
    </row>
    <row r="1351" spans="1:9">
      <c r="A1351" s="9">
        <v>294926</v>
      </c>
      <c r="B1351" s="9">
        <v>31896</v>
      </c>
      <c r="C1351" s="7">
        <f t="shared" si="100"/>
        <v>0.10814916284084822</v>
      </c>
      <c r="D1351" s="2" t="str">
        <f t="shared" si="101"/>
        <v>FAIL</v>
      </c>
      <c r="E1351" s="2" t="str">
        <f t="shared" si="102"/>
        <v>Fail</v>
      </c>
      <c r="H1351" t="str">
        <f t="shared" si="103"/>
        <v>Fail</v>
      </c>
      <c r="I1351" t="str">
        <f t="shared" si="104"/>
        <v>Fail</v>
      </c>
    </row>
    <row r="1352" spans="1:9">
      <c r="A1352" s="9">
        <v>121339</v>
      </c>
      <c r="B1352" s="9">
        <v>214687</v>
      </c>
      <c r="C1352" s="7">
        <f t="shared" si="100"/>
        <v>1.7693157187713762</v>
      </c>
      <c r="D1352" s="2" t="str">
        <f t="shared" si="101"/>
        <v>A+</v>
      </c>
      <c r="E1352" s="2" t="str">
        <f t="shared" si="102"/>
        <v>A+</v>
      </c>
      <c r="H1352" t="str">
        <f t="shared" si="103"/>
        <v>A+</v>
      </c>
      <c r="I1352" t="str">
        <f t="shared" si="104"/>
        <v>A+</v>
      </c>
    </row>
    <row r="1353" spans="1:9">
      <c r="A1353" s="9">
        <v>180727</v>
      </c>
      <c r="B1353" s="9">
        <v>493569</v>
      </c>
      <c r="C1353" s="7">
        <f t="shared" si="100"/>
        <v>2.7310197148184829</v>
      </c>
      <c r="D1353" s="2" t="str">
        <f t="shared" si="101"/>
        <v>A+</v>
      </c>
      <c r="E1353" s="2" t="str">
        <f t="shared" si="102"/>
        <v>A+</v>
      </c>
      <c r="H1353" t="str">
        <f t="shared" si="103"/>
        <v>A+</v>
      </c>
      <c r="I1353" t="str">
        <f t="shared" si="104"/>
        <v>A+</v>
      </c>
    </row>
    <row r="1354" spans="1:9">
      <c r="A1354" s="9">
        <v>142147</v>
      </c>
      <c r="B1354" s="9">
        <v>134820</v>
      </c>
      <c r="C1354" s="7">
        <f t="shared" si="100"/>
        <v>0.9484547686549839</v>
      </c>
      <c r="D1354" s="2" t="str">
        <f t="shared" si="101"/>
        <v>A</v>
      </c>
      <c r="E1354" s="2" t="str">
        <f t="shared" si="102"/>
        <v>A</v>
      </c>
      <c r="H1354" t="str">
        <f t="shared" si="103"/>
        <v>A</v>
      </c>
      <c r="I1354" t="str">
        <f t="shared" si="104"/>
        <v>A</v>
      </c>
    </row>
    <row r="1355" spans="1:9">
      <c r="A1355" s="9">
        <v>129921</v>
      </c>
      <c r="B1355" s="9">
        <v>134448</v>
      </c>
      <c r="C1355" s="7">
        <f t="shared" si="100"/>
        <v>1.0348442515066849</v>
      </c>
      <c r="D1355" s="2" t="str">
        <f t="shared" si="101"/>
        <v>A+</v>
      </c>
      <c r="E1355" s="2" t="str">
        <f t="shared" si="102"/>
        <v>A+</v>
      </c>
      <c r="H1355" t="str">
        <f t="shared" si="103"/>
        <v>A+</v>
      </c>
      <c r="I1355" t="str">
        <f t="shared" si="104"/>
        <v>A+</v>
      </c>
    </row>
    <row r="1356" spans="1:9">
      <c r="A1356" s="9">
        <v>224565</v>
      </c>
      <c r="B1356" s="9">
        <v>285453</v>
      </c>
      <c r="C1356" s="7">
        <f t="shared" si="100"/>
        <v>1.271137532562955</v>
      </c>
      <c r="D1356" s="2" t="str">
        <f t="shared" si="101"/>
        <v>A+</v>
      </c>
      <c r="E1356" s="2" t="str">
        <f t="shared" si="102"/>
        <v>A+</v>
      </c>
      <c r="H1356" t="str">
        <f t="shared" si="103"/>
        <v>A+</v>
      </c>
      <c r="I1356" t="str">
        <f t="shared" si="104"/>
        <v>A+</v>
      </c>
    </row>
    <row r="1357" spans="1:9">
      <c r="A1357" s="9">
        <v>109200</v>
      </c>
      <c r="B1357" s="9">
        <v>387280</v>
      </c>
      <c r="C1357" s="7">
        <f t="shared" ref="C1357:C1371" si="105">B1357/A1357</f>
        <v>3.5465201465201464</v>
      </c>
      <c r="D1357" s="2" t="str">
        <f t="shared" ref="D1357:D1371" si="106">IF(C1357&gt;100%,"A+",IF(C1357&gt;81%,"A",IF(C1357&gt;61%,"FIRST",IF(C1357&gt;41%,"PASS","FAIL"))))</f>
        <v>A+</v>
      </c>
      <c r="E1357" s="2" t="str">
        <f t="shared" ref="E1357:E1371" si="107">VLOOKUP(C1357,$C$4:$D$8,2,1)</f>
        <v>A+</v>
      </c>
      <c r="H1357" t="str">
        <f t="shared" ref="H1357:H1371" si="108">IF(C1357&lt;41%, "Fail",IF(C1357&lt;61%,"Pass",IF(C1357&lt;81%,"First",IF(C1357&lt;101%,"A","A+"))))</f>
        <v>A+</v>
      </c>
      <c r="I1357" t="str">
        <f t="shared" ref="I1357:I1371" si="109">VLOOKUP(C1357,$C$4:$D$8,2,TRUE)</f>
        <v>A+</v>
      </c>
    </row>
    <row r="1358" spans="1:9">
      <c r="A1358" s="9">
        <v>138314</v>
      </c>
      <c r="B1358" s="9">
        <v>73427</v>
      </c>
      <c r="C1358" s="7">
        <f t="shared" si="105"/>
        <v>0.53087178449036254</v>
      </c>
      <c r="D1358" s="2" t="str">
        <f t="shared" si="106"/>
        <v>PASS</v>
      </c>
      <c r="E1358" s="2" t="str">
        <f t="shared" si="107"/>
        <v>Pass</v>
      </c>
      <c r="H1358" t="str">
        <f t="shared" si="108"/>
        <v>Pass</v>
      </c>
      <c r="I1358" t="str">
        <f t="shared" si="109"/>
        <v>Pass</v>
      </c>
    </row>
    <row r="1359" spans="1:9">
      <c r="A1359" s="9">
        <v>162482</v>
      </c>
      <c r="B1359" s="9">
        <v>418120</v>
      </c>
      <c r="C1359" s="7">
        <f t="shared" si="105"/>
        <v>2.5733311997636661</v>
      </c>
      <c r="D1359" s="2" t="str">
        <f t="shared" si="106"/>
        <v>A+</v>
      </c>
      <c r="E1359" s="2" t="str">
        <f t="shared" si="107"/>
        <v>A+</v>
      </c>
      <c r="H1359" t="str">
        <f t="shared" si="108"/>
        <v>A+</v>
      </c>
      <c r="I1359" t="str">
        <f t="shared" si="109"/>
        <v>A+</v>
      </c>
    </row>
    <row r="1360" spans="1:9">
      <c r="A1360" s="9">
        <v>211323</v>
      </c>
      <c r="B1360" s="9">
        <v>196856</v>
      </c>
      <c r="C1360" s="7">
        <f t="shared" si="105"/>
        <v>0.93154081666453725</v>
      </c>
      <c r="D1360" s="2" t="str">
        <f t="shared" si="106"/>
        <v>A</v>
      </c>
      <c r="E1360" s="2" t="str">
        <f t="shared" si="107"/>
        <v>A</v>
      </c>
      <c r="H1360" t="str">
        <f t="shared" si="108"/>
        <v>A</v>
      </c>
      <c r="I1360" t="str">
        <f t="shared" si="109"/>
        <v>A</v>
      </c>
    </row>
    <row r="1361" spans="1:9">
      <c r="A1361" s="9">
        <v>219544</v>
      </c>
      <c r="B1361" s="9">
        <v>159050</v>
      </c>
      <c r="C1361" s="7">
        <f t="shared" si="105"/>
        <v>0.72445614546514592</v>
      </c>
      <c r="D1361" s="2" t="str">
        <f t="shared" si="106"/>
        <v>FIRST</v>
      </c>
      <c r="E1361" s="2" t="str">
        <f t="shared" si="107"/>
        <v>First</v>
      </c>
      <c r="H1361" t="str">
        <f t="shared" si="108"/>
        <v>First</v>
      </c>
      <c r="I1361" t="str">
        <f t="shared" si="109"/>
        <v>First</v>
      </c>
    </row>
    <row r="1362" spans="1:9">
      <c r="A1362" s="9">
        <v>173826</v>
      </c>
      <c r="B1362" s="9">
        <v>29070</v>
      </c>
      <c r="C1362" s="7">
        <f t="shared" si="105"/>
        <v>0.16723620171896034</v>
      </c>
      <c r="D1362" s="2" t="str">
        <f t="shared" si="106"/>
        <v>FAIL</v>
      </c>
      <c r="E1362" s="2" t="str">
        <f t="shared" si="107"/>
        <v>Fail</v>
      </c>
      <c r="H1362" t="str">
        <f t="shared" si="108"/>
        <v>Fail</v>
      </c>
      <c r="I1362" t="str">
        <f t="shared" si="109"/>
        <v>Fail</v>
      </c>
    </row>
    <row r="1363" spans="1:9">
      <c r="A1363" s="9">
        <v>133030</v>
      </c>
      <c r="B1363" s="9">
        <v>587633</v>
      </c>
      <c r="C1363" s="7">
        <f t="shared" si="105"/>
        <v>4.4172968503345107</v>
      </c>
      <c r="D1363" s="2" t="str">
        <f t="shared" si="106"/>
        <v>A+</v>
      </c>
      <c r="E1363" s="2" t="str">
        <f t="shared" si="107"/>
        <v>A+</v>
      </c>
      <c r="H1363" t="str">
        <f t="shared" si="108"/>
        <v>A+</v>
      </c>
      <c r="I1363" t="str">
        <f t="shared" si="109"/>
        <v>A+</v>
      </c>
    </row>
    <row r="1364" spans="1:9">
      <c r="A1364" s="9">
        <v>227714</v>
      </c>
      <c r="B1364" s="9">
        <v>19369</v>
      </c>
      <c r="C1364" s="7">
        <f t="shared" si="105"/>
        <v>8.5058450512484965E-2</v>
      </c>
      <c r="D1364" s="2" t="str">
        <f t="shared" si="106"/>
        <v>FAIL</v>
      </c>
      <c r="E1364" s="2" t="str">
        <f t="shared" si="107"/>
        <v>Fail</v>
      </c>
      <c r="H1364" t="str">
        <f t="shared" si="108"/>
        <v>Fail</v>
      </c>
      <c r="I1364" t="str">
        <f t="shared" si="109"/>
        <v>Fail</v>
      </c>
    </row>
    <row r="1365" spans="1:9">
      <c r="A1365" s="9">
        <v>357836</v>
      </c>
      <c r="B1365" s="9">
        <v>191626</v>
      </c>
      <c r="C1365" s="7">
        <f t="shared" si="105"/>
        <v>0.53551347544685279</v>
      </c>
      <c r="D1365" s="2" t="str">
        <f t="shared" si="106"/>
        <v>PASS</v>
      </c>
      <c r="E1365" s="2" t="str">
        <f t="shared" si="107"/>
        <v>Pass</v>
      </c>
      <c r="H1365" t="str">
        <f t="shared" si="108"/>
        <v>Pass</v>
      </c>
      <c r="I1365" t="str">
        <f t="shared" si="109"/>
        <v>Pass</v>
      </c>
    </row>
    <row r="1366" spans="1:9">
      <c r="A1366" s="9">
        <v>139289</v>
      </c>
      <c r="B1366" s="9">
        <v>59139</v>
      </c>
      <c r="C1366" s="7">
        <f t="shared" si="105"/>
        <v>0.42457767662916668</v>
      </c>
      <c r="D1366" s="2" t="str">
        <f t="shared" si="106"/>
        <v>PASS</v>
      </c>
      <c r="E1366" s="2" t="str">
        <f t="shared" si="107"/>
        <v>Pass</v>
      </c>
      <c r="H1366" t="str">
        <f t="shared" si="108"/>
        <v>Pass</v>
      </c>
      <c r="I1366" t="str">
        <f t="shared" si="109"/>
        <v>Pass</v>
      </c>
    </row>
    <row r="1367" spans="1:9">
      <c r="A1367" s="9">
        <v>237138</v>
      </c>
      <c r="B1367" s="9">
        <v>834804</v>
      </c>
      <c r="C1367" s="7">
        <f t="shared" si="105"/>
        <v>3.5203299344685375</v>
      </c>
      <c r="D1367" s="2" t="str">
        <f t="shared" si="106"/>
        <v>A+</v>
      </c>
      <c r="E1367" s="2" t="str">
        <f t="shared" si="107"/>
        <v>A+</v>
      </c>
      <c r="H1367" t="str">
        <f t="shared" si="108"/>
        <v>A+</v>
      </c>
      <c r="I1367" t="str">
        <f t="shared" si="109"/>
        <v>A+</v>
      </c>
    </row>
    <row r="1368" spans="1:9">
      <c r="A1368" s="9">
        <v>494690</v>
      </c>
      <c r="B1368" s="9">
        <v>117001</v>
      </c>
      <c r="C1368" s="7">
        <f t="shared" si="105"/>
        <v>0.23651377630435222</v>
      </c>
      <c r="D1368" s="2" t="str">
        <f t="shared" si="106"/>
        <v>FAIL</v>
      </c>
      <c r="E1368" s="2" t="str">
        <f t="shared" si="107"/>
        <v>Fail</v>
      </c>
      <c r="H1368" t="str">
        <f t="shared" si="108"/>
        <v>Fail</v>
      </c>
      <c r="I1368" t="str">
        <f t="shared" si="109"/>
        <v>Fail</v>
      </c>
    </row>
    <row r="1369" spans="1:9">
      <c r="A1369" s="9">
        <v>502214</v>
      </c>
      <c r="B1369" s="9">
        <v>24218</v>
      </c>
      <c r="C1369" s="7">
        <f t="shared" si="105"/>
        <v>4.8222470898859851E-2</v>
      </c>
      <c r="D1369" s="2" t="str">
        <f t="shared" si="106"/>
        <v>FAIL</v>
      </c>
      <c r="E1369" s="2" t="str">
        <f t="shared" si="107"/>
        <v>Fail</v>
      </c>
      <c r="H1369" t="str">
        <f t="shared" si="108"/>
        <v>Fail</v>
      </c>
      <c r="I1369" t="str">
        <f t="shared" si="109"/>
        <v>Fail</v>
      </c>
    </row>
    <row r="1370" spans="1:9">
      <c r="A1370" s="9">
        <v>105294</v>
      </c>
      <c r="B1370" s="9">
        <v>254362</v>
      </c>
      <c r="C1370" s="7">
        <f t="shared" si="105"/>
        <v>2.415731190761107</v>
      </c>
      <c r="D1370" s="2" t="str">
        <f t="shared" si="106"/>
        <v>A+</v>
      </c>
      <c r="E1370" s="2" t="str">
        <f t="shared" si="107"/>
        <v>A+</v>
      </c>
      <c r="H1370" t="str">
        <f t="shared" si="108"/>
        <v>A+</v>
      </c>
      <c r="I1370" t="str">
        <f t="shared" si="109"/>
        <v>A+</v>
      </c>
    </row>
    <row r="1371" spans="1:9">
      <c r="A1371" s="9">
        <v>467295</v>
      </c>
      <c r="B1371" s="9">
        <v>187642</v>
      </c>
      <c r="C1371" s="7">
        <f t="shared" si="105"/>
        <v>0.40154934249242985</v>
      </c>
      <c r="D1371" s="2" t="str">
        <f t="shared" si="106"/>
        <v>FAIL</v>
      </c>
      <c r="E1371" s="2" t="str">
        <f t="shared" si="107"/>
        <v>Pass</v>
      </c>
      <c r="H1371" t="str">
        <f t="shared" si="108"/>
        <v>Fail</v>
      </c>
      <c r="I1371" t="str">
        <f t="shared" si="109"/>
        <v>Pass</v>
      </c>
    </row>
  </sheetData>
  <mergeCells count="1">
    <mergeCell ref="B1:D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J1368"/>
  <sheetViews>
    <sheetView showGridLines="0" workbookViewId="0">
      <selection activeCell="F10" sqref="F10"/>
    </sheetView>
  </sheetViews>
  <sheetFormatPr defaultRowHeight="14.4"/>
  <cols>
    <col min="1" max="1" width="8.88671875" customWidth="1"/>
    <col min="2" max="3" width="7" customWidth="1"/>
    <col min="4" max="4" width="4.6640625" customWidth="1"/>
    <col min="5" max="5" width="11.33203125" bestFit="1" customWidth="1"/>
    <col min="6" max="6" width="30" bestFit="1" customWidth="1"/>
  </cols>
  <sheetData>
    <row r="1" spans="1:10">
      <c r="A1" s="38" t="s">
        <v>2834</v>
      </c>
      <c r="B1" s="148" t="s">
        <v>2775</v>
      </c>
      <c r="C1" s="148"/>
      <c r="D1" s="148"/>
      <c r="E1" s="148"/>
      <c r="F1" s="148"/>
      <c r="G1" s="148"/>
      <c r="H1" s="148"/>
      <c r="I1" s="148"/>
      <c r="J1" s="148"/>
    </row>
    <row r="3" spans="1:10">
      <c r="A3" s="11" t="s">
        <v>2814</v>
      </c>
      <c r="B3" s="11">
        <v>2000</v>
      </c>
    </row>
    <row r="4" spans="1:10">
      <c r="A4" s="11" t="s">
        <v>2815</v>
      </c>
      <c r="B4" s="11">
        <v>3000</v>
      </c>
    </row>
    <row r="5" spans="1:10">
      <c r="A5" s="11" t="s">
        <v>2816</v>
      </c>
      <c r="B5" s="11">
        <v>4000</v>
      </c>
      <c r="G5" s="42"/>
    </row>
    <row r="6" spans="1:10">
      <c r="A6" s="11" t="s">
        <v>2817</v>
      </c>
      <c r="B6" s="11">
        <v>5000</v>
      </c>
    </row>
    <row r="8" spans="1:10">
      <c r="A8" s="8" t="s">
        <v>3</v>
      </c>
      <c r="B8" s="8" t="s">
        <v>2712</v>
      </c>
      <c r="C8" s="8" t="s">
        <v>2713</v>
      </c>
      <c r="D8" s="4" t="s">
        <v>2715</v>
      </c>
      <c r="E8" s="5" t="s">
        <v>2724</v>
      </c>
      <c r="F8" s="97" t="s">
        <v>2894</v>
      </c>
      <c r="I8" s="107" t="s">
        <v>2932</v>
      </c>
    </row>
    <row r="9" spans="1:10">
      <c r="A9" s="6" t="s">
        <v>9</v>
      </c>
      <c r="B9" s="12">
        <v>45000</v>
      </c>
      <c r="C9" s="12">
        <v>500000</v>
      </c>
      <c r="D9" s="36">
        <f>C9/B9</f>
        <v>11.111111111111111</v>
      </c>
      <c r="E9" s="2">
        <f>IF(AND(A9="Active",D9&gt;90%),IF(D9&gt;100%,5000,IF(D9&gt;91%,4000,IF(D9&gt;81%,3000,2000))),"Not Eligible")</f>
        <v>5000</v>
      </c>
      <c r="F9" t="str">
        <f>IF(AND(A9="active",C9&gt;500000),IF(D9&gt;100%,5000,IF(D9&gt;91%,4000,IF(D9&gt;81%,3000,2000))),"not eligible")</f>
        <v>not eligible</v>
      </c>
      <c r="I9" s="107">
        <f>IF(AND(A9="Active",D9&gt;90%),IF(D9&gt;100%,5000,IF(D9&gt;91%,4000,IF(D9&gt;81%,3000,IF(D9&gt;70%,2000,"Not Eligible")))),"not Eligible")</f>
        <v>5000</v>
      </c>
    </row>
    <row r="10" spans="1:10">
      <c r="A10" s="6" t="s">
        <v>9</v>
      </c>
      <c r="B10" s="12">
        <v>1001514</v>
      </c>
      <c r="C10" s="12">
        <v>1151591</v>
      </c>
      <c r="D10" s="36">
        <f t="shared" ref="D10:D73" si="0">C10/B10</f>
        <v>1.1498501269078616</v>
      </c>
      <c r="E10" s="2">
        <f t="shared" ref="E10:E73" si="1">IF(AND(A10="Active",D10&gt;90%),IF(D10&gt;100%,5000,IF(D10&gt;91%,4000,IF(D10&gt;81%,3000,2000))),"Not Eligible")</f>
        <v>5000</v>
      </c>
      <c r="F10">
        <f t="shared" ref="F10:F73" si="2">IF(AND(A10="active",C10&gt;500000),IF(D10&gt;100%,5000,IF(D10&gt;D10&gt;91%,4000,IF(D10&gt;81%,3000,2000))),"not eligible")</f>
        <v>5000</v>
      </c>
      <c r="I10" s="107">
        <f t="shared" ref="I10:I73" si="3">IF(AND(A10="Active",D10&gt;90%),IF(D10&gt;100%,5000,IF(D10&gt;91%,4000,IF(D10&gt;81%,3000,IF(D10&gt;70%,2000,"Not Eligible")))),"not Eligible")</f>
        <v>5000</v>
      </c>
    </row>
    <row r="11" spans="1:10">
      <c r="A11" s="6" t="s">
        <v>9</v>
      </c>
      <c r="B11" s="12">
        <v>622708</v>
      </c>
      <c r="C11" s="12">
        <v>885633</v>
      </c>
      <c r="D11" s="36">
        <f t="shared" si="0"/>
        <v>1.4222283959737148</v>
      </c>
      <c r="E11" s="2">
        <f t="shared" si="1"/>
        <v>5000</v>
      </c>
      <c r="F11">
        <f>IF(AND(A11="active",C11&gt;500000),IF(D11&gt;100%,5000,IF(D11&gt;D11&gt;91%,4000,IF(D11&gt;81%,3000,2000))),"not eligible")</f>
        <v>5000</v>
      </c>
      <c r="I11" s="107">
        <f t="shared" si="3"/>
        <v>5000</v>
      </c>
    </row>
    <row r="12" spans="1:10">
      <c r="A12" s="6" t="s">
        <v>9</v>
      </c>
      <c r="B12" s="12">
        <v>489534</v>
      </c>
      <c r="C12" s="12">
        <v>628449</v>
      </c>
      <c r="D12" s="36">
        <f t="shared" si="0"/>
        <v>1.2837698709384844</v>
      </c>
      <c r="E12" s="2">
        <f t="shared" si="1"/>
        <v>5000</v>
      </c>
      <c r="F12">
        <f t="shared" si="2"/>
        <v>5000</v>
      </c>
      <c r="I12" s="107">
        <f t="shared" si="3"/>
        <v>5000</v>
      </c>
    </row>
    <row r="13" spans="1:10">
      <c r="A13" s="6" t="s">
        <v>9</v>
      </c>
      <c r="B13" s="12">
        <v>1697902</v>
      </c>
      <c r="C13" s="12">
        <v>791370</v>
      </c>
      <c r="D13" s="36">
        <f t="shared" si="0"/>
        <v>0.46608697086168693</v>
      </c>
      <c r="E13" s="2" t="str">
        <f t="shared" si="1"/>
        <v>Not Eligible</v>
      </c>
      <c r="F13">
        <f t="shared" si="2"/>
        <v>4000</v>
      </c>
      <c r="I13" s="107" t="str">
        <f t="shared" si="3"/>
        <v>not Eligible</v>
      </c>
    </row>
    <row r="14" spans="1:10">
      <c r="A14" s="6" t="s">
        <v>9</v>
      </c>
      <c r="B14" s="12">
        <v>1489572</v>
      </c>
      <c r="C14" s="12">
        <v>581866</v>
      </c>
      <c r="D14" s="36">
        <f t="shared" si="0"/>
        <v>0.39062630070919702</v>
      </c>
      <c r="E14" s="2" t="str">
        <f t="shared" si="1"/>
        <v>Not Eligible</v>
      </c>
      <c r="F14">
        <f t="shared" si="2"/>
        <v>4000</v>
      </c>
      <c r="I14" s="107" t="str">
        <f t="shared" si="3"/>
        <v>not Eligible</v>
      </c>
    </row>
    <row r="15" spans="1:10">
      <c r="A15" s="6" t="s">
        <v>9</v>
      </c>
      <c r="B15" s="12">
        <v>700215</v>
      </c>
      <c r="C15" s="12">
        <v>1133645</v>
      </c>
      <c r="D15" s="36">
        <f t="shared" si="0"/>
        <v>1.6189955942103498</v>
      </c>
      <c r="E15" s="2">
        <f t="shared" si="1"/>
        <v>5000</v>
      </c>
      <c r="F15">
        <f t="shared" si="2"/>
        <v>5000</v>
      </c>
      <c r="I15" s="107">
        <f t="shared" si="3"/>
        <v>5000</v>
      </c>
    </row>
    <row r="16" spans="1:10">
      <c r="A16" s="6" t="s">
        <v>35</v>
      </c>
      <c r="B16" s="12">
        <v>710336</v>
      </c>
      <c r="C16" s="12">
        <v>631906</v>
      </c>
      <c r="D16" s="36">
        <f t="shared" si="0"/>
        <v>0.88958746283448964</v>
      </c>
      <c r="E16" s="2" t="str">
        <f t="shared" si="1"/>
        <v>Not Eligible</v>
      </c>
      <c r="F16" t="str">
        <f t="shared" si="2"/>
        <v>not eligible</v>
      </c>
      <c r="I16" s="107" t="str">
        <f t="shared" si="3"/>
        <v>not Eligible</v>
      </c>
    </row>
    <row r="17" spans="1:9">
      <c r="A17" s="6" t="s">
        <v>35</v>
      </c>
      <c r="B17" s="12">
        <v>1394015</v>
      </c>
      <c r="C17" s="12">
        <v>1733935</v>
      </c>
      <c r="D17" s="36">
        <f t="shared" si="0"/>
        <v>1.2438424263727434</v>
      </c>
      <c r="E17" s="2" t="str">
        <f t="shared" si="1"/>
        <v>Not Eligible</v>
      </c>
      <c r="F17" t="str">
        <f t="shared" si="2"/>
        <v>not eligible</v>
      </c>
      <c r="I17" s="107" t="str">
        <f t="shared" si="3"/>
        <v>not Eligible</v>
      </c>
    </row>
    <row r="18" spans="1:9">
      <c r="A18" s="6" t="s">
        <v>35</v>
      </c>
      <c r="B18" s="12">
        <v>1115157</v>
      </c>
      <c r="C18" s="12">
        <v>1386513</v>
      </c>
      <c r="D18" s="36">
        <f t="shared" si="0"/>
        <v>1.2433343466435667</v>
      </c>
      <c r="E18" s="2" t="str">
        <f t="shared" si="1"/>
        <v>Not Eligible</v>
      </c>
      <c r="F18" t="str">
        <f t="shared" si="2"/>
        <v>not eligible</v>
      </c>
      <c r="I18" s="107" t="str">
        <f t="shared" si="3"/>
        <v>not Eligible</v>
      </c>
    </row>
    <row r="19" spans="1:9">
      <c r="A19" s="6" t="s">
        <v>35</v>
      </c>
      <c r="B19" s="12">
        <v>919591</v>
      </c>
      <c r="C19" s="12">
        <v>574544</v>
      </c>
      <c r="D19" s="36">
        <f t="shared" si="0"/>
        <v>0.6247821042180709</v>
      </c>
      <c r="E19" s="2" t="str">
        <f t="shared" si="1"/>
        <v>Not Eligible</v>
      </c>
      <c r="F19" t="str">
        <f t="shared" si="2"/>
        <v>not eligible</v>
      </c>
      <c r="I19" s="107" t="str">
        <f t="shared" si="3"/>
        <v>not Eligible</v>
      </c>
    </row>
    <row r="20" spans="1:9">
      <c r="A20" s="6" t="s">
        <v>35</v>
      </c>
      <c r="B20" s="12">
        <v>874452</v>
      </c>
      <c r="C20" s="12">
        <v>552111</v>
      </c>
      <c r="D20" s="36">
        <f t="shared" si="0"/>
        <v>0.631379423913491</v>
      </c>
      <c r="E20" s="2" t="str">
        <f t="shared" si="1"/>
        <v>Not Eligible</v>
      </c>
      <c r="F20" t="str">
        <f t="shared" si="2"/>
        <v>not eligible</v>
      </c>
      <c r="I20" s="107" t="str">
        <f t="shared" si="3"/>
        <v>not Eligible</v>
      </c>
    </row>
    <row r="21" spans="1:9">
      <c r="A21" s="6" t="s">
        <v>35</v>
      </c>
      <c r="B21" s="12">
        <v>1202039</v>
      </c>
      <c r="C21" s="12">
        <v>1373674</v>
      </c>
      <c r="D21" s="36">
        <f t="shared" si="0"/>
        <v>1.142786548522968</v>
      </c>
      <c r="E21" s="2" t="str">
        <f t="shared" si="1"/>
        <v>Not Eligible</v>
      </c>
      <c r="F21" t="str">
        <f t="shared" si="2"/>
        <v>not eligible</v>
      </c>
      <c r="I21" s="107" t="str">
        <f t="shared" si="3"/>
        <v>not Eligible</v>
      </c>
    </row>
    <row r="22" spans="1:9">
      <c r="A22" s="6" t="s">
        <v>35</v>
      </c>
      <c r="B22" s="12">
        <v>1065405</v>
      </c>
      <c r="C22" s="12">
        <v>1252551</v>
      </c>
      <c r="D22" s="36">
        <f t="shared" si="0"/>
        <v>1.175657144466189</v>
      </c>
      <c r="E22" s="2" t="str">
        <f t="shared" si="1"/>
        <v>Not Eligible</v>
      </c>
      <c r="F22" t="str">
        <f t="shared" si="2"/>
        <v>not eligible</v>
      </c>
      <c r="I22" s="107" t="str">
        <f t="shared" si="3"/>
        <v>not Eligible</v>
      </c>
    </row>
    <row r="23" spans="1:9">
      <c r="A23" s="6" t="s">
        <v>35</v>
      </c>
      <c r="B23" s="12">
        <v>811765</v>
      </c>
      <c r="C23" s="12">
        <v>813095</v>
      </c>
      <c r="D23" s="36">
        <f t="shared" si="0"/>
        <v>1.0016384052034764</v>
      </c>
      <c r="E23" s="2" t="str">
        <f t="shared" si="1"/>
        <v>Not Eligible</v>
      </c>
      <c r="F23" t="str">
        <f t="shared" si="2"/>
        <v>not eligible</v>
      </c>
      <c r="I23" s="107" t="str">
        <f t="shared" si="3"/>
        <v>not Eligible</v>
      </c>
    </row>
    <row r="24" spans="1:9">
      <c r="A24" s="6" t="s">
        <v>35</v>
      </c>
      <c r="B24" s="12">
        <v>1089281</v>
      </c>
      <c r="C24" s="12">
        <v>1000552</v>
      </c>
      <c r="D24" s="36">
        <f t="shared" si="0"/>
        <v>0.9185435163194805</v>
      </c>
      <c r="E24" s="2" t="str">
        <f t="shared" si="1"/>
        <v>Not Eligible</v>
      </c>
      <c r="F24" t="str">
        <f t="shared" si="2"/>
        <v>not eligible</v>
      </c>
      <c r="I24" s="107" t="str">
        <f t="shared" si="3"/>
        <v>not Eligible</v>
      </c>
    </row>
    <row r="25" spans="1:9">
      <c r="A25" s="6" t="s">
        <v>35</v>
      </c>
      <c r="B25" s="12">
        <v>1882688</v>
      </c>
      <c r="C25" s="12">
        <v>1129711</v>
      </c>
      <c r="D25" s="36">
        <f t="shared" si="0"/>
        <v>0.60005215946561508</v>
      </c>
      <c r="E25" s="2" t="str">
        <f t="shared" si="1"/>
        <v>Not Eligible</v>
      </c>
      <c r="F25" t="str">
        <f t="shared" si="2"/>
        <v>not eligible</v>
      </c>
      <c r="I25" s="107" t="str">
        <f t="shared" si="3"/>
        <v>not Eligible</v>
      </c>
    </row>
    <row r="26" spans="1:9">
      <c r="A26" s="6" t="s">
        <v>35</v>
      </c>
      <c r="B26" s="12">
        <v>2108974</v>
      </c>
      <c r="C26" s="12">
        <v>1045900</v>
      </c>
      <c r="D26" s="36">
        <f t="shared" si="0"/>
        <v>0.49592835189054013</v>
      </c>
      <c r="E26" s="2" t="str">
        <f t="shared" si="1"/>
        <v>Not Eligible</v>
      </c>
      <c r="F26" t="str">
        <f t="shared" si="2"/>
        <v>not eligible</v>
      </c>
      <c r="I26" s="107" t="str">
        <f t="shared" si="3"/>
        <v>not Eligible</v>
      </c>
    </row>
    <row r="27" spans="1:9">
      <c r="A27" s="6" t="s">
        <v>35</v>
      </c>
      <c r="B27" s="12">
        <v>307081</v>
      </c>
      <c r="C27" s="12">
        <v>617619</v>
      </c>
      <c r="D27" s="36">
        <f t="shared" si="0"/>
        <v>2.0112576160687246</v>
      </c>
      <c r="E27" s="2" t="str">
        <f t="shared" si="1"/>
        <v>Not Eligible</v>
      </c>
      <c r="F27" t="str">
        <f t="shared" si="2"/>
        <v>not eligible</v>
      </c>
      <c r="I27" s="107" t="str">
        <f t="shared" si="3"/>
        <v>not Eligible</v>
      </c>
    </row>
    <row r="28" spans="1:9">
      <c r="A28" s="6" t="s">
        <v>35</v>
      </c>
      <c r="B28" s="12">
        <v>371372</v>
      </c>
      <c r="C28" s="12">
        <v>348654</v>
      </c>
      <c r="D28" s="36">
        <f t="shared" si="0"/>
        <v>0.93882683670282085</v>
      </c>
      <c r="E28" s="2" t="str">
        <f t="shared" si="1"/>
        <v>Not Eligible</v>
      </c>
      <c r="F28" t="str">
        <f t="shared" si="2"/>
        <v>not eligible</v>
      </c>
      <c r="I28" s="107" t="str">
        <f t="shared" si="3"/>
        <v>not Eligible</v>
      </c>
    </row>
    <row r="29" spans="1:9">
      <c r="A29" s="6" t="s">
        <v>35</v>
      </c>
      <c r="B29" s="12">
        <v>744542</v>
      </c>
      <c r="C29" s="12">
        <v>1084374</v>
      </c>
      <c r="D29" s="36">
        <f t="shared" si="0"/>
        <v>1.4564309333791781</v>
      </c>
      <c r="E29" s="2" t="str">
        <f t="shared" si="1"/>
        <v>Not Eligible</v>
      </c>
      <c r="F29" t="str">
        <f t="shared" si="2"/>
        <v>not eligible</v>
      </c>
      <c r="I29" s="107" t="str">
        <f t="shared" si="3"/>
        <v>not Eligible</v>
      </c>
    </row>
    <row r="30" spans="1:9">
      <c r="A30" s="6" t="s">
        <v>35</v>
      </c>
      <c r="B30" s="12">
        <v>943479</v>
      </c>
      <c r="C30" s="12">
        <v>883845</v>
      </c>
      <c r="D30" s="36">
        <f t="shared" si="0"/>
        <v>0.93679350573780662</v>
      </c>
      <c r="E30" s="2" t="str">
        <f t="shared" si="1"/>
        <v>Not Eligible</v>
      </c>
      <c r="F30" t="str">
        <f t="shared" si="2"/>
        <v>not eligible</v>
      </c>
      <c r="I30" s="107" t="str">
        <f t="shared" si="3"/>
        <v>not Eligible</v>
      </c>
    </row>
    <row r="31" spans="1:9">
      <c r="A31" s="6" t="s">
        <v>35</v>
      </c>
      <c r="B31" s="12">
        <v>1044702</v>
      </c>
      <c r="C31" s="12">
        <v>1092538</v>
      </c>
      <c r="D31" s="36">
        <f t="shared" si="0"/>
        <v>1.0457891341262868</v>
      </c>
      <c r="E31" s="2" t="str">
        <f t="shared" si="1"/>
        <v>Not Eligible</v>
      </c>
      <c r="F31" t="str">
        <f t="shared" si="2"/>
        <v>not eligible</v>
      </c>
      <c r="I31" s="107" t="str">
        <f t="shared" si="3"/>
        <v>not Eligible</v>
      </c>
    </row>
    <row r="32" spans="1:9">
      <c r="A32" s="6" t="s">
        <v>35</v>
      </c>
      <c r="B32" s="12">
        <v>838444</v>
      </c>
      <c r="C32" s="12">
        <v>1109502</v>
      </c>
      <c r="D32" s="36">
        <f t="shared" si="0"/>
        <v>1.3232869458186831</v>
      </c>
      <c r="E32" s="2" t="str">
        <f t="shared" si="1"/>
        <v>Not Eligible</v>
      </c>
      <c r="F32" t="str">
        <f t="shared" si="2"/>
        <v>not eligible</v>
      </c>
      <c r="I32" s="107" t="str">
        <f t="shared" si="3"/>
        <v>not Eligible</v>
      </c>
    </row>
    <row r="33" spans="1:9">
      <c r="A33" s="6" t="s">
        <v>35</v>
      </c>
      <c r="B33" s="12">
        <v>418422</v>
      </c>
      <c r="C33" s="12">
        <v>182710</v>
      </c>
      <c r="D33" s="36">
        <f t="shared" si="0"/>
        <v>0.43666442013087264</v>
      </c>
      <c r="E33" s="2" t="str">
        <f t="shared" si="1"/>
        <v>Not Eligible</v>
      </c>
      <c r="F33" t="str">
        <f t="shared" si="2"/>
        <v>not eligible</v>
      </c>
      <c r="I33" s="107" t="str">
        <f t="shared" si="3"/>
        <v>not Eligible</v>
      </c>
    </row>
    <row r="34" spans="1:9">
      <c r="A34" s="6" t="s">
        <v>83</v>
      </c>
      <c r="B34" s="12">
        <v>819218</v>
      </c>
      <c r="C34" s="12">
        <v>621993</v>
      </c>
      <c r="D34" s="36">
        <f t="shared" si="0"/>
        <v>0.75925211604237208</v>
      </c>
      <c r="E34" s="2" t="str">
        <f t="shared" si="1"/>
        <v>Not Eligible</v>
      </c>
      <c r="F34" t="str">
        <f t="shared" si="2"/>
        <v>not eligible</v>
      </c>
      <c r="I34" s="107" t="str">
        <f t="shared" si="3"/>
        <v>not Eligible</v>
      </c>
    </row>
    <row r="35" spans="1:9">
      <c r="A35" s="6" t="s">
        <v>83</v>
      </c>
      <c r="B35" s="12">
        <v>1495310</v>
      </c>
      <c r="C35" s="12">
        <v>1000327</v>
      </c>
      <c r="D35" s="36">
        <f t="shared" si="0"/>
        <v>0.6689763326668049</v>
      </c>
      <c r="E35" s="2" t="str">
        <f t="shared" si="1"/>
        <v>Not Eligible</v>
      </c>
      <c r="F35" t="str">
        <f t="shared" si="2"/>
        <v>not eligible</v>
      </c>
      <c r="I35" s="107" t="str">
        <f t="shared" si="3"/>
        <v>not Eligible</v>
      </c>
    </row>
    <row r="36" spans="1:9">
      <c r="A36" s="6" t="s">
        <v>83</v>
      </c>
      <c r="B36" s="12">
        <v>1743716</v>
      </c>
      <c r="C36" s="12">
        <v>1923670</v>
      </c>
      <c r="D36" s="36">
        <f t="shared" si="0"/>
        <v>1.1032014387664046</v>
      </c>
      <c r="E36" s="2" t="str">
        <f t="shared" si="1"/>
        <v>Not Eligible</v>
      </c>
      <c r="F36" t="str">
        <f t="shared" si="2"/>
        <v>not eligible</v>
      </c>
      <c r="I36" s="107" t="str">
        <f t="shared" si="3"/>
        <v>not Eligible</v>
      </c>
    </row>
    <row r="37" spans="1:9">
      <c r="A37" s="6" t="s">
        <v>83</v>
      </c>
      <c r="B37" s="12">
        <v>1698126</v>
      </c>
      <c r="C37" s="12">
        <v>1548855</v>
      </c>
      <c r="D37" s="36">
        <f t="shared" si="0"/>
        <v>0.91209662887206244</v>
      </c>
      <c r="E37" s="2" t="str">
        <f t="shared" si="1"/>
        <v>Not Eligible</v>
      </c>
      <c r="F37" t="str">
        <f t="shared" si="2"/>
        <v>not eligible</v>
      </c>
      <c r="I37" s="107" t="str">
        <f t="shared" si="3"/>
        <v>not Eligible</v>
      </c>
    </row>
    <row r="38" spans="1:9">
      <c r="A38" s="6" t="s">
        <v>9</v>
      </c>
      <c r="B38" s="12">
        <v>1618512</v>
      </c>
      <c r="C38" s="12">
        <v>503426</v>
      </c>
      <c r="D38" s="36">
        <f t="shared" si="0"/>
        <v>0.31104248840910664</v>
      </c>
      <c r="E38" s="2" t="str">
        <f t="shared" si="1"/>
        <v>Not Eligible</v>
      </c>
      <c r="F38">
        <f t="shared" si="2"/>
        <v>4000</v>
      </c>
      <c r="I38" s="107" t="str">
        <f t="shared" si="3"/>
        <v>not Eligible</v>
      </c>
    </row>
    <row r="39" spans="1:9">
      <c r="A39" s="6" t="s">
        <v>9</v>
      </c>
      <c r="B39" s="12">
        <v>1654474</v>
      </c>
      <c r="C39" s="12">
        <v>1499728</v>
      </c>
      <c r="D39" s="36">
        <f t="shared" si="0"/>
        <v>0.90646815846003015</v>
      </c>
      <c r="E39" s="2">
        <f t="shared" si="1"/>
        <v>3000</v>
      </c>
      <c r="F39">
        <f t="shared" si="2"/>
        <v>4000</v>
      </c>
      <c r="I39" s="107">
        <f t="shared" si="3"/>
        <v>3000</v>
      </c>
    </row>
    <row r="40" spans="1:9">
      <c r="A40" s="6" t="s">
        <v>9</v>
      </c>
      <c r="B40" s="12">
        <v>497336</v>
      </c>
      <c r="C40" s="12">
        <v>770956</v>
      </c>
      <c r="D40" s="36">
        <f t="shared" si="0"/>
        <v>1.5501713127543553</v>
      </c>
      <c r="E40" s="2">
        <f t="shared" si="1"/>
        <v>5000</v>
      </c>
      <c r="F40">
        <f t="shared" si="2"/>
        <v>5000</v>
      </c>
      <c r="I40" s="107">
        <f t="shared" si="3"/>
        <v>5000</v>
      </c>
    </row>
    <row r="41" spans="1:9">
      <c r="A41" s="6" t="s">
        <v>9</v>
      </c>
      <c r="B41" s="12">
        <v>1840702</v>
      </c>
      <c r="C41" s="12">
        <v>2423796</v>
      </c>
      <c r="D41" s="36">
        <f t="shared" si="0"/>
        <v>1.3167780553288908</v>
      </c>
      <c r="E41" s="2">
        <f t="shared" si="1"/>
        <v>5000</v>
      </c>
      <c r="F41">
        <f t="shared" si="2"/>
        <v>5000</v>
      </c>
      <c r="I41" s="107">
        <f t="shared" si="3"/>
        <v>5000</v>
      </c>
    </row>
    <row r="42" spans="1:9">
      <c r="A42" s="6" t="s">
        <v>9</v>
      </c>
      <c r="B42" s="12">
        <v>906154</v>
      </c>
      <c r="C42" s="12">
        <v>1061249</v>
      </c>
      <c r="D42" s="36">
        <f t="shared" si="0"/>
        <v>1.1711574412296364</v>
      </c>
      <c r="E42" s="2">
        <f t="shared" si="1"/>
        <v>5000</v>
      </c>
      <c r="F42">
        <f t="shared" si="2"/>
        <v>5000</v>
      </c>
      <c r="I42" s="107">
        <f t="shared" si="3"/>
        <v>5000</v>
      </c>
    </row>
    <row r="43" spans="1:9">
      <c r="A43" s="6" t="s">
        <v>9</v>
      </c>
      <c r="B43" s="12">
        <v>1699088</v>
      </c>
      <c r="C43" s="12">
        <v>159129</v>
      </c>
      <c r="D43" s="36">
        <f t="shared" si="0"/>
        <v>9.365553755897281E-2</v>
      </c>
      <c r="E43" s="2" t="str">
        <f t="shared" si="1"/>
        <v>Not Eligible</v>
      </c>
      <c r="F43" t="str">
        <f t="shared" si="2"/>
        <v>not eligible</v>
      </c>
      <c r="I43" s="107" t="str">
        <f t="shared" si="3"/>
        <v>not Eligible</v>
      </c>
    </row>
    <row r="44" spans="1:9">
      <c r="A44" s="6" t="s">
        <v>9</v>
      </c>
      <c r="B44" s="12">
        <v>406704</v>
      </c>
      <c r="C44" s="12">
        <v>513678</v>
      </c>
      <c r="D44" s="36">
        <f t="shared" si="0"/>
        <v>1.2630266729611708</v>
      </c>
      <c r="E44" s="2">
        <f t="shared" si="1"/>
        <v>5000</v>
      </c>
      <c r="F44">
        <f t="shared" si="2"/>
        <v>5000</v>
      </c>
      <c r="I44" s="107">
        <f t="shared" si="3"/>
        <v>5000</v>
      </c>
    </row>
    <row r="45" spans="1:9">
      <c r="A45" s="6" t="s">
        <v>9</v>
      </c>
      <c r="B45" s="12">
        <v>877167</v>
      </c>
      <c r="C45" s="12">
        <v>905998</v>
      </c>
      <c r="D45" s="36">
        <f t="shared" si="0"/>
        <v>1.0328683135594476</v>
      </c>
      <c r="E45" s="2">
        <f t="shared" si="1"/>
        <v>5000</v>
      </c>
      <c r="F45">
        <f t="shared" si="2"/>
        <v>5000</v>
      </c>
      <c r="I45" s="107">
        <f t="shared" si="3"/>
        <v>5000</v>
      </c>
    </row>
    <row r="46" spans="1:9">
      <c r="A46" s="6" t="s">
        <v>9</v>
      </c>
      <c r="B46" s="12">
        <v>888659</v>
      </c>
      <c r="C46" s="12">
        <v>463572</v>
      </c>
      <c r="D46" s="36">
        <f t="shared" si="0"/>
        <v>0.52165341261383724</v>
      </c>
      <c r="E46" s="2" t="str">
        <f t="shared" si="1"/>
        <v>Not Eligible</v>
      </c>
      <c r="F46" t="str">
        <f t="shared" si="2"/>
        <v>not eligible</v>
      </c>
      <c r="I46" s="107" t="str">
        <f t="shared" si="3"/>
        <v>not Eligible</v>
      </c>
    </row>
    <row r="47" spans="1:9">
      <c r="A47" s="6" t="s">
        <v>9</v>
      </c>
      <c r="B47" s="12">
        <v>861712</v>
      </c>
      <c r="C47" s="12">
        <v>2304762</v>
      </c>
      <c r="D47" s="36">
        <f t="shared" si="0"/>
        <v>2.6746314313831072</v>
      </c>
      <c r="E47" s="2">
        <f t="shared" si="1"/>
        <v>5000</v>
      </c>
      <c r="F47">
        <f t="shared" si="2"/>
        <v>5000</v>
      </c>
      <c r="I47" s="107">
        <f t="shared" si="3"/>
        <v>5000</v>
      </c>
    </row>
    <row r="48" spans="1:9">
      <c r="A48" s="6" t="s">
        <v>9</v>
      </c>
      <c r="B48" s="12">
        <v>970601</v>
      </c>
      <c r="C48" s="12">
        <v>692555</v>
      </c>
      <c r="D48" s="36">
        <f t="shared" si="0"/>
        <v>0.71353213112288161</v>
      </c>
      <c r="E48" s="2" t="str">
        <f t="shared" si="1"/>
        <v>Not Eligible</v>
      </c>
      <c r="F48">
        <f t="shared" si="2"/>
        <v>4000</v>
      </c>
      <c r="I48" s="107" t="str">
        <f t="shared" si="3"/>
        <v>not Eligible</v>
      </c>
    </row>
    <row r="49" spans="1:9">
      <c r="A49" s="6" t="s">
        <v>9</v>
      </c>
      <c r="B49" s="12">
        <v>575494</v>
      </c>
      <c r="C49" s="12">
        <v>741973</v>
      </c>
      <c r="D49" s="36">
        <f t="shared" si="0"/>
        <v>1.2892801662571634</v>
      </c>
      <c r="E49" s="2">
        <f t="shared" si="1"/>
        <v>5000</v>
      </c>
      <c r="F49">
        <f t="shared" si="2"/>
        <v>5000</v>
      </c>
      <c r="I49" s="107">
        <f t="shared" si="3"/>
        <v>5000</v>
      </c>
    </row>
    <row r="50" spans="1:9">
      <c r="A50" s="6" t="s">
        <v>9</v>
      </c>
      <c r="B50" s="12">
        <v>935559</v>
      </c>
      <c r="C50" s="12">
        <v>988007</v>
      </c>
      <c r="D50" s="36">
        <f t="shared" si="0"/>
        <v>1.0560606012020621</v>
      </c>
      <c r="E50" s="2">
        <f t="shared" si="1"/>
        <v>5000</v>
      </c>
      <c r="F50">
        <f t="shared" si="2"/>
        <v>5000</v>
      </c>
      <c r="I50" s="107">
        <f t="shared" si="3"/>
        <v>5000</v>
      </c>
    </row>
    <row r="51" spans="1:9">
      <c r="A51" s="6" t="s">
        <v>9</v>
      </c>
      <c r="B51" s="12">
        <v>892337</v>
      </c>
      <c r="C51" s="12">
        <v>283517</v>
      </c>
      <c r="D51" s="36">
        <f t="shared" si="0"/>
        <v>0.3177241333711367</v>
      </c>
      <c r="E51" s="2" t="str">
        <f t="shared" si="1"/>
        <v>Not Eligible</v>
      </c>
      <c r="F51" t="str">
        <f t="shared" si="2"/>
        <v>not eligible</v>
      </c>
      <c r="I51" s="107" t="str">
        <f t="shared" si="3"/>
        <v>not Eligible</v>
      </c>
    </row>
    <row r="52" spans="1:9">
      <c r="A52" s="6" t="s">
        <v>9</v>
      </c>
      <c r="B52" s="12">
        <v>463757</v>
      </c>
      <c r="C52" s="12">
        <v>617425</v>
      </c>
      <c r="D52" s="36">
        <f t="shared" si="0"/>
        <v>1.3313545671547815</v>
      </c>
      <c r="E52" s="2">
        <f t="shared" si="1"/>
        <v>5000</v>
      </c>
      <c r="F52">
        <f t="shared" si="2"/>
        <v>5000</v>
      </c>
      <c r="I52" s="107">
        <f t="shared" si="3"/>
        <v>5000</v>
      </c>
    </row>
    <row r="53" spans="1:9">
      <c r="A53" s="6" t="s">
        <v>9</v>
      </c>
      <c r="B53" s="12">
        <v>922557</v>
      </c>
      <c r="C53" s="12">
        <v>432908</v>
      </c>
      <c r="D53" s="36">
        <f t="shared" si="0"/>
        <v>0.46924797058609929</v>
      </c>
      <c r="E53" s="2" t="str">
        <f t="shared" si="1"/>
        <v>Not Eligible</v>
      </c>
      <c r="F53" t="str">
        <f t="shared" si="2"/>
        <v>not eligible</v>
      </c>
      <c r="I53" s="107" t="str">
        <f t="shared" si="3"/>
        <v>not Eligible</v>
      </c>
    </row>
    <row r="54" spans="1:9">
      <c r="A54" s="6" t="s">
        <v>9</v>
      </c>
      <c r="B54" s="12">
        <v>915213</v>
      </c>
      <c r="C54" s="12">
        <v>463846</v>
      </c>
      <c r="D54" s="36">
        <f t="shared" si="0"/>
        <v>0.50681753864947288</v>
      </c>
      <c r="E54" s="2" t="str">
        <f t="shared" si="1"/>
        <v>Not Eligible</v>
      </c>
      <c r="F54" t="str">
        <f t="shared" si="2"/>
        <v>not eligible</v>
      </c>
      <c r="I54" s="107" t="str">
        <f t="shared" si="3"/>
        <v>not Eligible</v>
      </c>
    </row>
    <row r="55" spans="1:9">
      <c r="A55" s="6" t="s">
        <v>9</v>
      </c>
      <c r="B55" s="12">
        <v>1106508</v>
      </c>
      <c r="C55" s="12">
        <v>360483</v>
      </c>
      <c r="D55" s="36">
        <f t="shared" si="0"/>
        <v>0.32578435944430589</v>
      </c>
      <c r="E55" s="2" t="str">
        <f t="shared" si="1"/>
        <v>Not Eligible</v>
      </c>
      <c r="F55" t="str">
        <f t="shared" si="2"/>
        <v>not eligible</v>
      </c>
      <c r="I55" s="107" t="str">
        <f t="shared" si="3"/>
        <v>not Eligible</v>
      </c>
    </row>
    <row r="56" spans="1:9">
      <c r="A56" s="6" t="s">
        <v>9</v>
      </c>
      <c r="B56" s="12">
        <v>925698</v>
      </c>
      <c r="C56" s="12">
        <v>558118</v>
      </c>
      <c r="D56" s="36">
        <f t="shared" si="0"/>
        <v>0.6029158537665632</v>
      </c>
      <c r="E56" s="2" t="str">
        <f t="shared" si="1"/>
        <v>Not Eligible</v>
      </c>
      <c r="F56">
        <f t="shared" si="2"/>
        <v>4000</v>
      </c>
      <c r="I56" s="107" t="str">
        <f t="shared" si="3"/>
        <v>not Eligible</v>
      </c>
    </row>
    <row r="57" spans="1:9">
      <c r="A57" s="6" t="s">
        <v>9</v>
      </c>
      <c r="B57" s="12">
        <v>560678</v>
      </c>
      <c r="C57" s="12">
        <v>571715</v>
      </c>
      <c r="D57" s="36">
        <f t="shared" si="0"/>
        <v>1.0196850955450365</v>
      </c>
      <c r="E57" s="2">
        <f t="shared" si="1"/>
        <v>5000</v>
      </c>
      <c r="F57">
        <f t="shared" si="2"/>
        <v>5000</v>
      </c>
      <c r="I57" s="107">
        <f t="shared" si="3"/>
        <v>5000</v>
      </c>
    </row>
    <row r="58" spans="1:9">
      <c r="A58" s="6" t="s">
        <v>9</v>
      </c>
      <c r="B58" s="12">
        <v>730182</v>
      </c>
      <c r="C58" s="12">
        <v>687985</v>
      </c>
      <c r="D58" s="36">
        <f t="shared" si="0"/>
        <v>0.94221029825440783</v>
      </c>
      <c r="E58" s="2">
        <f t="shared" si="1"/>
        <v>4000</v>
      </c>
      <c r="F58">
        <f t="shared" si="2"/>
        <v>4000</v>
      </c>
      <c r="I58" s="107">
        <f t="shared" si="3"/>
        <v>4000</v>
      </c>
    </row>
    <row r="59" spans="1:9">
      <c r="A59" s="6" t="s">
        <v>9</v>
      </c>
      <c r="B59" s="12">
        <v>1021144</v>
      </c>
      <c r="C59" s="12">
        <v>1173912</v>
      </c>
      <c r="D59" s="36">
        <f t="shared" si="0"/>
        <v>1.1496047570176195</v>
      </c>
      <c r="E59" s="2">
        <f t="shared" si="1"/>
        <v>5000</v>
      </c>
      <c r="F59">
        <f t="shared" si="2"/>
        <v>5000</v>
      </c>
      <c r="I59" s="107">
        <f t="shared" si="3"/>
        <v>5000</v>
      </c>
    </row>
    <row r="60" spans="1:9">
      <c r="A60" s="6" t="s">
        <v>9</v>
      </c>
      <c r="B60" s="12">
        <v>1112849</v>
      </c>
      <c r="C60" s="12">
        <v>954989</v>
      </c>
      <c r="D60" s="36">
        <f t="shared" si="0"/>
        <v>0.8581478709151017</v>
      </c>
      <c r="E60" s="2" t="str">
        <f t="shared" si="1"/>
        <v>Not Eligible</v>
      </c>
      <c r="F60">
        <f t="shared" si="2"/>
        <v>4000</v>
      </c>
      <c r="I60" s="107" t="str">
        <f t="shared" si="3"/>
        <v>not Eligible</v>
      </c>
    </row>
    <row r="61" spans="1:9">
      <c r="A61" s="6" t="s">
        <v>9</v>
      </c>
      <c r="B61" s="12">
        <v>1918422</v>
      </c>
      <c r="C61" s="12">
        <v>1572878</v>
      </c>
      <c r="D61" s="36">
        <f t="shared" si="0"/>
        <v>0.81988113147159492</v>
      </c>
      <c r="E61" s="2" t="str">
        <f t="shared" si="1"/>
        <v>Not Eligible</v>
      </c>
      <c r="F61">
        <f t="shared" si="2"/>
        <v>4000</v>
      </c>
      <c r="I61" s="107" t="str">
        <f t="shared" si="3"/>
        <v>not Eligible</v>
      </c>
    </row>
    <row r="62" spans="1:9">
      <c r="A62" s="6" t="s">
        <v>9</v>
      </c>
      <c r="B62" s="12">
        <v>1019731</v>
      </c>
      <c r="C62" s="12">
        <v>762246</v>
      </c>
      <c r="D62" s="36">
        <f t="shared" si="0"/>
        <v>0.74749713404809703</v>
      </c>
      <c r="E62" s="2" t="str">
        <f t="shared" si="1"/>
        <v>Not Eligible</v>
      </c>
      <c r="F62">
        <f t="shared" si="2"/>
        <v>4000</v>
      </c>
      <c r="I62" s="107" t="str">
        <f t="shared" si="3"/>
        <v>not Eligible</v>
      </c>
    </row>
    <row r="63" spans="1:9">
      <c r="A63" s="6" t="s">
        <v>9</v>
      </c>
      <c r="B63" s="12">
        <v>1228078</v>
      </c>
      <c r="C63" s="12">
        <v>1508772</v>
      </c>
      <c r="D63" s="36">
        <f t="shared" si="0"/>
        <v>1.2285636580086932</v>
      </c>
      <c r="E63" s="2">
        <f t="shared" si="1"/>
        <v>5000</v>
      </c>
      <c r="F63">
        <f t="shared" si="2"/>
        <v>5000</v>
      </c>
      <c r="I63" s="107">
        <f t="shared" si="3"/>
        <v>5000</v>
      </c>
    </row>
    <row r="64" spans="1:9">
      <c r="A64" s="6" t="s">
        <v>9</v>
      </c>
      <c r="B64" s="12">
        <v>567287</v>
      </c>
      <c r="C64" s="12">
        <v>1091460</v>
      </c>
      <c r="D64" s="36">
        <f t="shared" si="0"/>
        <v>1.9239996685980818</v>
      </c>
      <c r="E64" s="2">
        <f t="shared" si="1"/>
        <v>5000</v>
      </c>
      <c r="F64">
        <f t="shared" si="2"/>
        <v>5000</v>
      </c>
      <c r="I64" s="107">
        <f t="shared" si="3"/>
        <v>5000</v>
      </c>
    </row>
    <row r="65" spans="1:9">
      <c r="A65" s="6" t="s">
        <v>9</v>
      </c>
      <c r="B65" s="12">
        <v>570936</v>
      </c>
      <c r="C65" s="12">
        <v>246673</v>
      </c>
      <c r="D65" s="36">
        <f t="shared" si="0"/>
        <v>0.43205017725279193</v>
      </c>
      <c r="E65" s="2" t="str">
        <f t="shared" si="1"/>
        <v>Not Eligible</v>
      </c>
      <c r="F65" t="str">
        <f t="shared" si="2"/>
        <v>not eligible</v>
      </c>
      <c r="I65" s="107" t="str">
        <f t="shared" si="3"/>
        <v>not Eligible</v>
      </c>
    </row>
    <row r="66" spans="1:9">
      <c r="A66" s="6" t="s">
        <v>9</v>
      </c>
      <c r="B66" s="12">
        <v>1249748</v>
      </c>
      <c r="C66" s="12">
        <v>1253705</v>
      </c>
      <c r="D66" s="36">
        <f t="shared" si="0"/>
        <v>1.0031662383136439</v>
      </c>
      <c r="E66" s="2">
        <f t="shared" si="1"/>
        <v>5000</v>
      </c>
      <c r="F66">
        <f t="shared" si="2"/>
        <v>5000</v>
      </c>
      <c r="I66" s="107">
        <f t="shared" si="3"/>
        <v>5000</v>
      </c>
    </row>
    <row r="67" spans="1:9">
      <c r="A67" s="6" t="s">
        <v>9</v>
      </c>
      <c r="B67" s="12">
        <v>809993</v>
      </c>
      <c r="C67" s="12">
        <v>291318</v>
      </c>
      <c r="D67" s="36">
        <f t="shared" si="0"/>
        <v>0.35965495998113561</v>
      </c>
      <c r="E67" s="2" t="str">
        <f t="shared" si="1"/>
        <v>Not Eligible</v>
      </c>
      <c r="F67" t="str">
        <f t="shared" si="2"/>
        <v>not eligible</v>
      </c>
      <c r="I67" s="107" t="str">
        <f t="shared" si="3"/>
        <v>not Eligible</v>
      </c>
    </row>
    <row r="68" spans="1:9">
      <c r="A68" s="6" t="s">
        <v>9</v>
      </c>
      <c r="B68" s="12">
        <v>747507</v>
      </c>
      <c r="C68" s="12">
        <v>174060</v>
      </c>
      <c r="D68" s="36">
        <f t="shared" si="0"/>
        <v>0.23285400671833173</v>
      </c>
      <c r="E68" s="2" t="str">
        <f t="shared" si="1"/>
        <v>Not Eligible</v>
      </c>
      <c r="F68" t="str">
        <f t="shared" si="2"/>
        <v>not eligible</v>
      </c>
      <c r="I68" s="107" t="str">
        <f t="shared" si="3"/>
        <v>not Eligible</v>
      </c>
    </row>
    <row r="69" spans="1:9">
      <c r="A69" s="6" t="s">
        <v>9</v>
      </c>
      <c r="B69" s="12">
        <v>619109</v>
      </c>
      <c r="C69" s="12">
        <v>349000</v>
      </c>
      <c r="D69" s="36">
        <f t="shared" si="0"/>
        <v>0.56371333642379617</v>
      </c>
      <c r="E69" s="2" t="str">
        <f t="shared" si="1"/>
        <v>Not Eligible</v>
      </c>
      <c r="F69" t="str">
        <f t="shared" si="2"/>
        <v>not eligible</v>
      </c>
      <c r="I69" s="107" t="str">
        <f t="shared" si="3"/>
        <v>not Eligible</v>
      </c>
    </row>
    <row r="70" spans="1:9">
      <c r="A70" s="6" t="s">
        <v>9</v>
      </c>
      <c r="B70" s="12">
        <v>862788</v>
      </c>
      <c r="C70" s="12">
        <v>1205860</v>
      </c>
      <c r="D70" s="36">
        <f t="shared" si="0"/>
        <v>1.3976318632155291</v>
      </c>
      <c r="E70" s="2">
        <f t="shared" si="1"/>
        <v>5000</v>
      </c>
      <c r="F70">
        <f t="shared" si="2"/>
        <v>5000</v>
      </c>
      <c r="I70" s="107">
        <f t="shared" si="3"/>
        <v>5000</v>
      </c>
    </row>
    <row r="71" spans="1:9">
      <c r="A71" s="6" t="s">
        <v>9</v>
      </c>
      <c r="B71" s="12">
        <v>536159</v>
      </c>
      <c r="C71" s="12">
        <v>1065865</v>
      </c>
      <c r="D71" s="36">
        <f t="shared" si="0"/>
        <v>1.9879643911600851</v>
      </c>
      <c r="E71" s="2">
        <f t="shared" si="1"/>
        <v>5000</v>
      </c>
      <c r="F71">
        <f t="shared" si="2"/>
        <v>5000</v>
      </c>
      <c r="I71" s="107">
        <f t="shared" si="3"/>
        <v>5000</v>
      </c>
    </row>
    <row r="72" spans="1:9">
      <c r="A72" s="6" t="s">
        <v>9</v>
      </c>
      <c r="B72" s="12">
        <v>1007090</v>
      </c>
      <c r="C72" s="12">
        <v>1704388</v>
      </c>
      <c r="D72" s="36">
        <f t="shared" si="0"/>
        <v>1.6923889622575936</v>
      </c>
      <c r="E72" s="2">
        <f t="shared" si="1"/>
        <v>5000</v>
      </c>
      <c r="F72">
        <f t="shared" si="2"/>
        <v>5000</v>
      </c>
      <c r="I72" s="107">
        <f t="shared" si="3"/>
        <v>5000</v>
      </c>
    </row>
    <row r="73" spans="1:9">
      <c r="A73" s="6" t="s">
        <v>9</v>
      </c>
      <c r="B73" s="12">
        <v>1457311</v>
      </c>
      <c r="C73" s="12">
        <v>1245688</v>
      </c>
      <c r="D73" s="36">
        <f t="shared" si="0"/>
        <v>0.8547852860508155</v>
      </c>
      <c r="E73" s="2" t="str">
        <f t="shared" si="1"/>
        <v>Not Eligible</v>
      </c>
      <c r="F73">
        <f t="shared" si="2"/>
        <v>4000</v>
      </c>
      <c r="I73" s="107" t="str">
        <f t="shared" si="3"/>
        <v>not Eligible</v>
      </c>
    </row>
    <row r="74" spans="1:9">
      <c r="A74" s="6" t="s">
        <v>9</v>
      </c>
      <c r="B74" s="12">
        <v>646619</v>
      </c>
      <c r="C74" s="12">
        <v>832503</v>
      </c>
      <c r="D74" s="36">
        <f t="shared" ref="D74:D137" si="4">C74/B74</f>
        <v>1.2874706743847613</v>
      </c>
      <c r="E74" s="2">
        <f t="shared" ref="E74:E137" si="5">IF(AND(A74="Active",D74&gt;90%),IF(D74&gt;100%,5000,IF(D74&gt;91%,4000,IF(D74&gt;81%,3000,2000))),"Not Eligible")</f>
        <v>5000</v>
      </c>
      <c r="F74">
        <f t="shared" ref="F74:F137" si="6">IF(AND(A74="active",C74&gt;500000),IF(D74&gt;100%,5000,IF(D74&gt;D74&gt;91%,4000,IF(D74&gt;81%,3000,2000))),"not eligible")</f>
        <v>5000</v>
      </c>
      <c r="I74" s="107">
        <f t="shared" ref="I74:I137" si="7">IF(AND(A74="Active",D74&gt;90%),IF(D74&gt;100%,5000,IF(D74&gt;91%,4000,IF(D74&gt;81%,3000,IF(D74&gt;70%,2000,"Not Eligible")))),"not Eligible")</f>
        <v>5000</v>
      </c>
    </row>
    <row r="75" spans="1:9">
      <c r="A75" s="6" t="s">
        <v>9</v>
      </c>
      <c r="B75" s="12">
        <v>1303742</v>
      </c>
      <c r="C75" s="12">
        <v>1576246</v>
      </c>
      <c r="D75" s="36">
        <f t="shared" si="4"/>
        <v>1.2090168146765234</v>
      </c>
      <c r="E75" s="2">
        <f t="shared" si="5"/>
        <v>5000</v>
      </c>
      <c r="F75">
        <f t="shared" si="6"/>
        <v>5000</v>
      </c>
      <c r="I75" s="107">
        <f t="shared" si="7"/>
        <v>5000</v>
      </c>
    </row>
    <row r="76" spans="1:9">
      <c r="A76" s="6" t="s">
        <v>9</v>
      </c>
      <c r="B76" s="12">
        <v>1493904</v>
      </c>
      <c r="C76" s="12">
        <v>1090599</v>
      </c>
      <c r="D76" s="36">
        <f t="shared" si="4"/>
        <v>0.73003285351669178</v>
      </c>
      <c r="E76" s="2" t="str">
        <f t="shared" si="5"/>
        <v>Not Eligible</v>
      </c>
      <c r="F76">
        <f t="shared" si="6"/>
        <v>4000</v>
      </c>
      <c r="I76" s="107" t="str">
        <f t="shared" si="7"/>
        <v>not Eligible</v>
      </c>
    </row>
    <row r="77" spans="1:9">
      <c r="A77" s="6" t="s">
        <v>9</v>
      </c>
      <c r="B77" s="12">
        <v>888942</v>
      </c>
      <c r="C77" s="12">
        <v>631504</v>
      </c>
      <c r="D77" s="36">
        <f t="shared" si="4"/>
        <v>0.71039955362667084</v>
      </c>
      <c r="E77" s="2" t="str">
        <f t="shared" si="5"/>
        <v>Not Eligible</v>
      </c>
      <c r="F77">
        <f t="shared" si="6"/>
        <v>4000</v>
      </c>
      <c r="I77" s="107" t="str">
        <f t="shared" si="7"/>
        <v>not Eligible</v>
      </c>
    </row>
    <row r="78" spans="1:9">
      <c r="A78" s="6" t="s">
        <v>9</v>
      </c>
      <c r="B78" s="12">
        <v>777963</v>
      </c>
      <c r="C78" s="12">
        <v>752269</v>
      </c>
      <c r="D78" s="36">
        <f t="shared" si="4"/>
        <v>0.9669727223531196</v>
      </c>
      <c r="E78" s="2">
        <f t="shared" si="5"/>
        <v>4000</v>
      </c>
      <c r="F78">
        <f t="shared" si="6"/>
        <v>4000</v>
      </c>
      <c r="I78" s="107">
        <f t="shared" si="7"/>
        <v>4000</v>
      </c>
    </row>
    <row r="79" spans="1:9">
      <c r="A79" s="6" t="s">
        <v>9</v>
      </c>
      <c r="B79" s="12">
        <v>1637630</v>
      </c>
      <c r="C79" s="12">
        <v>1622284</v>
      </c>
      <c r="D79" s="36">
        <f t="shared" si="4"/>
        <v>0.99062914089263143</v>
      </c>
      <c r="E79" s="2">
        <f t="shared" si="5"/>
        <v>4000</v>
      </c>
      <c r="F79">
        <f t="shared" si="6"/>
        <v>4000</v>
      </c>
      <c r="I79" s="107">
        <f t="shared" si="7"/>
        <v>4000</v>
      </c>
    </row>
    <row r="80" spans="1:9">
      <c r="A80" s="6" t="s">
        <v>9</v>
      </c>
      <c r="B80" s="12">
        <v>612564</v>
      </c>
      <c r="C80" s="12">
        <v>407228</v>
      </c>
      <c r="D80" s="36">
        <f t="shared" si="4"/>
        <v>0.66479257677565118</v>
      </c>
      <c r="E80" s="2" t="str">
        <f t="shared" si="5"/>
        <v>Not Eligible</v>
      </c>
      <c r="F80" t="str">
        <f t="shared" si="6"/>
        <v>not eligible</v>
      </c>
      <c r="I80" s="107" t="str">
        <f t="shared" si="7"/>
        <v>not Eligible</v>
      </c>
    </row>
    <row r="81" spans="1:9">
      <c r="A81" s="6" t="s">
        <v>9</v>
      </c>
      <c r="B81" s="12">
        <v>856327</v>
      </c>
      <c r="C81" s="12">
        <v>650638</v>
      </c>
      <c r="D81" s="36">
        <f t="shared" si="4"/>
        <v>0.75980087046186795</v>
      </c>
      <c r="E81" s="2" t="str">
        <f t="shared" si="5"/>
        <v>Not Eligible</v>
      </c>
      <c r="F81">
        <f t="shared" si="6"/>
        <v>4000</v>
      </c>
      <c r="I81" s="107" t="str">
        <f t="shared" si="7"/>
        <v>not Eligible</v>
      </c>
    </row>
    <row r="82" spans="1:9">
      <c r="A82" s="6" t="s">
        <v>9</v>
      </c>
      <c r="B82" s="12">
        <v>289546</v>
      </c>
      <c r="C82" s="12">
        <v>582785</v>
      </c>
      <c r="D82" s="36">
        <f t="shared" si="4"/>
        <v>2.0127544500701098</v>
      </c>
      <c r="E82" s="2">
        <f t="shared" si="5"/>
        <v>5000</v>
      </c>
      <c r="F82">
        <f t="shared" si="6"/>
        <v>5000</v>
      </c>
      <c r="I82" s="107">
        <f t="shared" si="7"/>
        <v>5000</v>
      </c>
    </row>
    <row r="83" spans="1:9">
      <c r="A83" s="6" t="s">
        <v>9</v>
      </c>
      <c r="B83" s="12">
        <v>1550092</v>
      </c>
      <c r="C83" s="12">
        <v>1742205</v>
      </c>
      <c r="D83" s="36">
        <f t="shared" si="4"/>
        <v>1.1239365147358995</v>
      </c>
      <c r="E83" s="2">
        <f t="shared" si="5"/>
        <v>5000</v>
      </c>
      <c r="F83">
        <f t="shared" si="6"/>
        <v>5000</v>
      </c>
      <c r="I83" s="107">
        <f t="shared" si="7"/>
        <v>5000</v>
      </c>
    </row>
    <row r="84" spans="1:9">
      <c r="A84" s="6" t="s">
        <v>9</v>
      </c>
      <c r="B84" s="12">
        <v>646446</v>
      </c>
      <c r="C84" s="12">
        <v>649303</v>
      </c>
      <c r="D84" s="36">
        <f t="shared" si="4"/>
        <v>1.0044195493513766</v>
      </c>
      <c r="E84" s="2">
        <f t="shared" si="5"/>
        <v>5000</v>
      </c>
      <c r="F84">
        <f t="shared" si="6"/>
        <v>5000</v>
      </c>
      <c r="I84" s="107">
        <f t="shared" si="7"/>
        <v>5000</v>
      </c>
    </row>
    <row r="85" spans="1:9">
      <c r="A85" s="6" t="s">
        <v>9</v>
      </c>
      <c r="B85" s="12">
        <v>966395</v>
      </c>
      <c r="C85" s="12">
        <v>237530</v>
      </c>
      <c r="D85" s="36">
        <f t="shared" si="4"/>
        <v>0.24578976505466191</v>
      </c>
      <c r="E85" s="2" t="str">
        <f t="shared" si="5"/>
        <v>Not Eligible</v>
      </c>
      <c r="F85" t="str">
        <f t="shared" si="6"/>
        <v>not eligible</v>
      </c>
      <c r="I85" s="107" t="str">
        <f t="shared" si="7"/>
        <v>not Eligible</v>
      </c>
    </row>
    <row r="86" spans="1:9">
      <c r="A86" s="6" t="s">
        <v>9</v>
      </c>
      <c r="B86" s="12">
        <v>1169298</v>
      </c>
      <c r="C86" s="12">
        <v>857595</v>
      </c>
      <c r="D86" s="36">
        <f t="shared" si="4"/>
        <v>0.73342723582867664</v>
      </c>
      <c r="E86" s="2" t="str">
        <f t="shared" si="5"/>
        <v>Not Eligible</v>
      </c>
      <c r="F86">
        <f t="shared" si="6"/>
        <v>4000</v>
      </c>
      <c r="I86" s="107" t="str">
        <f t="shared" si="7"/>
        <v>not Eligible</v>
      </c>
    </row>
    <row r="87" spans="1:9">
      <c r="A87" s="6" t="s">
        <v>9</v>
      </c>
      <c r="B87" s="12">
        <v>1213306</v>
      </c>
      <c r="C87" s="12">
        <v>1613126</v>
      </c>
      <c r="D87" s="36">
        <f t="shared" si="4"/>
        <v>1.3295294014865171</v>
      </c>
      <c r="E87" s="2">
        <f t="shared" si="5"/>
        <v>5000</v>
      </c>
      <c r="F87">
        <f t="shared" si="6"/>
        <v>5000</v>
      </c>
      <c r="I87" s="107">
        <f t="shared" si="7"/>
        <v>5000</v>
      </c>
    </row>
    <row r="88" spans="1:9">
      <c r="A88" s="6" t="s">
        <v>9</v>
      </c>
      <c r="B88" s="12">
        <v>1947219</v>
      </c>
      <c r="C88" s="12">
        <v>2294470</v>
      </c>
      <c r="D88" s="36">
        <f t="shared" si="4"/>
        <v>1.178331764429168</v>
      </c>
      <c r="E88" s="2">
        <f t="shared" si="5"/>
        <v>5000</v>
      </c>
      <c r="F88">
        <f t="shared" si="6"/>
        <v>5000</v>
      </c>
      <c r="I88" s="107">
        <f t="shared" si="7"/>
        <v>5000</v>
      </c>
    </row>
    <row r="89" spans="1:9">
      <c r="A89" s="6" t="s">
        <v>9</v>
      </c>
      <c r="B89" s="12">
        <v>535753</v>
      </c>
      <c r="C89" s="12">
        <v>838142</v>
      </c>
      <c r="D89" s="36">
        <f t="shared" si="4"/>
        <v>1.5644186780102025</v>
      </c>
      <c r="E89" s="2">
        <f t="shared" si="5"/>
        <v>5000</v>
      </c>
      <c r="F89">
        <f t="shared" si="6"/>
        <v>5000</v>
      </c>
      <c r="I89" s="107">
        <f t="shared" si="7"/>
        <v>5000</v>
      </c>
    </row>
    <row r="90" spans="1:9">
      <c r="A90" s="6" t="s">
        <v>9</v>
      </c>
      <c r="B90" s="12">
        <v>1687367</v>
      </c>
      <c r="C90" s="12">
        <v>565122</v>
      </c>
      <c r="D90" s="36">
        <f t="shared" si="4"/>
        <v>0.33491350725716457</v>
      </c>
      <c r="E90" s="2" t="str">
        <f t="shared" si="5"/>
        <v>Not Eligible</v>
      </c>
      <c r="F90">
        <f t="shared" si="6"/>
        <v>4000</v>
      </c>
      <c r="I90" s="107" t="str">
        <f t="shared" si="7"/>
        <v>not Eligible</v>
      </c>
    </row>
    <row r="91" spans="1:9">
      <c r="A91" s="6" t="s">
        <v>9</v>
      </c>
      <c r="B91" s="12">
        <v>828145</v>
      </c>
      <c r="C91" s="12">
        <v>883582</v>
      </c>
      <c r="D91" s="36">
        <f t="shared" si="4"/>
        <v>1.0669411757602836</v>
      </c>
      <c r="E91" s="2">
        <f t="shared" si="5"/>
        <v>5000</v>
      </c>
      <c r="F91">
        <f t="shared" si="6"/>
        <v>5000</v>
      </c>
      <c r="I91" s="107">
        <f t="shared" si="7"/>
        <v>5000</v>
      </c>
    </row>
    <row r="92" spans="1:9">
      <c r="A92" s="6" t="s">
        <v>9</v>
      </c>
      <c r="B92" s="12">
        <v>1264265</v>
      </c>
      <c r="C92" s="12">
        <v>939205</v>
      </c>
      <c r="D92" s="36">
        <f t="shared" si="4"/>
        <v>0.74288618288096242</v>
      </c>
      <c r="E92" s="2" t="str">
        <f t="shared" si="5"/>
        <v>Not Eligible</v>
      </c>
      <c r="F92">
        <f t="shared" si="6"/>
        <v>4000</v>
      </c>
      <c r="I92" s="107" t="str">
        <f t="shared" si="7"/>
        <v>not Eligible</v>
      </c>
    </row>
    <row r="93" spans="1:9">
      <c r="A93" s="6" t="s">
        <v>9</v>
      </c>
      <c r="B93" s="12">
        <v>485456</v>
      </c>
      <c r="C93" s="12">
        <v>931058</v>
      </c>
      <c r="D93" s="36">
        <f t="shared" si="4"/>
        <v>1.9179039912989024</v>
      </c>
      <c r="E93" s="2">
        <f t="shared" si="5"/>
        <v>5000</v>
      </c>
      <c r="F93">
        <f t="shared" si="6"/>
        <v>5000</v>
      </c>
      <c r="I93" s="107">
        <f t="shared" si="7"/>
        <v>5000</v>
      </c>
    </row>
    <row r="94" spans="1:9">
      <c r="A94" s="6" t="s">
        <v>9</v>
      </c>
      <c r="B94" s="12">
        <v>2058480</v>
      </c>
      <c r="C94" s="12">
        <v>930559</v>
      </c>
      <c r="D94" s="36">
        <f t="shared" si="4"/>
        <v>0.45206122964517509</v>
      </c>
      <c r="E94" s="2" t="str">
        <f t="shared" si="5"/>
        <v>Not Eligible</v>
      </c>
      <c r="F94">
        <f t="shared" si="6"/>
        <v>4000</v>
      </c>
      <c r="I94" s="107" t="str">
        <f t="shared" si="7"/>
        <v>not Eligible</v>
      </c>
    </row>
    <row r="95" spans="1:9">
      <c r="A95" s="6" t="s">
        <v>9</v>
      </c>
      <c r="B95" s="12">
        <v>2013090</v>
      </c>
      <c r="C95" s="12">
        <v>1116388</v>
      </c>
      <c r="D95" s="36">
        <f t="shared" si="4"/>
        <v>0.55456437615804555</v>
      </c>
      <c r="E95" s="2" t="str">
        <f t="shared" si="5"/>
        <v>Not Eligible</v>
      </c>
      <c r="F95">
        <f t="shared" si="6"/>
        <v>4000</v>
      </c>
      <c r="I95" s="107" t="str">
        <f t="shared" si="7"/>
        <v>not Eligible</v>
      </c>
    </row>
    <row r="96" spans="1:9">
      <c r="A96" s="6" t="s">
        <v>9</v>
      </c>
      <c r="B96" s="12">
        <v>400726</v>
      </c>
      <c r="C96" s="12">
        <v>1174992</v>
      </c>
      <c r="D96" s="36">
        <f t="shared" si="4"/>
        <v>2.9321581329886257</v>
      </c>
      <c r="E96" s="2">
        <f t="shared" si="5"/>
        <v>5000</v>
      </c>
      <c r="F96">
        <f t="shared" si="6"/>
        <v>5000</v>
      </c>
      <c r="I96" s="107">
        <f t="shared" si="7"/>
        <v>5000</v>
      </c>
    </row>
    <row r="97" spans="1:9">
      <c r="A97" s="6" t="s">
        <v>9</v>
      </c>
      <c r="B97" s="12">
        <v>444702</v>
      </c>
      <c r="C97" s="12">
        <v>887293</v>
      </c>
      <c r="D97" s="36">
        <f t="shared" si="4"/>
        <v>1.9952530008859866</v>
      </c>
      <c r="E97" s="2">
        <f t="shared" si="5"/>
        <v>5000</v>
      </c>
      <c r="F97">
        <f t="shared" si="6"/>
        <v>5000</v>
      </c>
      <c r="I97" s="107">
        <f t="shared" si="7"/>
        <v>5000</v>
      </c>
    </row>
    <row r="98" spans="1:9">
      <c r="A98" s="6" t="s">
        <v>9</v>
      </c>
      <c r="B98" s="12">
        <v>2483520</v>
      </c>
      <c r="C98" s="12">
        <v>3113011</v>
      </c>
      <c r="D98" s="36">
        <f t="shared" si="4"/>
        <v>1.2534672561525577</v>
      </c>
      <c r="E98" s="2">
        <f t="shared" si="5"/>
        <v>5000</v>
      </c>
      <c r="F98">
        <f t="shared" si="6"/>
        <v>5000</v>
      </c>
      <c r="I98" s="107">
        <f t="shared" si="7"/>
        <v>5000</v>
      </c>
    </row>
    <row r="99" spans="1:9">
      <c r="A99" s="6" t="s">
        <v>9</v>
      </c>
      <c r="B99" s="12">
        <v>435580</v>
      </c>
      <c r="C99" s="12">
        <v>1114660</v>
      </c>
      <c r="D99" s="36">
        <f t="shared" si="4"/>
        <v>2.5590247486110473</v>
      </c>
      <c r="E99" s="2">
        <f t="shared" si="5"/>
        <v>5000</v>
      </c>
      <c r="F99">
        <f t="shared" si="6"/>
        <v>5000</v>
      </c>
      <c r="I99" s="107">
        <f t="shared" si="7"/>
        <v>5000</v>
      </c>
    </row>
    <row r="100" spans="1:9">
      <c r="A100" s="6" t="s">
        <v>9</v>
      </c>
      <c r="B100" s="12">
        <v>780807</v>
      </c>
      <c r="C100" s="12">
        <v>914583</v>
      </c>
      <c r="D100" s="36">
        <f t="shared" si="4"/>
        <v>1.171330431207712</v>
      </c>
      <c r="E100" s="2">
        <f t="shared" si="5"/>
        <v>5000</v>
      </c>
      <c r="F100">
        <f t="shared" si="6"/>
        <v>5000</v>
      </c>
      <c r="I100" s="107">
        <f t="shared" si="7"/>
        <v>5000</v>
      </c>
    </row>
    <row r="101" spans="1:9">
      <c r="A101" s="6" t="s">
        <v>9</v>
      </c>
      <c r="B101" s="12">
        <v>411767</v>
      </c>
      <c r="C101" s="12">
        <v>1087315</v>
      </c>
      <c r="D101" s="36">
        <f t="shared" si="4"/>
        <v>2.6406074309014564</v>
      </c>
      <c r="E101" s="2">
        <f t="shared" si="5"/>
        <v>5000</v>
      </c>
      <c r="F101">
        <f t="shared" si="6"/>
        <v>5000</v>
      </c>
      <c r="I101" s="107">
        <f t="shared" si="7"/>
        <v>5000</v>
      </c>
    </row>
    <row r="102" spans="1:9">
      <c r="A102" s="6" t="s">
        <v>9</v>
      </c>
      <c r="B102" s="12">
        <v>691804</v>
      </c>
      <c r="C102" s="12">
        <v>869268</v>
      </c>
      <c r="D102" s="36">
        <f t="shared" si="4"/>
        <v>1.2565235240039085</v>
      </c>
      <c r="E102" s="2">
        <f t="shared" si="5"/>
        <v>5000</v>
      </c>
      <c r="F102">
        <f t="shared" si="6"/>
        <v>5000</v>
      </c>
      <c r="I102" s="107">
        <f t="shared" si="7"/>
        <v>5000</v>
      </c>
    </row>
    <row r="103" spans="1:9">
      <c r="A103" s="6" t="s">
        <v>9</v>
      </c>
      <c r="B103" s="12">
        <v>810587</v>
      </c>
      <c r="C103" s="12">
        <v>1226572</v>
      </c>
      <c r="D103" s="36">
        <f t="shared" si="4"/>
        <v>1.5131898241644635</v>
      </c>
      <c r="E103" s="2">
        <f t="shared" si="5"/>
        <v>5000</v>
      </c>
      <c r="F103">
        <f t="shared" si="6"/>
        <v>5000</v>
      </c>
      <c r="I103" s="107">
        <f t="shared" si="7"/>
        <v>5000</v>
      </c>
    </row>
    <row r="104" spans="1:9">
      <c r="A104" s="6" t="s">
        <v>9</v>
      </c>
      <c r="B104" s="12">
        <v>917071</v>
      </c>
      <c r="C104" s="12">
        <v>1239873</v>
      </c>
      <c r="D104" s="36">
        <f t="shared" si="4"/>
        <v>1.3519923757266341</v>
      </c>
      <c r="E104" s="2">
        <f t="shared" si="5"/>
        <v>5000</v>
      </c>
      <c r="F104">
        <f t="shared" si="6"/>
        <v>5000</v>
      </c>
      <c r="I104" s="107">
        <f t="shared" si="7"/>
        <v>5000</v>
      </c>
    </row>
    <row r="105" spans="1:9">
      <c r="A105" s="6" t="s">
        <v>9</v>
      </c>
      <c r="B105" s="12">
        <v>601239</v>
      </c>
      <c r="C105" s="12">
        <v>461058</v>
      </c>
      <c r="D105" s="36">
        <f t="shared" si="4"/>
        <v>0.76684646205585461</v>
      </c>
      <c r="E105" s="2" t="str">
        <f t="shared" si="5"/>
        <v>Not Eligible</v>
      </c>
      <c r="F105" t="str">
        <f t="shared" si="6"/>
        <v>not eligible</v>
      </c>
      <c r="I105" s="107" t="str">
        <f t="shared" si="7"/>
        <v>not Eligible</v>
      </c>
    </row>
    <row r="106" spans="1:9">
      <c r="A106" s="6" t="s">
        <v>9</v>
      </c>
      <c r="B106" s="12">
        <v>1716009</v>
      </c>
      <c r="C106" s="12">
        <v>2003320</v>
      </c>
      <c r="D106" s="36">
        <f t="shared" si="4"/>
        <v>1.1674297745524644</v>
      </c>
      <c r="E106" s="2">
        <f t="shared" si="5"/>
        <v>5000</v>
      </c>
      <c r="F106">
        <f t="shared" si="6"/>
        <v>5000</v>
      </c>
      <c r="I106" s="107">
        <f t="shared" si="7"/>
        <v>5000</v>
      </c>
    </row>
    <row r="107" spans="1:9">
      <c r="A107" s="6" t="s">
        <v>9</v>
      </c>
      <c r="B107" s="12">
        <v>1968985</v>
      </c>
      <c r="C107" s="12">
        <v>4448084</v>
      </c>
      <c r="D107" s="36">
        <f t="shared" si="4"/>
        <v>2.259074599349411</v>
      </c>
      <c r="E107" s="2">
        <f t="shared" si="5"/>
        <v>5000</v>
      </c>
      <c r="F107">
        <f t="shared" si="6"/>
        <v>5000</v>
      </c>
      <c r="I107" s="107">
        <f t="shared" si="7"/>
        <v>5000</v>
      </c>
    </row>
    <row r="108" spans="1:9">
      <c r="A108" s="6" t="s">
        <v>9</v>
      </c>
      <c r="B108" s="12">
        <v>1081540</v>
      </c>
      <c r="C108" s="12">
        <v>603660</v>
      </c>
      <c r="D108" s="36">
        <f t="shared" si="4"/>
        <v>0.55814856593376116</v>
      </c>
      <c r="E108" s="2" t="str">
        <f t="shared" si="5"/>
        <v>Not Eligible</v>
      </c>
      <c r="F108">
        <f t="shared" si="6"/>
        <v>4000</v>
      </c>
      <c r="I108" s="107" t="str">
        <f t="shared" si="7"/>
        <v>not Eligible</v>
      </c>
    </row>
    <row r="109" spans="1:9">
      <c r="A109" s="6" t="s">
        <v>9</v>
      </c>
      <c r="B109" s="12">
        <v>1251522</v>
      </c>
      <c r="C109" s="12">
        <v>2713231</v>
      </c>
      <c r="D109" s="36">
        <f t="shared" si="4"/>
        <v>2.1679451100340228</v>
      </c>
      <c r="E109" s="2">
        <f t="shared" si="5"/>
        <v>5000</v>
      </c>
      <c r="F109">
        <f t="shared" si="6"/>
        <v>5000</v>
      </c>
      <c r="I109" s="107">
        <f t="shared" si="7"/>
        <v>5000</v>
      </c>
    </row>
    <row r="110" spans="1:9">
      <c r="A110" s="6" t="s">
        <v>9</v>
      </c>
      <c r="B110" s="12">
        <v>990654</v>
      </c>
      <c r="C110" s="12">
        <v>1371504</v>
      </c>
      <c r="D110" s="36">
        <f t="shared" si="4"/>
        <v>1.3844430043183593</v>
      </c>
      <c r="E110" s="2">
        <f t="shared" si="5"/>
        <v>5000</v>
      </c>
      <c r="F110">
        <f t="shared" si="6"/>
        <v>5000</v>
      </c>
      <c r="I110" s="107">
        <f t="shared" si="7"/>
        <v>5000</v>
      </c>
    </row>
    <row r="111" spans="1:9">
      <c r="A111" s="6" t="s">
        <v>9</v>
      </c>
      <c r="B111" s="12">
        <v>879114</v>
      </c>
      <c r="C111" s="12">
        <v>1779990</v>
      </c>
      <c r="D111" s="36">
        <f t="shared" si="4"/>
        <v>2.0247544687037178</v>
      </c>
      <c r="E111" s="2">
        <f t="shared" si="5"/>
        <v>5000</v>
      </c>
      <c r="F111">
        <f t="shared" si="6"/>
        <v>5000</v>
      </c>
      <c r="I111" s="107">
        <f t="shared" si="7"/>
        <v>5000</v>
      </c>
    </row>
    <row r="112" spans="1:9">
      <c r="A112" s="6" t="s">
        <v>9</v>
      </c>
      <c r="B112" s="12">
        <v>1042906</v>
      </c>
      <c r="C112" s="12">
        <v>1894984</v>
      </c>
      <c r="D112" s="36">
        <f t="shared" si="4"/>
        <v>1.8170228189309487</v>
      </c>
      <c r="E112" s="2">
        <f t="shared" si="5"/>
        <v>5000</v>
      </c>
      <c r="F112">
        <f t="shared" si="6"/>
        <v>5000</v>
      </c>
      <c r="I112" s="107">
        <f t="shared" si="7"/>
        <v>5000</v>
      </c>
    </row>
    <row r="113" spans="1:9">
      <c r="A113" s="6" t="s">
        <v>9</v>
      </c>
      <c r="B113" s="12">
        <v>1310557</v>
      </c>
      <c r="C113" s="12">
        <v>1613031</v>
      </c>
      <c r="D113" s="36">
        <f t="shared" si="4"/>
        <v>1.230798049989432</v>
      </c>
      <c r="E113" s="2">
        <f t="shared" si="5"/>
        <v>5000</v>
      </c>
      <c r="F113">
        <f t="shared" si="6"/>
        <v>5000</v>
      </c>
      <c r="I113" s="107">
        <f t="shared" si="7"/>
        <v>5000</v>
      </c>
    </row>
    <row r="114" spans="1:9">
      <c r="A114" s="6" t="s">
        <v>9</v>
      </c>
      <c r="B114" s="12">
        <v>1468050</v>
      </c>
      <c r="C114" s="12">
        <v>86210</v>
      </c>
      <c r="D114" s="36">
        <f t="shared" si="4"/>
        <v>5.8724157896529412E-2</v>
      </c>
      <c r="E114" s="2" t="str">
        <f t="shared" si="5"/>
        <v>Not Eligible</v>
      </c>
      <c r="F114" t="str">
        <f t="shared" si="6"/>
        <v>not eligible</v>
      </c>
      <c r="I114" s="107" t="str">
        <f t="shared" si="7"/>
        <v>not Eligible</v>
      </c>
    </row>
    <row r="115" spans="1:9">
      <c r="A115" s="6" t="s">
        <v>9</v>
      </c>
      <c r="B115" s="12">
        <v>1385669</v>
      </c>
      <c r="C115" s="12">
        <v>1371471</v>
      </c>
      <c r="D115" s="36">
        <f t="shared" si="4"/>
        <v>0.98975368576478218</v>
      </c>
      <c r="E115" s="2">
        <f t="shared" si="5"/>
        <v>4000</v>
      </c>
      <c r="F115">
        <f t="shared" si="6"/>
        <v>4000</v>
      </c>
      <c r="I115" s="107">
        <f t="shared" si="7"/>
        <v>4000</v>
      </c>
    </row>
    <row r="116" spans="1:9">
      <c r="A116" s="6" t="s">
        <v>9</v>
      </c>
      <c r="B116" s="12">
        <v>1369430</v>
      </c>
      <c r="C116" s="12">
        <v>1681629</v>
      </c>
      <c r="D116" s="36">
        <f t="shared" si="4"/>
        <v>1.227977333635162</v>
      </c>
      <c r="E116" s="2">
        <f t="shared" si="5"/>
        <v>5000</v>
      </c>
      <c r="F116">
        <f t="shared" si="6"/>
        <v>5000</v>
      </c>
      <c r="I116" s="107">
        <f t="shared" si="7"/>
        <v>5000</v>
      </c>
    </row>
    <row r="117" spans="1:9">
      <c r="A117" s="6" t="s">
        <v>9</v>
      </c>
      <c r="B117" s="12">
        <v>1334527</v>
      </c>
      <c r="C117" s="12">
        <v>1830853</v>
      </c>
      <c r="D117" s="36">
        <f t="shared" si="4"/>
        <v>1.3719115461882749</v>
      </c>
      <c r="E117" s="2">
        <f t="shared" si="5"/>
        <v>5000</v>
      </c>
      <c r="F117">
        <f t="shared" si="6"/>
        <v>5000</v>
      </c>
      <c r="I117" s="107">
        <f t="shared" si="7"/>
        <v>5000</v>
      </c>
    </row>
    <row r="118" spans="1:9">
      <c r="A118" s="6" t="s">
        <v>9</v>
      </c>
      <c r="B118" s="12">
        <v>1870500</v>
      </c>
      <c r="C118" s="12">
        <v>2681441</v>
      </c>
      <c r="D118" s="36">
        <f t="shared" si="4"/>
        <v>1.4335423683507085</v>
      </c>
      <c r="E118" s="2">
        <f t="shared" si="5"/>
        <v>5000</v>
      </c>
      <c r="F118">
        <f t="shared" si="6"/>
        <v>5000</v>
      </c>
      <c r="I118" s="107">
        <f t="shared" si="7"/>
        <v>5000</v>
      </c>
    </row>
    <row r="119" spans="1:9">
      <c r="A119" s="6" t="s">
        <v>9</v>
      </c>
      <c r="B119" s="12">
        <v>750629</v>
      </c>
      <c r="C119" s="12">
        <v>1009796</v>
      </c>
      <c r="D119" s="36">
        <f t="shared" si="4"/>
        <v>1.3452664365485481</v>
      </c>
      <c r="E119" s="2">
        <f t="shared" si="5"/>
        <v>5000</v>
      </c>
      <c r="F119">
        <f t="shared" si="6"/>
        <v>5000</v>
      </c>
      <c r="I119" s="107">
        <f t="shared" si="7"/>
        <v>5000</v>
      </c>
    </row>
    <row r="120" spans="1:9">
      <c r="A120" s="6" t="s">
        <v>9</v>
      </c>
      <c r="B120" s="12">
        <v>1747668</v>
      </c>
      <c r="C120" s="12">
        <v>1535933</v>
      </c>
      <c r="D120" s="36">
        <f t="shared" si="4"/>
        <v>0.87884712657095054</v>
      </c>
      <c r="E120" s="2" t="str">
        <f t="shared" si="5"/>
        <v>Not Eligible</v>
      </c>
      <c r="F120">
        <f t="shared" si="6"/>
        <v>4000</v>
      </c>
      <c r="I120" s="107" t="str">
        <f t="shared" si="7"/>
        <v>not Eligible</v>
      </c>
    </row>
    <row r="121" spans="1:9">
      <c r="A121" s="6" t="s">
        <v>9</v>
      </c>
      <c r="B121" s="12">
        <v>1707927</v>
      </c>
      <c r="C121" s="12">
        <v>533145</v>
      </c>
      <c r="D121" s="36">
        <f t="shared" si="4"/>
        <v>0.31215912623900199</v>
      </c>
      <c r="E121" s="2" t="str">
        <f t="shared" si="5"/>
        <v>Not Eligible</v>
      </c>
      <c r="F121">
        <f t="shared" si="6"/>
        <v>4000</v>
      </c>
      <c r="I121" s="107" t="str">
        <f t="shared" si="7"/>
        <v>not Eligible</v>
      </c>
    </row>
    <row r="122" spans="1:9">
      <c r="A122" s="6" t="s">
        <v>9</v>
      </c>
      <c r="B122" s="12">
        <v>1318057</v>
      </c>
      <c r="C122" s="12">
        <v>1343236</v>
      </c>
      <c r="D122" s="36">
        <f t="shared" si="4"/>
        <v>1.0191031192125986</v>
      </c>
      <c r="E122" s="2">
        <f t="shared" si="5"/>
        <v>5000</v>
      </c>
      <c r="F122">
        <f t="shared" si="6"/>
        <v>5000</v>
      </c>
      <c r="I122" s="107">
        <f t="shared" si="7"/>
        <v>5000</v>
      </c>
    </row>
    <row r="123" spans="1:9">
      <c r="A123" s="6" t="s">
        <v>9</v>
      </c>
      <c r="B123" s="12">
        <v>2481022</v>
      </c>
      <c r="C123" s="12">
        <v>1480697</v>
      </c>
      <c r="D123" s="36">
        <f t="shared" si="4"/>
        <v>0.59680929874866084</v>
      </c>
      <c r="E123" s="2" t="str">
        <f t="shared" si="5"/>
        <v>Not Eligible</v>
      </c>
      <c r="F123">
        <f t="shared" si="6"/>
        <v>4000</v>
      </c>
      <c r="I123" s="107" t="str">
        <f t="shared" si="7"/>
        <v>not Eligible</v>
      </c>
    </row>
    <row r="124" spans="1:9">
      <c r="A124" s="6" t="s">
        <v>9</v>
      </c>
      <c r="B124" s="12">
        <v>998001</v>
      </c>
      <c r="C124" s="12">
        <v>1588539</v>
      </c>
      <c r="D124" s="36">
        <f t="shared" si="4"/>
        <v>1.5917208499791082</v>
      </c>
      <c r="E124" s="2">
        <f t="shared" si="5"/>
        <v>5000</v>
      </c>
      <c r="F124">
        <f t="shared" si="6"/>
        <v>5000</v>
      </c>
      <c r="I124" s="107">
        <f t="shared" si="7"/>
        <v>5000</v>
      </c>
    </row>
    <row r="125" spans="1:9">
      <c r="A125" s="6" t="s">
        <v>9</v>
      </c>
      <c r="B125" s="12">
        <v>1556738</v>
      </c>
      <c r="C125" s="12">
        <v>2005734</v>
      </c>
      <c r="D125" s="36">
        <f t="shared" si="4"/>
        <v>1.288421044517446</v>
      </c>
      <c r="E125" s="2">
        <f t="shared" si="5"/>
        <v>5000</v>
      </c>
      <c r="F125">
        <f t="shared" si="6"/>
        <v>5000</v>
      </c>
      <c r="I125" s="107">
        <f t="shared" si="7"/>
        <v>5000</v>
      </c>
    </row>
    <row r="126" spans="1:9">
      <c r="A126" s="6" t="s">
        <v>9</v>
      </c>
      <c r="B126" s="12">
        <v>2230327</v>
      </c>
      <c r="C126" s="12">
        <v>1640500</v>
      </c>
      <c r="D126" s="36">
        <f t="shared" si="4"/>
        <v>0.73554236665744532</v>
      </c>
      <c r="E126" s="2" t="str">
        <f t="shared" si="5"/>
        <v>Not Eligible</v>
      </c>
      <c r="F126">
        <f t="shared" si="6"/>
        <v>4000</v>
      </c>
      <c r="I126" s="107" t="str">
        <f t="shared" si="7"/>
        <v>not Eligible</v>
      </c>
    </row>
    <row r="127" spans="1:9">
      <c r="A127" s="6" t="s">
        <v>9</v>
      </c>
      <c r="B127" s="12">
        <v>1663294</v>
      </c>
      <c r="C127" s="12">
        <v>2408093</v>
      </c>
      <c r="D127" s="36">
        <f t="shared" si="4"/>
        <v>1.4477855388163487</v>
      </c>
      <c r="E127" s="2">
        <f t="shared" si="5"/>
        <v>5000</v>
      </c>
      <c r="F127">
        <f t="shared" si="6"/>
        <v>5000</v>
      </c>
      <c r="I127" s="107">
        <f t="shared" si="7"/>
        <v>5000</v>
      </c>
    </row>
    <row r="128" spans="1:9">
      <c r="A128" s="6" t="s">
        <v>9</v>
      </c>
      <c r="B128" s="12">
        <v>2250809</v>
      </c>
      <c r="C128" s="12">
        <v>1553957</v>
      </c>
      <c r="D128" s="36">
        <f t="shared" si="4"/>
        <v>0.69039931864498494</v>
      </c>
      <c r="E128" s="2" t="str">
        <f t="shared" si="5"/>
        <v>Not Eligible</v>
      </c>
      <c r="F128">
        <f t="shared" si="6"/>
        <v>4000</v>
      </c>
      <c r="I128" s="107" t="str">
        <f t="shared" si="7"/>
        <v>not Eligible</v>
      </c>
    </row>
    <row r="129" spans="1:9">
      <c r="A129" s="6" t="s">
        <v>9</v>
      </c>
      <c r="B129" s="12">
        <v>875793</v>
      </c>
      <c r="C129" s="12">
        <v>707146</v>
      </c>
      <c r="D129" s="36">
        <f t="shared" si="4"/>
        <v>0.80743509025534577</v>
      </c>
      <c r="E129" s="2" t="str">
        <f t="shared" si="5"/>
        <v>Not Eligible</v>
      </c>
      <c r="F129">
        <f t="shared" si="6"/>
        <v>4000</v>
      </c>
      <c r="I129" s="107" t="str">
        <f t="shared" si="7"/>
        <v>not Eligible</v>
      </c>
    </row>
    <row r="130" spans="1:9">
      <c r="A130" s="6" t="s">
        <v>9</v>
      </c>
      <c r="B130" s="12">
        <v>487654</v>
      </c>
      <c r="C130" s="12">
        <v>692772</v>
      </c>
      <c r="D130" s="36">
        <f t="shared" si="4"/>
        <v>1.4206219983841002</v>
      </c>
      <c r="E130" s="2">
        <f t="shared" si="5"/>
        <v>5000</v>
      </c>
      <c r="F130">
        <f t="shared" si="6"/>
        <v>5000</v>
      </c>
      <c r="I130" s="107">
        <f t="shared" si="7"/>
        <v>5000</v>
      </c>
    </row>
    <row r="131" spans="1:9">
      <c r="A131" s="6" t="s">
        <v>9</v>
      </c>
      <c r="B131" s="12">
        <v>755988</v>
      </c>
      <c r="C131" s="12">
        <v>609352</v>
      </c>
      <c r="D131" s="36">
        <f t="shared" si="4"/>
        <v>0.8060339582109769</v>
      </c>
      <c r="E131" s="2" t="str">
        <f t="shared" si="5"/>
        <v>Not Eligible</v>
      </c>
      <c r="F131">
        <f t="shared" si="6"/>
        <v>4000</v>
      </c>
      <c r="I131" s="107" t="str">
        <f t="shared" si="7"/>
        <v>not Eligible</v>
      </c>
    </row>
    <row r="132" spans="1:9">
      <c r="A132" s="6" t="s">
        <v>9</v>
      </c>
      <c r="B132" s="12">
        <v>1830704</v>
      </c>
      <c r="C132" s="12">
        <v>852436</v>
      </c>
      <c r="D132" s="36">
        <f t="shared" si="4"/>
        <v>0.46563289313837736</v>
      </c>
      <c r="E132" s="2" t="str">
        <f t="shared" si="5"/>
        <v>Not Eligible</v>
      </c>
      <c r="F132">
        <f t="shared" si="6"/>
        <v>4000</v>
      </c>
      <c r="I132" s="107" t="str">
        <f t="shared" si="7"/>
        <v>not Eligible</v>
      </c>
    </row>
    <row r="133" spans="1:9">
      <c r="A133" s="6" t="s">
        <v>9</v>
      </c>
      <c r="B133" s="12">
        <v>1912135</v>
      </c>
      <c r="C133" s="12">
        <v>1927825</v>
      </c>
      <c r="D133" s="36">
        <f t="shared" si="4"/>
        <v>1.0082054875832511</v>
      </c>
      <c r="E133" s="2">
        <f t="shared" si="5"/>
        <v>5000</v>
      </c>
      <c r="F133">
        <f t="shared" si="6"/>
        <v>5000</v>
      </c>
      <c r="I133" s="107">
        <f t="shared" si="7"/>
        <v>5000</v>
      </c>
    </row>
    <row r="134" spans="1:9">
      <c r="A134" s="6" t="s">
        <v>9</v>
      </c>
      <c r="B134" s="12">
        <v>1290562</v>
      </c>
      <c r="C134" s="12">
        <v>1417700</v>
      </c>
      <c r="D134" s="36">
        <f t="shared" si="4"/>
        <v>1.0985136707883851</v>
      </c>
      <c r="E134" s="2">
        <f t="shared" si="5"/>
        <v>5000</v>
      </c>
      <c r="F134">
        <f t="shared" si="6"/>
        <v>5000</v>
      </c>
      <c r="I134" s="107">
        <f t="shared" si="7"/>
        <v>5000</v>
      </c>
    </row>
    <row r="135" spans="1:9">
      <c r="A135" s="6" t="s">
        <v>9</v>
      </c>
      <c r="B135" s="12">
        <v>742985</v>
      </c>
      <c r="C135" s="12">
        <v>501903</v>
      </c>
      <c r="D135" s="36">
        <f t="shared" si="4"/>
        <v>0.67552238605086234</v>
      </c>
      <c r="E135" s="2" t="str">
        <f t="shared" si="5"/>
        <v>Not Eligible</v>
      </c>
      <c r="F135">
        <f t="shared" si="6"/>
        <v>4000</v>
      </c>
      <c r="I135" s="107" t="str">
        <f t="shared" si="7"/>
        <v>not Eligible</v>
      </c>
    </row>
    <row r="136" spans="1:9">
      <c r="A136" s="6" t="s">
        <v>9</v>
      </c>
      <c r="B136" s="12">
        <v>1538606</v>
      </c>
      <c r="C136" s="12">
        <v>1568702</v>
      </c>
      <c r="D136" s="36">
        <f t="shared" si="4"/>
        <v>1.0195605632631095</v>
      </c>
      <c r="E136" s="2">
        <f t="shared" si="5"/>
        <v>5000</v>
      </c>
      <c r="F136">
        <f t="shared" si="6"/>
        <v>5000</v>
      </c>
      <c r="I136" s="107">
        <f t="shared" si="7"/>
        <v>5000</v>
      </c>
    </row>
    <row r="137" spans="1:9">
      <c r="A137" s="6" t="s">
        <v>9</v>
      </c>
      <c r="B137" s="12">
        <v>665553</v>
      </c>
      <c r="C137" s="12">
        <v>1327624</v>
      </c>
      <c r="D137" s="36">
        <f t="shared" si="4"/>
        <v>1.9947682603789632</v>
      </c>
      <c r="E137" s="2">
        <f t="shared" si="5"/>
        <v>5000</v>
      </c>
      <c r="F137">
        <f t="shared" si="6"/>
        <v>5000</v>
      </c>
      <c r="I137" s="107">
        <f t="shared" si="7"/>
        <v>5000</v>
      </c>
    </row>
    <row r="138" spans="1:9">
      <c r="A138" s="6" t="s">
        <v>9</v>
      </c>
      <c r="B138" s="12">
        <v>1196712</v>
      </c>
      <c r="C138" s="12">
        <v>1420871</v>
      </c>
      <c r="D138" s="36">
        <f t="shared" ref="D138:D201" si="8">C138/B138</f>
        <v>1.1873124026499275</v>
      </c>
      <c r="E138" s="2">
        <f t="shared" ref="E138:E201" si="9">IF(AND(A138="Active",D138&gt;90%),IF(D138&gt;100%,5000,IF(D138&gt;91%,4000,IF(D138&gt;81%,3000,2000))),"Not Eligible")</f>
        <v>5000</v>
      </c>
      <c r="F138">
        <f t="shared" ref="F138:F201" si="10">IF(AND(A138="active",C138&gt;500000),IF(D138&gt;100%,5000,IF(D138&gt;D138&gt;91%,4000,IF(D138&gt;81%,3000,2000))),"not eligible")</f>
        <v>5000</v>
      </c>
      <c r="I138" s="107">
        <f t="shared" ref="I138:I201" si="11">IF(AND(A138="Active",D138&gt;90%),IF(D138&gt;100%,5000,IF(D138&gt;91%,4000,IF(D138&gt;81%,3000,IF(D138&gt;70%,2000,"Not Eligible")))),"not Eligible")</f>
        <v>5000</v>
      </c>
    </row>
    <row r="139" spans="1:9">
      <c r="A139" s="6" t="s">
        <v>9</v>
      </c>
      <c r="B139" s="12">
        <v>862399</v>
      </c>
      <c r="C139" s="12">
        <v>414765</v>
      </c>
      <c r="D139" s="36">
        <f t="shared" si="8"/>
        <v>0.48094327567634004</v>
      </c>
      <c r="E139" s="2" t="str">
        <f t="shared" si="9"/>
        <v>Not Eligible</v>
      </c>
      <c r="F139" t="str">
        <f t="shared" si="10"/>
        <v>not eligible</v>
      </c>
      <c r="I139" s="107" t="str">
        <f t="shared" si="11"/>
        <v>not Eligible</v>
      </c>
    </row>
    <row r="140" spans="1:9">
      <c r="A140" s="6" t="s">
        <v>9</v>
      </c>
      <c r="B140" s="12">
        <v>778623</v>
      </c>
      <c r="C140" s="12">
        <v>1265987</v>
      </c>
      <c r="D140" s="36">
        <f t="shared" si="8"/>
        <v>1.6259306493643264</v>
      </c>
      <c r="E140" s="2">
        <f t="shared" si="9"/>
        <v>5000</v>
      </c>
      <c r="F140">
        <f t="shared" si="10"/>
        <v>5000</v>
      </c>
      <c r="I140" s="107">
        <f t="shared" si="11"/>
        <v>5000</v>
      </c>
    </row>
    <row r="141" spans="1:9">
      <c r="A141" s="6" t="s">
        <v>9</v>
      </c>
      <c r="B141" s="12">
        <v>1257021</v>
      </c>
      <c r="C141" s="12">
        <v>1312483</v>
      </c>
      <c r="D141" s="36">
        <f t="shared" si="8"/>
        <v>1.0441217768040469</v>
      </c>
      <c r="E141" s="2">
        <f t="shared" si="9"/>
        <v>5000</v>
      </c>
      <c r="F141">
        <f t="shared" si="10"/>
        <v>5000</v>
      </c>
      <c r="I141" s="107">
        <f t="shared" si="11"/>
        <v>5000</v>
      </c>
    </row>
    <row r="142" spans="1:9">
      <c r="A142" s="6" t="s">
        <v>9</v>
      </c>
      <c r="B142" s="12">
        <v>1793146</v>
      </c>
      <c r="C142" s="12">
        <v>1077597</v>
      </c>
      <c r="D142" s="36">
        <f t="shared" si="8"/>
        <v>0.60095329660830743</v>
      </c>
      <c r="E142" s="2" t="str">
        <f t="shared" si="9"/>
        <v>Not Eligible</v>
      </c>
      <c r="F142">
        <f t="shared" si="10"/>
        <v>4000</v>
      </c>
      <c r="I142" s="107" t="str">
        <f t="shared" si="11"/>
        <v>not Eligible</v>
      </c>
    </row>
    <row r="143" spans="1:9">
      <c r="A143" s="6" t="s">
        <v>9</v>
      </c>
      <c r="B143" s="12">
        <v>862426</v>
      </c>
      <c r="C143" s="12">
        <v>805521</v>
      </c>
      <c r="D143" s="36">
        <f t="shared" si="8"/>
        <v>0.93401752730089305</v>
      </c>
      <c r="E143" s="2">
        <f t="shared" si="9"/>
        <v>4000</v>
      </c>
      <c r="F143">
        <f t="shared" si="10"/>
        <v>4000</v>
      </c>
      <c r="I143" s="107">
        <f t="shared" si="11"/>
        <v>4000</v>
      </c>
    </row>
    <row r="144" spans="1:9">
      <c r="A144" s="6" t="s">
        <v>9</v>
      </c>
      <c r="B144" s="12">
        <v>1564806</v>
      </c>
      <c r="C144" s="12">
        <v>1098883</v>
      </c>
      <c r="D144" s="36">
        <f t="shared" si="8"/>
        <v>0.70224871325902383</v>
      </c>
      <c r="E144" s="2" t="str">
        <f t="shared" si="9"/>
        <v>Not Eligible</v>
      </c>
      <c r="F144">
        <f t="shared" si="10"/>
        <v>4000</v>
      </c>
      <c r="I144" s="107" t="str">
        <f t="shared" si="11"/>
        <v>not Eligible</v>
      </c>
    </row>
    <row r="145" spans="1:9">
      <c r="A145" s="6" t="s">
        <v>9</v>
      </c>
      <c r="B145" s="12">
        <v>2241444</v>
      </c>
      <c r="C145" s="12">
        <v>1611487</v>
      </c>
      <c r="D145" s="36">
        <f t="shared" si="8"/>
        <v>0.71895037306307896</v>
      </c>
      <c r="E145" s="2" t="str">
        <f t="shared" si="9"/>
        <v>Not Eligible</v>
      </c>
      <c r="F145">
        <f t="shared" si="10"/>
        <v>4000</v>
      </c>
      <c r="I145" s="107" t="str">
        <f t="shared" si="11"/>
        <v>not Eligible</v>
      </c>
    </row>
    <row r="146" spans="1:9">
      <c r="A146" s="6" t="s">
        <v>9</v>
      </c>
      <c r="B146" s="12">
        <v>1048392</v>
      </c>
      <c r="C146" s="12">
        <v>946653</v>
      </c>
      <c r="D146" s="36">
        <f t="shared" si="8"/>
        <v>0.90295710001602458</v>
      </c>
      <c r="E146" s="2">
        <f t="shared" si="9"/>
        <v>3000</v>
      </c>
      <c r="F146">
        <f t="shared" si="10"/>
        <v>4000</v>
      </c>
      <c r="I146" s="107">
        <f t="shared" si="11"/>
        <v>3000</v>
      </c>
    </row>
    <row r="147" spans="1:9">
      <c r="A147" s="6" t="s">
        <v>9</v>
      </c>
      <c r="B147" s="12">
        <v>1313432</v>
      </c>
      <c r="C147" s="12">
        <v>1649227</v>
      </c>
      <c r="D147" s="36">
        <f t="shared" si="8"/>
        <v>1.2556622649668958</v>
      </c>
      <c r="E147" s="2">
        <f t="shared" si="9"/>
        <v>5000</v>
      </c>
      <c r="F147">
        <f t="shared" si="10"/>
        <v>5000</v>
      </c>
      <c r="I147" s="107">
        <f t="shared" si="11"/>
        <v>5000</v>
      </c>
    </row>
    <row r="148" spans="1:9">
      <c r="A148" s="6" t="s">
        <v>9</v>
      </c>
      <c r="B148" s="12">
        <v>1195090</v>
      </c>
      <c r="C148" s="12">
        <v>2104722</v>
      </c>
      <c r="D148" s="36">
        <f t="shared" si="8"/>
        <v>1.7611410019329088</v>
      </c>
      <c r="E148" s="2">
        <f t="shared" si="9"/>
        <v>5000</v>
      </c>
      <c r="F148">
        <f t="shared" si="10"/>
        <v>5000</v>
      </c>
      <c r="I148" s="107">
        <f t="shared" si="11"/>
        <v>5000</v>
      </c>
    </row>
    <row r="149" spans="1:9">
      <c r="A149" s="6" t="s">
        <v>9</v>
      </c>
      <c r="B149" s="12">
        <v>1021030</v>
      </c>
      <c r="C149" s="12">
        <v>1494100</v>
      </c>
      <c r="D149" s="36">
        <f t="shared" si="8"/>
        <v>1.4633262489838692</v>
      </c>
      <c r="E149" s="2">
        <f t="shared" si="9"/>
        <v>5000</v>
      </c>
      <c r="F149">
        <f t="shared" si="10"/>
        <v>5000</v>
      </c>
      <c r="I149" s="107">
        <f t="shared" si="11"/>
        <v>5000</v>
      </c>
    </row>
    <row r="150" spans="1:9">
      <c r="A150" s="6" t="s">
        <v>9</v>
      </c>
      <c r="B150" s="12">
        <v>915742</v>
      </c>
      <c r="C150" s="12">
        <v>725958</v>
      </c>
      <c r="D150" s="36">
        <f t="shared" si="8"/>
        <v>0.792753854251525</v>
      </c>
      <c r="E150" s="2" t="str">
        <f t="shared" si="9"/>
        <v>Not Eligible</v>
      </c>
      <c r="F150">
        <f t="shared" si="10"/>
        <v>4000</v>
      </c>
      <c r="I150" s="107" t="str">
        <f t="shared" si="11"/>
        <v>not Eligible</v>
      </c>
    </row>
    <row r="151" spans="1:9">
      <c r="A151" s="6" t="s">
        <v>9</v>
      </c>
      <c r="B151" s="12">
        <v>930911</v>
      </c>
      <c r="C151" s="12">
        <v>883871</v>
      </c>
      <c r="D151" s="36">
        <f t="shared" si="8"/>
        <v>0.94946885362832756</v>
      </c>
      <c r="E151" s="2">
        <f t="shared" si="9"/>
        <v>4000</v>
      </c>
      <c r="F151">
        <f t="shared" si="10"/>
        <v>4000</v>
      </c>
      <c r="I151" s="107">
        <f t="shared" si="11"/>
        <v>4000</v>
      </c>
    </row>
    <row r="152" spans="1:9">
      <c r="A152" s="6" t="s">
        <v>9</v>
      </c>
      <c r="B152" s="12">
        <v>2308458</v>
      </c>
      <c r="C152" s="12">
        <v>5483338</v>
      </c>
      <c r="D152" s="36">
        <f t="shared" si="8"/>
        <v>2.3753250004981679</v>
      </c>
      <c r="E152" s="2">
        <f t="shared" si="9"/>
        <v>5000</v>
      </c>
      <c r="F152">
        <f t="shared" si="10"/>
        <v>5000</v>
      </c>
      <c r="I152" s="107">
        <f t="shared" si="11"/>
        <v>5000</v>
      </c>
    </row>
    <row r="153" spans="1:9">
      <c r="A153" s="6" t="s">
        <v>9</v>
      </c>
      <c r="B153" s="12">
        <v>3243692</v>
      </c>
      <c r="C153" s="12">
        <v>3087643</v>
      </c>
      <c r="D153" s="36">
        <f t="shared" si="8"/>
        <v>0.95189154827277067</v>
      </c>
      <c r="E153" s="2">
        <f t="shared" si="9"/>
        <v>4000</v>
      </c>
      <c r="F153">
        <f t="shared" si="10"/>
        <v>4000</v>
      </c>
      <c r="I153" s="107">
        <f t="shared" si="11"/>
        <v>4000</v>
      </c>
    </row>
    <row r="154" spans="1:9">
      <c r="A154" s="6" t="s">
        <v>9</v>
      </c>
      <c r="B154" s="12">
        <v>1388032</v>
      </c>
      <c r="C154" s="12">
        <v>1647574</v>
      </c>
      <c r="D154" s="36">
        <f t="shared" si="8"/>
        <v>1.1869856026374033</v>
      </c>
      <c r="E154" s="2">
        <f t="shared" si="9"/>
        <v>5000</v>
      </c>
      <c r="F154">
        <f t="shared" si="10"/>
        <v>5000</v>
      </c>
      <c r="I154" s="107">
        <f t="shared" si="11"/>
        <v>5000</v>
      </c>
    </row>
    <row r="155" spans="1:9">
      <c r="A155" s="6" t="s">
        <v>9</v>
      </c>
      <c r="B155" s="12">
        <v>671013</v>
      </c>
      <c r="C155" s="12">
        <v>982196</v>
      </c>
      <c r="D155" s="36">
        <f t="shared" si="8"/>
        <v>1.4637510748674021</v>
      </c>
      <c r="E155" s="2">
        <f t="shared" si="9"/>
        <v>5000</v>
      </c>
      <c r="F155">
        <f t="shared" si="10"/>
        <v>5000</v>
      </c>
      <c r="I155" s="107">
        <f t="shared" si="11"/>
        <v>5000</v>
      </c>
    </row>
    <row r="156" spans="1:9">
      <c r="A156" s="6" t="s">
        <v>9</v>
      </c>
      <c r="B156" s="12">
        <v>970980</v>
      </c>
      <c r="C156" s="12">
        <v>1155017</v>
      </c>
      <c r="D156" s="36">
        <f t="shared" si="8"/>
        <v>1.1895373746112174</v>
      </c>
      <c r="E156" s="2">
        <f t="shared" si="9"/>
        <v>5000</v>
      </c>
      <c r="F156">
        <f t="shared" si="10"/>
        <v>5000</v>
      </c>
      <c r="I156" s="107">
        <f t="shared" si="11"/>
        <v>5000</v>
      </c>
    </row>
    <row r="157" spans="1:9">
      <c r="A157" s="6" t="s">
        <v>9</v>
      </c>
      <c r="B157" s="12">
        <v>910054</v>
      </c>
      <c r="C157" s="12">
        <v>1864033</v>
      </c>
      <c r="D157" s="36">
        <f t="shared" si="8"/>
        <v>2.048266366611212</v>
      </c>
      <c r="E157" s="2">
        <f t="shared" si="9"/>
        <v>5000</v>
      </c>
      <c r="F157">
        <f t="shared" si="10"/>
        <v>5000</v>
      </c>
      <c r="I157" s="107">
        <f t="shared" si="11"/>
        <v>5000</v>
      </c>
    </row>
    <row r="158" spans="1:9">
      <c r="A158" s="6" t="s">
        <v>9</v>
      </c>
      <c r="B158" s="12">
        <v>1218897</v>
      </c>
      <c r="C158" s="12">
        <v>1262731</v>
      </c>
      <c r="D158" s="36">
        <f t="shared" si="8"/>
        <v>1.0359620214013161</v>
      </c>
      <c r="E158" s="2">
        <f t="shared" si="9"/>
        <v>5000</v>
      </c>
      <c r="F158">
        <f t="shared" si="10"/>
        <v>5000</v>
      </c>
      <c r="I158" s="107">
        <f t="shared" si="11"/>
        <v>5000</v>
      </c>
    </row>
    <row r="159" spans="1:9">
      <c r="A159" s="6" t="s">
        <v>9</v>
      </c>
      <c r="B159" s="12">
        <v>430742</v>
      </c>
      <c r="C159" s="12">
        <v>722396</v>
      </c>
      <c r="D159" s="36">
        <f t="shared" si="8"/>
        <v>1.677096730757623</v>
      </c>
      <c r="E159" s="2">
        <f t="shared" si="9"/>
        <v>5000</v>
      </c>
      <c r="F159">
        <f t="shared" si="10"/>
        <v>5000</v>
      </c>
      <c r="I159" s="107">
        <f t="shared" si="11"/>
        <v>5000</v>
      </c>
    </row>
    <row r="160" spans="1:9">
      <c r="A160" s="6" t="s">
        <v>9</v>
      </c>
      <c r="B160" s="12">
        <v>1135704</v>
      </c>
      <c r="C160" s="12">
        <v>707183</v>
      </c>
      <c r="D160" s="36">
        <f t="shared" si="8"/>
        <v>0.62268249473454351</v>
      </c>
      <c r="E160" s="2" t="str">
        <f t="shared" si="9"/>
        <v>Not Eligible</v>
      </c>
      <c r="F160">
        <f t="shared" si="10"/>
        <v>4000</v>
      </c>
      <c r="I160" s="107" t="str">
        <f t="shared" si="11"/>
        <v>not Eligible</v>
      </c>
    </row>
    <row r="161" spans="1:9">
      <c r="A161" s="6" t="s">
        <v>9</v>
      </c>
      <c r="B161" s="12">
        <v>1469667</v>
      </c>
      <c r="C161" s="12">
        <v>1579531</v>
      </c>
      <c r="D161" s="36">
        <f t="shared" si="8"/>
        <v>1.0747543491144593</v>
      </c>
      <c r="E161" s="2">
        <f t="shared" si="9"/>
        <v>5000</v>
      </c>
      <c r="F161">
        <f t="shared" si="10"/>
        <v>5000</v>
      </c>
      <c r="I161" s="107">
        <f t="shared" si="11"/>
        <v>5000</v>
      </c>
    </row>
    <row r="162" spans="1:9">
      <c r="A162" s="6" t="s">
        <v>9</v>
      </c>
      <c r="B162" s="12">
        <v>801545</v>
      </c>
      <c r="C162" s="12">
        <v>1146921</v>
      </c>
      <c r="D162" s="36">
        <f t="shared" si="8"/>
        <v>1.4308878478438516</v>
      </c>
      <c r="E162" s="2">
        <f t="shared" si="9"/>
        <v>5000</v>
      </c>
      <c r="F162">
        <f t="shared" si="10"/>
        <v>5000</v>
      </c>
      <c r="I162" s="107">
        <f t="shared" si="11"/>
        <v>5000</v>
      </c>
    </row>
    <row r="163" spans="1:9">
      <c r="A163" s="6" t="s">
        <v>9</v>
      </c>
      <c r="B163" s="12">
        <v>707097</v>
      </c>
      <c r="C163" s="12">
        <v>1020725</v>
      </c>
      <c r="D163" s="36">
        <f t="shared" si="8"/>
        <v>1.4435431065327671</v>
      </c>
      <c r="E163" s="2">
        <f t="shared" si="9"/>
        <v>5000</v>
      </c>
      <c r="F163">
        <f t="shared" si="10"/>
        <v>5000</v>
      </c>
      <c r="I163" s="107">
        <f t="shared" si="11"/>
        <v>5000</v>
      </c>
    </row>
    <row r="164" spans="1:9">
      <c r="A164" s="6" t="s">
        <v>9</v>
      </c>
      <c r="B164" s="12">
        <v>1378933</v>
      </c>
      <c r="C164" s="12">
        <v>1760107</v>
      </c>
      <c r="D164" s="36">
        <f t="shared" si="8"/>
        <v>1.2764267734545478</v>
      </c>
      <c r="E164" s="2">
        <f t="shared" si="9"/>
        <v>5000</v>
      </c>
      <c r="F164">
        <f t="shared" si="10"/>
        <v>5000</v>
      </c>
      <c r="I164" s="107">
        <f t="shared" si="11"/>
        <v>5000</v>
      </c>
    </row>
    <row r="165" spans="1:9">
      <c r="A165" s="6" t="s">
        <v>9</v>
      </c>
      <c r="B165" s="12">
        <v>739480</v>
      </c>
      <c r="C165" s="12">
        <v>851787</v>
      </c>
      <c r="D165" s="36">
        <f t="shared" si="8"/>
        <v>1.1518729377400336</v>
      </c>
      <c r="E165" s="2">
        <f t="shared" si="9"/>
        <v>5000</v>
      </c>
      <c r="F165">
        <f t="shared" si="10"/>
        <v>5000</v>
      </c>
      <c r="I165" s="107">
        <f t="shared" si="11"/>
        <v>5000</v>
      </c>
    </row>
    <row r="166" spans="1:9">
      <c r="A166" s="6" t="s">
        <v>9</v>
      </c>
      <c r="B166" s="12">
        <v>2234479</v>
      </c>
      <c r="C166" s="12">
        <v>947728</v>
      </c>
      <c r="D166" s="36">
        <f t="shared" si="8"/>
        <v>0.42413824430661468</v>
      </c>
      <c r="E166" s="2" t="str">
        <f t="shared" si="9"/>
        <v>Not Eligible</v>
      </c>
      <c r="F166">
        <f t="shared" si="10"/>
        <v>4000</v>
      </c>
      <c r="I166" s="107" t="str">
        <f t="shared" si="11"/>
        <v>not Eligible</v>
      </c>
    </row>
    <row r="167" spans="1:9">
      <c r="A167" s="6" t="s">
        <v>9</v>
      </c>
      <c r="B167" s="12">
        <v>427155</v>
      </c>
      <c r="C167" s="12">
        <v>521318</v>
      </c>
      <c r="D167" s="36">
        <f t="shared" si="8"/>
        <v>1.2204422282309699</v>
      </c>
      <c r="E167" s="2">
        <f t="shared" si="9"/>
        <v>5000</v>
      </c>
      <c r="F167">
        <f t="shared" si="10"/>
        <v>5000</v>
      </c>
      <c r="I167" s="107">
        <f t="shared" si="11"/>
        <v>5000</v>
      </c>
    </row>
    <row r="168" spans="1:9">
      <c r="A168" s="6" t="s">
        <v>9</v>
      </c>
      <c r="B168" s="12">
        <v>438756</v>
      </c>
      <c r="C168" s="12">
        <v>619590</v>
      </c>
      <c r="D168" s="36">
        <f t="shared" si="8"/>
        <v>1.4121516286956759</v>
      </c>
      <c r="E168" s="2">
        <f t="shared" si="9"/>
        <v>5000</v>
      </c>
      <c r="F168">
        <f t="shared" si="10"/>
        <v>5000</v>
      </c>
      <c r="I168" s="107">
        <f t="shared" si="11"/>
        <v>5000</v>
      </c>
    </row>
    <row r="169" spans="1:9">
      <c r="A169" s="6" t="s">
        <v>9</v>
      </c>
      <c r="B169" s="12">
        <v>696929</v>
      </c>
      <c r="C169" s="12">
        <v>1045004</v>
      </c>
      <c r="D169" s="36">
        <f t="shared" si="8"/>
        <v>1.499441119540154</v>
      </c>
      <c r="E169" s="2">
        <f t="shared" si="9"/>
        <v>5000</v>
      </c>
      <c r="F169">
        <f t="shared" si="10"/>
        <v>5000</v>
      </c>
      <c r="I169" s="107">
        <f t="shared" si="11"/>
        <v>5000</v>
      </c>
    </row>
    <row r="170" spans="1:9">
      <c r="A170" s="6" t="s">
        <v>9</v>
      </c>
      <c r="B170" s="12">
        <v>1679516</v>
      </c>
      <c r="C170" s="12">
        <v>1124351</v>
      </c>
      <c r="D170" s="36">
        <f t="shared" si="8"/>
        <v>0.66944941280702297</v>
      </c>
      <c r="E170" s="2" t="str">
        <f t="shared" si="9"/>
        <v>Not Eligible</v>
      </c>
      <c r="F170">
        <f t="shared" si="10"/>
        <v>4000</v>
      </c>
      <c r="I170" s="107" t="str">
        <f t="shared" si="11"/>
        <v>not Eligible</v>
      </c>
    </row>
    <row r="171" spans="1:9">
      <c r="A171" s="6" t="s">
        <v>9</v>
      </c>
      <c r="B171" s="12">
        <v>449282</v>
      </c>
      <c r="C171" s="12">
        <v>135540</v>
      </c>
      <c r="D171" s="36">
        <f t="shared" si="8"/>
        <v>0.30168134935296764</v>
      </c>
      <c r="E171" s="2" t="str">
        <f t="shared" si="9"/>
        <v>Not Eligible</v>
      </c>
      <c r="F171" t="str">
        <f t="shared" si="10"/>
        <v>not eligible</v>
      </c>
      <c r="I171" s="107" t="str">
        <f t="shared" si="11"/>
        <v>not Eligible</v>
      </c>
    </row>
    <row r="172" spans="1:9">
      <c r="A172" s="6" t="s">
        <v>9</v>
      </c>
      <c r="B172" s="12">
        <v>1251943</v>
      </c>
      <c r="C172" s="12">
        <v>435809</v>
      </c>
      <c r="D172" s="36">
        <f t="shared" si="8"/>
        <v>0.34810610387214114</v>
      </c>
      <c r="E172" s="2" t="str">
        <f t="shared" si="9"/>
        <v>Not Eligible</v>
      </c>
      <c r="F172" t="str">
        <f t="shared" si="10"/>
        <v>not eligible</v>
      </c>
      <c r="I172" s="107" t="str">
        <f t="shared" si="11"/>
        <v>not Eligible</v>
      </c>
    </row>
    <row r="173" spans="1:9">
      <c r="A173" s="6" t="s">
        <v>9</v>
      </c>
      <c r="B173" s="12">
        <v>741571</v>
      </c>
      <c r="C173" s="12">
        <v>537657</v>
      </c>
      <c r="D173" s="36">
        <f t="shared" si="8"/>
        <v>0.72502430650605265</v>
      </c>
      <c r="E173" s="2" t="str">
        <f t="shared" si="9"/>
        <v>Not Eligible</v>
      </c>
      <c r="F173">
        <f t="shared" si="10"/>
        <v>4000</v>
      </c>
      <c r="I173" s="107" t="str">
        <f t="shared" si="11"/>
        <v>not Eligible</v>
      </c>
    </row>
    <row r="174" spans="1:9">
      <c r="A174" s="6" t="s">
        <v>9</v>
      </c>
      <c r="B174" s="12">
        <v>1134925</v>
      </c>
      <c r="C174" s="12">
        <v>487536</v>
      </c>
      <c r="D174" s="36">
        <f t="shared" si="8"/>
        <v>0.42957552261162629</v>
      </c>
      <c r="E174" s="2" t="str">
        <f t="shared" si="9"/>
        <v>Not Eligible</v>
      </c>
      <c r="F174" t="str">
        <f t="shared" si="10"/>
        <v>not eligible</v>
      </c>
      <c r="I174" s="107" t="str">
        <f t="shared" si="11"/>
        <v>not Eligible</v>
      </c>
    </row>
    <row r="175" spans="1:9">
      <c r="A175" s="6" t="s">
        <v>9</v>
      </c>
      <c r="B175" s="12">
        <v>1054158</v>
      </c>
      <c r="C175" s="12">
        <v>807818</v>
      </c>
      <c r="D175" s="36">
        <f t="shared" si="8"/>
        <v>0.76631586536363616</v>
      </c>
      <c r="E175" s="2" t="str">
        <f t="shared" si="9"/>
        <v>Not Eligible</v>
      </c>
      <c r="F175">
        <f t="shared" si="10"/>
        <v>4000</v>
      </c>
      <c r="I175" s="107" t="str">
        <f t="shared" si="11"/>
        <v>not Eligible</v>
      </c>
    </row>
    <row r="176" spans="1:9">
      <c r="A176" s="6" t="s">
        <v>9</v>
      </c>
      <c r="B176" s="12">
        <v>489148</v>
      </c>
      <c r="C176" s="12">
        <v>140804</v>
      </c>
      <c r="D176" s="36">
        <f t="shared" si="8"/>
        <v>0.28785561834046136</v>
      </c>
      <c r="E176" s="2" t="str">
        <f t="shared" si="9"/>
        <v>Not Eligible</v>
      </c>
      <c r="F176" t="str">
        <f t="shared" si="10"/>
        <v>not eligible</v>
      </c>
      <c r="I176" s="107" t="str">
        <f t="shared" si="11"/>
        <v>not Eligible</v>
      </c>
    </row>
    <row r="177" spans="1:9">
      <c r="A177" s="6" t="s">
        <v>9</v>
      </c>
      <c r="B177" s="12">
        <v>1011148</v>
      </c>
      <c r="C177" s="12">
        <v>717079</v>
      </c>
      <c r="D177" s="36">
        <f t="shared" si="8"/>
        <v>0.70917313785914626</v>
      </c>
      <c r="E177" s="2" t="str">
        <f t="shared" si="9"/>
        <v>Not Eligible</v>
      </c>
      <c r="F177">
        <f t="shared" si="10"/>
        <v>4000</v>
      </c>
      <c r="I177" s="107" t="str">
        <f t="shared" si="11"/>
        <v>not Eligible</v>
      </c>
    </row>
    <row r="178" spans="1:9">
      <c r="A178" s="6" t="s">
        <v>9</v>
      </c>
      <c r="B178" s="12">
        <v>1120695</v>
      </c>
      <c r="C178" s="12">
        <v>507358</v>
      </c>
      <c r="D178" s="36">
        <f t="shared" si="8"/>
        <v>0.45271728704063102</v>
      </c>
      <c r="E178" s="2" t="str">
        <f t="shared" si="9"/>
        <v>Not Eligible</v>
      </c>
      <c r="F178">
        <f t="shared" si="10"/>
        <v>4000</v>
      </c>
      <c r="I178" s="107" t="str">
        <f t="shared" si="11"/>
        <v>not Eligible</v>
      </c>
    </row>
    <row r="179" spans="1:9">
      <c r="A179" s="6" t="s">
        <v>9</v>
      </c>
      <c r="B179" s="12">
        <v>583580</v>
      </c>
      <c r="C179" s="12">
        <v>1251293</v>
      </c>
      <c r="D179" s="36">
        <f t="shared" si="8"/>
        <v>2.1441670379382431</v>
      </c>
      <c r="E179" s="2">
        <f t="shared" si="9"/>
        <v>5000</v>
      </c>
      <c r="F179">
        <f t="shared" si="10"/>
        <v>5000</v>
      </c>
      <c r="I179" s="107">
        <f t="shared" si="11"/>
        <v>5000</v>
      </c>
    </row>
    <row r="180" spans="1:9">
      <c r="A180" s="6" t="s">
        <v>9</v>
      </c>
      <c r="B180" s="12">
        <v>919591</v>
      </c>
      <c r="C180" s="12">
        <v>213522</v>
      </c>
      <c r="D180" s="36">
        <f t="shared" si="8"/>
        <v>0.23219235507959518</v>
      </c>
      <c r="E180" s="2" t="str">
        <f t="shared" si="9"/>
        <v>Not Eligible</v>
      </c>
      <c r="F180" t="str">
        <f t="shared" si="10"/>
        <v>not eligible</v>
      </c>
      <c r="I180" s="107" t="str">
        <f t="shared" si="11"/>
        <v>not Eligible</v>
      </c>
    </row>
    <row r="181" spans="1:9">
      <c r="A181" s="6" t="s">
        <v>9</v>
      </c>
      <c r="B181" s="12">
        <v>677181</v>
      </c>
      <c r="C181" s="12">
        <v>241496</v>
      </c>
      <c r="D181" s="36">
        <f t="shared" si="8"/>
        <v>0.35661957438262443</v>
      </c>
      <c r="E181" s="2" t="str">
        <f t="shared" si="9"/>
        <v>Not Eligible</v>
      </c>
      <c r="F181" t="str">
        <f t="shared" si="10"/>
        <v>not eligible</v>
      </c>
      <c r="I181" s="107" t="str">
        <f t="shared" si="11"/>
        <v>not Eligible</v>
      </c>
    </row>
    <row r="182" spans="1:9">
      <c r="A182" s="6" t="s">
        <v>9</v>
      </c>
      <c r="B182" s="12">
        <v>930138</v>
      </c>
      <c r="C182" s="12">
        <v>1067817</v>
      </c>
      <c r="D182" s="36">
        <f t="shared" si="8"/>
        <v>1.1480199712300756</v>
      </c>
      <c r="E182" s="2">
        <f t="shared" si="9"/>
        <v>5000</v>
      </c>
      <c r="F182">
        <f t="shared" si="10"/>
        <v>5000</v>
      </c>
      <c r="I182" s="107">
        <f t="shared" si="11"/>
        <v>5000</v>
      </c>
    </row>
    <row r="183" spans="1:9">
      <c r="A183" s="6" t="s">
        <v>9</v>
      </c>
      <c r="B183" s="12">
        <v>759432</v>
      </c>
      <c r="C183" s="12">
        <v>413446</v>
      </c>
      <c r="D183" s="36">
        <f t="shared" si="8"/>
        <v>0.54441477314624609</v>
      </c>
      <c r="E183" s="2" t="str">
        <f t="shared" si="9"/>
        <v>Not Eligible</v>
      </c>
      <c r="F183" t="str">
        <f t="shared" si="10"/>
        <v>not eligible</v>
      </c>
      <c r="I183" s="107" t="str">
        <f t="shared" si="11"/>
        <v>not Eligible</v>
      </c>
    </row>
    <row r="184" spans="1:9">
      <c r="A184" s="6" t="s">
        <v>9</v>
      </c>
      <c r="B184" s="12">
        <v>537502</v>
      </c>
      <c r="C184" s="12">
        <v>696780</v>
      </c>
      <c r="D184" s="36">
        <f t="shared" si="8"/>
        <v>1.2963300601672181</v>
      </c>
      <c r="E184" s="2">
        <f t="shared" si="9"/>
        <v>5000</v>
      </c>
      <c r="F184">
        <f t="shared" si="10"/>
        <v>5000</v>
      </c>
      <c r="I184" s="107">
        <f t="shared" si="11"/>
        <v>5000</v>
      </c>
    </row>
    <row r="185" spans="1:9">
      <c r="A185" s="6" t="s">
        <v>9</v>
      </c>
      <c r="B185" s="12">
        <v>544337</v>
      </c>
      <c r="C185" s="12">
        <v>469939</v>
      </c>
      <c r="D185" s="36">
        <f t="shared" si="8"/>
        <v>0.86332363958356684</v>
      </c>
      <c r="E185" s="2" t="str">
        <f t="shared" si="9"/>
        <v>Not Eligible</v>
      </c>
      <c r="F185" t="str">
        <f t="shared" si="10"/>
        <v>not eligible</v>
      </c>
      <c r="I185" s="107" t="str">
        <f t="shared" si="11"/>
        <v>not Eligible</v>
      </c>
    </row>
    <row r="186" spans="1:9">
      <c r="A186" s="6" t="s">
        <v>9</v>
      </c>
      <c r="B186" s="12">
        <v>817161</v>
      </c>
      <c r="C186" s="12">
        <v>1328402</v>
      </c>
      <c r="D186" s="36">
        <f t="shared" si="8"/>
        <v>1.625630689668254</v>
      </c>
      <c r="E186" s="2">
        <f t="shared" si="9"/>
        <v>5000</v>
      </c>
      <c r="F186">
        <f t="shared" si="10"/>
        <v>5000</v>
      </c>
      <c r="I186" s="107">
        <f t="shared" si="11"/>
        <v>5000</v>
      </c>
    </row>
    <row r="187" spans="1:9">
      <c r="A187" s="6" t="s">
        <v>9</v>
      </c>
      <c r="B187" s="12">
        <v>838292</v>
      </c>
      <c r="C187" s="12">
        <v>963286</v>
      </c>
      <c r="D187" s="36">
        <f t="shared" si="8"/>
        <v>1.1491055622623143</v>
      </c>
      <c r="E187" s="2">
        <f t="shared" si="9"/>
        <v>5000</v>
      </c>
      <c r="F187">
        <f t="shared" si="10"/>
        <v>5000</v>
      </c>
      <c r="I187" s="107">
        <f t="shared" si="11"/>
        <v>5000</v>
      </c>
    </row>
    <row r="188" spans="1:9">
      <c r="A188" s="6" t="s">
        <v>9</v>
      </c>
      <c r="B188" s="12">
        <v>689610</v>
      </c>
      <c r="C188" s="12">
        <v>644965</v>
      </c>
      <c r="D188" s="36">
        <f t="shared" si="8"/>
        <v>0.93526050956337636</v>
      </c>
      <c r="E188" s="2">
        <f t="shared" si="9"/>
        <v>4000</v>
      </c>
      <c r="F188">
        <f t="shared" si="10"/>
        <v>4000</v>
      </c>
      <c r="I188" s="107">
        <f t="shared" si="11"/>
        <v>4000</v>
      </c>
    </row>
    <row r="189" spans="1:9">
      <c r="A189" s="6" t="s">
        <v>9</v>
      </c>
      <c r="B189" s="12">
        <v>827329</v>
      </c>
      <c r="C189" s="12">
        <v>1291301</v>
      </c>
      <c r="D189" s="36">
        <f t="shared" si="8"/>
        <v>1.5608071275151723</v>
      </c>
      <c r="E189" s="2">
        <f t="shared" si="9"/>
        <v>5000</v>
      </c>
      <c r="F189">
        <f t="shared" si="10"/>
        <v>5000</v>
      </c>
      <c r="I189" s="107">
        <f t="shared" si="11"/>
        <v>5000</v>
      </c>
    </row>
    <row r="190" spans="1:9">
      <c r="A190" s="6" t="s">
        <v>9</v>
      </c>
      <c r="B190" s="12">
        <v>1387142</v>
      </c>
      <c r="C190" s="12">
        <v>802110</v>
      </c>
      <c r="D190" s="36">
        <f t="shared" si="8"/>
        <v>0.5782464953119435</v>
      </c>
      <c r="E190" s="2" t="str">
        <f t="shared" si="9"/>
        <v>Not Eligible</v>
      </c>
      <c r="F190">
        <f t="shared" si="10"/>
        <v>4000</v>
      </c>
      <c r="I190" s="107" t="str">
        <f t="shared" si="11"/>
        <v>not Eligible</v>
      </c>
    </row>
    <row r="191" spans="1:9">
      <c r="A191" s="6" t="s">
        <v>9</v>
      </c>
      <c r="B191" s="12">
        <v>130988</v>
      </c>
      <c r="C191" s="12">
        <v>142033</v>
      </c>
      <c r="D191" s="36">
        <f t="shared" si="8"/>
        <v>1.0843207011329281</v>
      </c>
      <c r="E191" s="2">
        <f t="shared" si="9"/>
        <v>5000</v>
      </c>
      <c r="F191" t="str">
        <f t="shared" si="10"/>
        <v>not eligible</v>
      </c>
      <c r="I191" s="107">
        <f t="shared" si="11"/>
        <v>5000</v>
      </c>
    </row>
    <row r="192" spans="1:9">
      <c r="A192" s="6" t="s">
        <v>9</v>
      </c>
      <c r="B192" s="12">
        <v>1352820</v>
      </c>
      <c r="C192" s="12">
        <v>2159417</v>
      </c>
      <c r="D192" s="36">
        <f t="shared" si="8"/>
        <v>1.5962337931136441</v>
      </c>
      <c r="E192" s="2">
        <f t="shared" si="9"/>
        <v>5000</v>
      </c>
      <c r="F192">
        <f t="shared" si="10"/>
        <v>5000</v>
      </c>
      <c r="I192" s="107">
        <f t="shared" si="11"/>
        <v>5000</v>
      </c>
    </row>
    <row r="193" spans="1:9">
      <c r="A193" s="6" t="s">
        <v>9</v>
      </c>
      <c r="B193" s="12">
        <v>1436410</v>
      </c>
      <c r="C193" s="12">
        <v>2725052</v>
      </c>
      <c r="D193" s="36">
        <f t="shared" si="8"/>
        <v>1.8971268648923358</v>
      </c>
      <c r="E193" s="2">
        <f t="shared" si="9"/>
        <v>5000</v>
      </c>
      <c r="F193">
        <f t="shared" si="10"/>
        <v>5000</v>
      </c>
      <c r="I193" s="107">
        <f t="shared" si="11"/>
        <v>5000</v>
      </c>
    </row>
    <row r="194" spans="1:9">
      <c r="A194" s="6" t="s">
        <v>9</v>
      </c>
      <c r="B194" s="12">
        <v>672813</v>
      </c>
      <c r="C194" s="12">
        <v>673259</v>
      </c>
      <c r="D194" s="36">
        <f t="shared" si="8"/>
        <v>1.000662888499479</v>
      </c>
      <c r="E194" s="2">
        <f t="shared" si="9"/>
        <v>5000</v>
      </c>
      <c r="F194">
        <f t="shared" si="10"/>
        <v>5000</v>
      </c>
      <c r="I194" s="107">
        <f t="shared" si="11"/>
        <v>5000</v>
      </c>
    </row>
    <row r="195" spans="1:9">
      <c r="A195" s="6" t="s">
        <v>9</v>
      </c>
      <c r="B195" s="12">
        <v>603175</v>
      </c>
      <c r="C195" s="12">
        <v>985152</v>
      </c>
      <c r="D195" s="36">
        <f t="shared" si="8"/>
        <v>1.6332772412649728</v>
      </c>
      <c r="E195" s="2">
        <f t="shared" si="9"/>
        <v>5000</v>
      </c>
      <c r="F195">
        <f t="shared" si="10"/>
        <v>5000</v>
      </c>
      <c r="I195" s="107">
        <f t="shared" si="11"/>
        <v>5000</v>
      </c>
    </row>
    <row r="196" spans="1:9">
      <c r="A196" s="6" t="s">
        <v>9</v>
      </c>
      <c r="B196" s="12">
        <v>218408</v>
      </c>
      <c r="C196" s="12">
        <v>775994</v>
      </c>
      <c r="D196" s="36">
        <f t="shared" si="8"/>
        <v>3.5529559356800116</v>
      </c>
      <c r="E196" s="2">
        <f t="shared" si="9"/>
        <v>5000</v>
      </c>
      <c r="F196">
        <f t="shared" si="10"/>
        <v>5000</v>
      </c>
      <c r="I196" s="107">
        <f t="shared" si="11"/>
        <v>5000</v>
      </c>
    </row>
    <row r="197" spans="1:9">
      <c r="A197" s="6" t="s">
        <v>9</v>
      </c>
      <c r="B197" s="12">
        <v>818705</v>
      </c>
      <c r="C197" s="12">
        <v>1441731</v>
      </c>
      <c r="D197" s="36">
        <f t="shared" si="8"/>
        <v>1.7609896116427772</v>
      </c>
      <c r="E197" s="2">
        <f t="shared" si="9"/>
        <v>5000</v>
      </c>
      <c r="F197">
        <f t="shared" si="10"/>
        <v>5000</v>
      </c>
      <c r="I197" s="107">
        <f t="shared" si="11"/>
        <v>5000</v>
      </c>
    </row>
    <row r="198" spans="1:9">
      <c r="A198" s="6" t="s">
        <v>9</v>
      </c>
      <c r="B198" s="12">
        <v>1991768</v>
      </c>
      <c r="C198" s="12">
        <v>1654827</v>
      </c>
      <c r="D198" s="36">
        <f t="shared" si="8"/>
        <v>0.83083320949026196</v>
      </c>
      <c r="E198" s="2" t="str">
        <f t="shared" si="9"/>
        <v>Not Eligible</v>
      </c>
      <c r="F198">
        <f t="shared" si="10"/>
        <v>4000</v>
      </c>
      <c r="I198" s="107" t="str">
        <f t="shared" si="11"/>
        <v>not Eligible</v>
      </c>
    </row>
    <row r="199" spans="1:9">
      <c r="A199" s="6" t="s">
        <v>9</v>
      </c>
      <c r="B199" s="12">
        <v>832831</v>
      </c>
      <c r="C199" s="12">
        <v>1664978</v>
      </c>
      <c r="D199" s="36">
        <f t="shared" si="8"/>
        <v>1.9991787049233278</v>
      </c>
      <c r="E199" s="2">
        <f t="shared" si="9"/>
        <v>5000</v>
      </c>
      <c r="F199">
        <f t="shared" si="10"/>
        <v>5000</v>
      </c>
      <c r="I199" s="107">
        <f t="shared" si="11"/>
        <v>5000</v>
      </c>
    </row>
    <row r="200" spans="1:9">
      <c r="A200" s="6" t="s">
        <v>9</v>
      </c>
      <c r="B200" s="12">
        <v>1632576</v>
      </c>
      <c r="C200" s="12">
        <v>1853326</v>
      </c>
      <c r="D200" s="36">
        <f t="shared" si="8"/>
        <v>1.1352157571837391</v>
      </c>
      <c r="E200" s="2">
        <f t="shared" si="9"/>
        <v>5000</v>
      </c>
      <c r="F200">
        <f t="shared" si="10"/>
        <v>5000</v>
      </c>
      <c r="I200" s="107">
        <f t="shared" si="11"/>
        <v>5000</v>
      </c>
    </row>
    <row r="201" spans="1:9">
      <c r="A201" s="6" t="s">
        <v>9</v>
      </c>
      <c r="B201" s="12">
        <v>1293251</v>
      </c>
      <c r="C201" s="12">
        <v>777108</v>
      </c>
      <c r="D201" s="36">
        <f t="shared" si="8"/>
        <v>0.60089495387979597</v>
      </c>
      <c r="E201" s="2" t="str">
        <f t="shared" si="9"/>
        <v>Not Eligible</v>
      </c>
      <c r="F201">
        <f t="shared" si="10"/>
        <v>4000</v>
      </c>
      <c r="I201" s="107" t="str">
        <f t="shared" si="11"/>
        <v>not Eligible</v>
      </c>
    </row>
    <row r="202" spans="1:9">
      <c r="A202" s="6" t="s">
        <v>9</v>
      </c>
      <c r="B202" s="12">
        <v>1464893</v>
      </c>
      <c r="C202" s="12">
        <v>779358</v>
      </c>
      <c r="D202" s="36">
        <f t="shared" ref="D202:D265" si="12">C202/B202</f>
        <v>0.53202384064911223</v>
      </c>
      <c r="E202" s="2" t="str">
        <f t="shared" ref="E202:E265" si="13">IF(AND(A202="Active",D202&gt;90%),IF(D202&gt;100%,5000,IF(D202&gt;91%,4000,IF(D202&gt;81%,3000,2000))),"Not Eligible")</f>
        <v>Not Eligible</v>
      </c>
      <c r="F202">
        <f t="shared" ref="F202:F265" si="14">IF(AND(A202="active",C202&gt;500000),IF(D202&gt;100%,5000,IF(D202&gt;D202&gt;91%,4000,IF(D202&gt;81%,3000,2000))),"not eligible")</f>
        <v>4000</v>
      </c>
      <c r="I202" s="107" t="str">
        <f t="shared" ref="I202:I265" si="15">IF(AND(A202="Active",D202&gt;90%),IF(D202&gt;100%,5000,IF(D202&gt;91%,4000,IF(D202&gt;81%,3000,IF(D202&gt;70%,2000,"Not Eligible")))),"not Eligible")</f>
        <v>not Eligible</v>
      </c>
    </row>
    <row r="203" spans="1:9">
      <c r="A203" s="6" t="s">
        <v>9</v>
      </c>
      <c r="B203" s="12">
        <v>2063290</v>
      </c>
      <c r="C203" s="12">
        <v>2788039</v>
      </c>
      <c r="D203" s="36">
        <f t="shared" si="12"/>
        <v>1.3512589117380494</v>
      </c>
      <c r="E203" s="2">
        <f t="shared" si="13"/>
        <v>5000</v>
      </c>
      <c r="F203">
        <f t="shared" si="14"/>
        <v>5000</v>
      </c>
      <c r="I203" s="107">
        <f t="shared" si="15"/>
        <v>5000</v>
      </c>
    </row>
    <row r="204" spans="1:9">
      <c r="A204" s="6" t="s">
        <v>9</v>
      </c>
      <c r="B204" s="12">
        <v>1933382</v>
      </c>
      <c r="C204" s="12">
        <v>2083232</v>
      </c>
      <c r="D204" s="36">
        <f t="shared" si="12"/>
        <v>1.0775066696596949</v>
      </c>
      <c r="E204" s="2">
        <f t="shared" si="13"/>
        <v>5000</v>
      </c>
      <c r="F204">
        <f t="shared" si="14"/>
        <v>5000</v>
      </c>
      <c r="I204" s="107">
        <f t="shared" si="15"/>
        <v>5000</v>
      </c>
    </row>
    <row r="205" spans="1:9">
      <c r="A205" s="6" t="s">
        <v>9</v>
      </c>
      <c r="B205" s="12">
        <v>770735</v>
      </c>
      <c r="C205" s="12">
        <v>1502422</v>
      </c>
      <c r="D205" s="36">
        <f t="shared" si="12"/>
        <v>1.9493366721376348</v>
      </c>
      <c r="E205" s="2">
        <f t="shared" si="13"/>
        <v>5000</v>
      </c>
      <c r="F205">
        <f t="shared" si="14"/>
        <v>5000</v>
      </c>
      <c r="I205" s="107">
        <f t="shared" si="15"/>
        <v>5000</v>
      </c>
    </row>
    <row r="206" spans="1:9">
      <c r="A206" s="6" t="s">
        <v>9</v>
      </c>
      <c r="B206" s="12">
        <v>1127528</v>
      </c>
      <c r="C206" s="12">
        <v>1036632</v>
      </c>
      <c r="D206" s="36">
        <f t="shared" si="12"/>
        <v>0.9193847070760105</v>
      </c>
      <c r="E206" s="2">
        <f t="shared" si="13"/>
        <v>4000</v>
      </c>
      <c r="F206">
        <f t="shared" si="14"/>
        <v>4000</v>
      </c>
      <c r="I206" s="107">
        <f t="shared" si="15"/>
        <v>4000</v>
      </c>
    </row>
    <row r="207" spans="1:9">
      <c r="A207" s="6" t="s">
        <v>9</v>
      </c>
      <c r="B207" s="12">
        <v>1339702</v>
      </c>
      <c r="C207" s="12">
        <v>1062645</v>
      </c>
      <c r="D207" s="36">
        <f t="shared" si="12"/>
        <v>0.79319505382540301</v>
      </c>
      <c r="E207" s="2" t="str">
        <f t="shared" si="13"/>
        <v>Not Eligible</v>
      </c>
      <c r="F207">
        <f t="shared" si="14"/>
        <v>4000</v>
      </c>
      <c r="I207" s="107" t="str">
        <f t="shared" si="15"/>
        <v>not Eligible</v>
      </c>
    </row>
    <row r="208" spans="1:9">
      <c r="A208" s="6" t="s">
        <v>9</v>
      </c>
      <c r="B208" s="12">
        <v>1033584</v>
      </c>
      <c r="C208" s="12">
        <v>980819</v>
      </c>
      <c r="D208" s="36">
        <f t="shared" si="12"/>
        <v>0.94894948064211515</v>
      </c>
      <c r="E208" s="2">
        <f t="shared" si="13"/>
        <v>4000</v>
      </c>
      <c r="F208">
        <f t="shared" si="14"/>
        <v>4000</v>
      </c>
      <c r="I208" s="107">
        <f t="shared" si="15"/>
        <v>4000</v>
      </c>
    </row>
    <row r="209" spans="1:9">
      <c r="A209" s="6" t="s">
        <v>9</v>
      </c>
      <c r="B209" s="12">
        <v>555220</v>
      </c>
      <c r="C209" s="12">
        <v>827627</v>
      </c>
      <c r="D209" s="36">
        <f t="shared" si="12"/>
        <v>1.4906289398796873</v>
      </c>
      <c r="E209" s="2">
        <f t="shared" si="13"/>
        <v>5000</v>
      </c>
      <c r="F209">
        <f t="shared" si="14"/>
        <v>5000</v>
      </c>
      <c r="I209" s="107">
        <f t="shared" si="15"/>
        <v>5000</v>
      </c>
    </row>
    <row r="210" spans="1:9">
      <c r="A210" s="6" t="s">
        <v>9</v>
      </c>
      <c r="B210" s="12">
        <v>616914</v>
      </c>
      <c r="C210" s="12">
        <v>564716</v>
      </c>
      <c r="D210" s="36">
        <f t="shared" si="12"/>
        <v>0.91538853065419168</v>
      </c>
      <c r="E210" s="2">
        <f t="shared" si="13"/>
        <v>4000</v>
      </c>
      <c r="F210">
        <f t="shared" si="14"/>
        <v>4000</v>
      </c>
      <c r="I210" s="107">
        <f t="shared" si="15"/>
        <v>4000</v>
      </c>
    </row>
    <row r="211" spans="1:9">
      <c r="A211" s="6" t="s">
        <v>9</v>
      </c>
      <c r="B211" s="12">
        <v>1225910</v>
      </c>
      <c r="C211" s="12">
        <v>852604</v>
      </c>
      <c r="D211" s="36">
        <f t="shared" si="12"/>
        <v>0.69548661810410228</v>
      </c>
      <c r="E211" s="2" t="str">
        <f t="shared" si="13"/>
        <v>Not Eligible</v>
      </c>
      <c r="F211">
        <f t="shared" si="14"/>
        <v>4000</v>
      </c>
      <c r="I211" s="107" t="str">
        <f t="shared" si="15"/>
        <v>not Eligible</v>
      </c>
    </row>
    <row r="212" spans="1:9">
      <c r="A212" s="6" t="s">
        <v>9</v>
      </c>
      <c r="B212" s="12">
        <v>519650</v>
      </c>
      <c r="C212" s="12">
        <v>281833</v>
      </c>
      <c r="D212" s="36">
        <f t="shared" si="12"/>
        <v>0.54235158279611273</v>
      </c>
      <c r="E212" s="2" t="str">
        <f t="shared" si="13"/>
        <v>Not Eligible</v>
      </c>
      <c r="F212" t="str">
        <f t="shared" si="14"/>
        <v>not eligible</v>
      </c>
      <c r="I212" s="107" t="str">
        <f t="shared" si="15"/>
        <v>not Eligible</v>
      </c>
    </row>
    <row r="213" spans="1:9">
      <c r="A213" s="6" t="s">
        <v>9</v>
      </c>
      <c r="B213" s="12">
        <v>668390</v>
      </c>
      <c r="C213" s="12">
        <v>573319</v>
      </c>
      <c r="D213" s="36">
        <f t="shared" si="12"/>
        <v>0.85776118733075002</v>
      </c>
      <c r="E213" s="2" t="str">
        <f t="shared" si="13"/>
        <v>Not Eligible</v>
      </c>
      <c r="F213">
        <f t="shared" si="14"/>
        <v>4000</v>
      </c>
      <c r="I213" s="107" t="str">
        <f t="shared" si="15"/>
        <v>not Eligible</v>
      </c>
    </row>
    <row r="214" spans="1:9">
      <c r="A214" s="6" t="s">
        <v>9</v>
      </c>
      <c r="B214" s="12">
        <v>1531391</v>
      </c>
      <c r="C214" s="12">
        <v>549992</v>
      </c>
      <c r="D214" s="36">
        <f t="shared" si="12"/>
        <v>0.35914537828679938</v>
      </c>
      <c r="E214" s="2" t="str">
        <f t="shared" si="13"/>
        <v>Not Eligible</v>
      </c>
      <c r="F214">
        <f t="shared" si="14"/>
        <v>4000</v>
      </c>
      <c r="I214" s="107" t="str">
        <f t="shared" si="15"/>
        <v>not Eligible</v>
      </c>
    </row>
    <row r="215" spans="1:9">
      <c r="A215" s="6" t="s">
        <v>9</v>
      </c>
      <c r="B215" s="12">
        <v>756575</v>
      </c>
      <c r="C215" s="12">
        <v>1536368</v>
      </c>
      <c r="D215" s="36">
        <f t="shared" si="12"/>
        <v>2.0306882992433004</v>
      </c>
      <c r="E215" s="2">
        <f t="shared" si="13"/>
        <v>5000</v>
      </c>
      <c r="F215">
        <f t="shared" si="14"/>
        <v>5000</v>
      </c>
      <c r="I215" s="107">
        <f t="shared" si="15"/>
        <v>5000</v>
      </c>
    </row>
    <row r="216" spans="1:9">
      <c r="A216" s="6" t="s">
        <v>9</v>
      </c>
      <c r="B216" s="12">
        <v>743023</v>
      </c>
      <c r="C216" s="12">
        <v>835210</v>
      </c>
      <c r="D216" s="36">
        <f t="shared" si="12"/>
        <v>1.1240701835609395</v>
      </c>
      <c r="E216" s="2">
        <f t="shared" si="13"/>
        <v>5000</v>
      </c>
      <c r="F216">
        <f t="shared" si="14"/>
        <v>5000</v>
      </c>
      <c r="I216" s="107">
        <f t="shared" si="15"/>
        <v>5000</v>
      </c>
    </row>
    <row r="217" spans="1:9">
      <c r="A217" s="6" t="s">
        <v>9</v>
      </c>
      <c r="B217" s="12">
        <v>1501465</v>
      </c>
      <c r="C217" s="12">
        <v>1620124</v>
      </c>
      <c r="D217" s="36">
        <f t="shared" si="12"/>
        <v>1.0790288151904972</v>
      </c>
      <c r="E217" s="2">
        <f t="shared" si="13"/>
        <v>5000</v>
      </c>
      <c r="F217">
        <f t="shared" si="14"/>
        <v>5000</v>
      </c>
      <c r="I217" s="107">
        <f t="shared" si="15"/>
        <v>5000</v>
      </c>
    </row>
    <row r="218" spans="1:9">
      <c r="A218" s="6" t="s">
        <v>9</v>
      </c>
      <c r="B218" s="12">
        <v>401281</v>
      </c>
      <c r="C218" s="12">
        <v>479308</v>
      </c>
      <c r="D218" s="36">
        <f t="shared" si="12"/>
        <v>1.1944447905582372</v>
      </c>
      <c r="E218" s="2">
        <f t="shared" si="13"/>
        <v>5000</v>
      </c>
      <c r="F218" t="str">
        <f t="shared" si="14"/>
        <v>not eligible</v>
      </c>
      <c r="I218" s="107">
        <f t="shared" si="15"/>
        <v>5000</v>
      </c>
    </row>
    <row r="219" spans="1:9">
      <c r="A219" s="6" t="s">
        <v>9</v>
      </c>
      <c r="B219" s="12">
        <v>626288</v>
      </c>
      <c r="C219" s="12">
        <v>793523</v>
      </c>
      <c r="D219" s="36">
        <f t="shared" si="12"/>
        <v>1.2670257134098051</v>
      </c>
      <c r="E219" s="2">
        <f t="shared" si="13"/>
        <v>5000</v>
      </c>
      <c r="F219">
        <f t="shared" si="14"/>
        <v>5000</v>
      </c>
      <c r="I219" s="107">
        <f t="shared" si="15"/>
        <v>5000</v>
      </c>
    </row>
    <row r="220" spans="1:9">
      <c r="A220" s="6" t="s">
        <v>9</v>
      </c>
      <c r="B220" s="12">
        <v>892225</v>
      </c>
      <c r="C220" s="12">
        <v>980521</v>
      </c>
      <c r="D220" s="36">
        <f t="shared" si="12"/>
        <v>1.0989615848020398</v>
      </c>
      <c r="E220" s="2">
        <f t="shared" si="13"/>
        <v>5000</v>
      </c>
      <c r="F220">
        <f t="shared" si="14"/>
        <v>5000</v>
      </c>
      <c r="I220" s="107">
        <f t="shared" si="15"/>
        <v>5000</v>
      </c>
    </row>
    <row r="221" spans="1:9">
      <c r="A221" s="6" t="s">
        <v>9</v>
      </c>
      <c r="B221" s="12">
        <v>1623884</v>
      </c>
      <c r="C221" s="12">
        <v>2213496</v>
      </c>
      <c r="D221" s="36">
        <f t="shared" si="12"/>
        <v>1.3630875111769067</v>
      </c>
      <c r="E221" s="2">
        <f t="shared" si="13"/>
        <v>5000</v>
      </c>
      <c r="F221">
        <f t="shared" si="14"/>
        <v>5000</v>
      </c>
      <c r="I221" s="107">
        <f t="shared" si="15"/>
        <v>5000</v>
      </c>
    </row>
    <row r="222" spans="1:9">
      <c r="A222" s="6" t="s">
        <v>9</v>
      </c>
      <c r="B222" s="12">
        <v>841521</v>
      </c>
      <c r="C222" s="12">
        <v>1347892</v>
      </c>
      <c r="D222" s="36">
        <f t="shared" si="12"/>
        <v>1.6017330524134277</v>
      </c>
      <c r="E222" s="2">
        <f t="shared" si="13"/>
        <v>5000</v>
      </c>
      <c r="F222">
        <f t="shared" si="14"/>
        <v>5000</v>
      </c>
      <c r="I222" s="107">
        <f t="shared" si="15"/>
        <v>5000</v>
      </c>
    </row>
    <row r="223" spans="1:9">
      <c r="A223" s="6" t="s">
        <v>9</v>
      </c>
      <c r="B223" s="12">
        <v>867416</v>
      </c>
      <c r="C223" s="12">
        <v>656620</v>
      </c>
      <c r="D223" s="36">
        <f t="shared" si="12"/>
        <v>0.75698396155939018</v>
      </c>
      <c r="E223" s="2" t="str">
        <f t="shared" si="13"/>
        <v>Not Eligible</v>
      </c>
      <c r="F223">
        <f t="shared" si="14"/>
        <v>4000</v>
      </c>
      <c r="I223" s="107" t="str">
        <f t="shared" si="15"/>
        <v>not Eligible</v>
      </c>
    </row>
    <row r="224" spans="1:9">
      <c r="A224" s="6" t="s">
        <v>9</v>
      </c>
      <c r="B224" s="12">
        <v>730418</v>
      </c>
      <c r="C224" s="12">
        <v>668408</v>
      </c>
      <c r="D224" s="36">
        <f t="shared" si="12"/>
        <v>0.91510340654255506</v>
      </c>
      <c r="E224" s="2">
        <f t="shared" si="13"/>
        <v>4000</v>
      </c>
      <c r="F224">
        <f t="shared" si="14"/>
        <v>4000</v>
      </c>
      <c r="I224" s="107">
        <f t="shared" si="15"/>
        <v>4000</v>
      </c>
    </row>
    <row r="225" spans="1:9">
      <c r="A225" s="6" t="s">
        <v>9</v>
      </c>
      <c r="B225" s="12">
        <v>1678380</v>
      </c>
      <c r="C225" s="12">
        <v>2795005</v>
      </c>
      <c r="D225" s="36">
        <f t="shared" si="12"/>
        <v>1.6652992766834687</v>
      </c>
      <c r="E225" s="2">
        <f t="shared" si="13"/>
        <v>5000</v>
      </c>
      <c r="F225">
        <f t="shared" si="14"/>
        <v>5000</v>
      </c>
      <c r="I225" s="107">
        <f t="shared" si="15"/>
        <v>5000</v>
      </c>
    </row>
    <row r="226" spans="1:9">
      <c r="A226" s="6" t="s">
        <v>9</v>
      </c>
      <c r="B226" s="12">
        <v>1089506</v>
      </c>
      <c r="C226" s="12">
        <v>634402</v>
      </c>
      <c r="D226" s="36">
        <f t="shared" si="12"/>
        <v>0.58228408104223384</v>
      </c>
      <c r="E226" s="2" t="str">
        <f t="shared" si="13"/>
        <v>Not Eligible</v>
      </c>
      <c r="F226">
        <f t="shared" si="14"/>
        <v>4000</v>
      </c>
      <c r="I226" s="107" t="str">
        <f t="shared" si="15"/>
        <v>not Eligible</v>
      </c>
    </row>
    <row r="227" spans="1:9">
      <c r="A227" s="6" t="s">
        <v>9</v>
      </c>
      <c r="B227" s="12">
        <v>672252</v>
      </c>
      <c r="C227" s="12">
        <v>568981</v>
      </c>
      <c r="D227" s="36">
        <f t="shared" si="12"/>
        <v>0.84638052397017782</v>
      </c>
      <c r="E227" s="2" t="str">
        <f t="shared" si="13"/>
        <v>Not Eligible</v>
      </c>
      <c r="F227">
        <f t="shared" si="14"/>
        <v>4000</v>
      </c>
      <c r="I227" s="107" t="str">
        <f t="shared" si="15"/>
        <v>not Eligible</v>
      </c>
    </row>
    <row r="228" spans="1:9">
      <c r="A228" s="6" t="s">
        <v>9</v>
      </c>
      <c r="B228" s="12">
        <v>594953</v>
      </c>
      <c r="C228" s="12">
        <v>1328036</v>
      </c>
      <c r="D228" s="36">
        <f t="shared" si="12"/>
        <v>2.2321695999515927</v>
      </c>
      <c r="E228" s="2">
        <f t="shared" si="13"/>
        <v>5000</v>
      </c>
      <c r="F228">
        <f t="shared" si="14"/>
        <v>5000</v>
      </c>
      <c r="I228" s="107">
        <f t="shared" si="15"/>
        <v>5000</v>
      </c>
    </row>
    <row r="229" spans="1:9">
      <c r="A229" s="6" t="s">
        <v>9</v>
      </c>
      <c r="B229" s="12">
        <v>947652</v>
      </c>
      <c r="C229" s="12">
        <v>1393095</v>
      </c>
      <c r="D229" s="36">
        <f t="shared" si="12"/>
        <v>1.4700491319598334</v>
      </c>
      <c r="E229" s="2">
        <f t="shared" si="13"/>
        <v>5000</v>
      </c>
      <c r="F229">
        <f t="shared" si="14"/>
        <v>5000</v>
      </c>
      <c r="I229" s="107">
        <f t="shared" si="15"/>
        <v>5000</v>
      </c>
    </row>
    <row r="230" spans="1:9">
      <c r="A230" s="6" t="s">
        <v>9</v>
      </c>
      <c r="B230" s="12">
        <v>1827379</v>
      </c>
      <c r="C230" s="12">
        <v>3504062</v>
      </c>
      <c r="D230" s="36">
        <f t="shared" si="12"/>
        <v>1.9175343483754601</v>
      </c>
      <c r="E230" s="2">
        <f t="shared" si="13"/>
        <v>5000</v>
      </c>
      <c r="F230">
        <f t="shared" si="14"/>
        <v>5000</v>
      </c>
      <c r="I230" s="107">
        <f t="shared" si="15"/>
        <v>5000</v>
      </c>
    </row>
    <row r="231" spans="1:9">
      <c r="A231" s="6" t="s">
        <v>9</v>
      </c>
      <c r="B231" s="12">
        <v>427485</v>
      </c>
      <c r="C231" s="12">
        <v>333464</v>
      </c>
      <c r="D231" s="36">
        <f t="shared" si="12"/>
        <v>0.78006011906850536</v>
      </c>
      <c r="E231" s="2" t="str">
        <f t="shared" si="13"/>
        <v>Not Eligible</v>
      </c>
      <c r="F231" t="str">
        <f t="shared" si="14"/>
        <v>not eligible</v>
      </c>
      <c r="I231" s="107" t="str">
        <f t="shared" si="15"/>
        <v>not Eligible</v>
      </c>
    </row>
    <row r="232" spans="1:9">
      <c r="A232" s="6" t="s">
        <v>9</v>
      </c>
      <c r="B232" s="12">
        <v>2351882</v>
      </c>
      <c r="C232" s="12">
        <v>2179716</v>
      </c>
      <c r="D232" s="36">
        <f t="shared" si="12"/>
        <v>0.92679649744332415</v>
      </c>
      <c r="E232" s="2">
        <f t="shared" si="13"/>
        <v>4000</v>
      </c>
      <c r="F232">
        <f t="shared" si="14"/>
        <v>4000</v>
      </c>
      <c r="I232" s="107">
        <f t="shared" si="15"/>
        <v>4000</v>
      </c>
    </row>
    <row r="233" spans="1:9">
      <c r="A233" s="6" t="s">
        <v>9</v>
      </c>
      <c r="B233" s="12">
        <v>2175997</v>
      </c>
      <c r="C233" s="12">
        <v>237839</v>
      </c>
      <c r="D233" s="36">
        <f t="shared" si="12"/>
        <v>0.10930116172035163</v>
      </c>
      <c r="E233" s="2" t="str">
        <f t="shared" si="13"/>
        <v>Not Eligible</v>
      </c>
      <c r="F233" t="str">
        <f t="shared" si="14"/>
        <v>not eligible</v>
      </c>
      <c r="I233" s="107" t="str">
        <f t="shared" si="15"/>
        <v>not Eligible</v>
      </c>
    </row>
    <row r="234" spans="1:9">
      <c r="A234" s="6" t="s">
        <v>9</v>
      </c>
      <c r="B234" s="12">
        <v>1529555</v>
      </c>
      <c r="C234" s="12">
        <v>1245185</v>
      </c>
      <c r="D234" s="36">
        <f t="shared" si="12"/>
        <v>0.81408318105592803</v>
      </c>
      <c r="E234" s="2" t="str">
        <f t="shared" si="13"/>
        <v>Not Eligible</v>
      </c>
      <c r="F234">
        <f t="shared" si="14"/>
        <v>4000</v>
      </c>
      <c r="I234" s="107" t="str">
        <f t="shared" si="15"/>
        <v>not Eligible</v>
      </c>
    </row>
    <row r="235" spans="1:9">
      <c r="A235" s="6" t="s">
        <v>9</v>
      </c>
      <c r="B235" s="12">
        <v>2157383</v>
      </c>
      <c r="C235" s="12">
        <v>942683</v>
      </c>
      <c r="D235" s="36">
        <f t="shared" si="12"/>
        <v>0.43695672024856042</v>
      </c>
      <c r="E235" s="2" t="str">
        <f t="shared" si="13"/>
        <v>Not Eligible</v>
      </c>
      <c r="F235">
        <f t="shared" si="14"/>
        <v>4000</v>
      </c>
      <c r="I235" s="107" t="str">
        <f t="shared" si="15"/>
        <v>not Eligible</v>
      </c>
    </row>
    <row r="236" spans="1:9">
      <c r="A236" s="6" t="s">
        <v>9</v>
      </c>
      <c r="B236" s="12">
        <v>1030200</v>
      </c>
      <c r="C236" s="12">
        <v>2427138</v>
      </c>
      <c r="D236" s="36">
        <f t="shared" si="12"/>
        <v>2.3559871869539895</v>
      </c>
      <c r="E236" s="2">
        <f t="shared" si="13"/>
        <v>5000</v>
      </c>
      <c r="F236">
        <f t="shared" si="14"/>
        <v>5000</v>
      </c>
      <c r="I236" s="107">
        <f t="shared" si="15"/>
        <v>5000</v>
      </c>
    </row>
    <row r="237" spans="1:9">
      <c r="A237" s="6" t="s">
        <v>9</v>
      </c>
      <c r="B237" s="12">
        <v>1125254</v>
      </c>
      <c r="C237" s="12">
        <v>1080780</v>
      </c>
      <c r="D237" s="36">
        <f t="shared" si="12"/>
        <v>0.96047647908827694</v>
      </c>
      <c r="E237" s="2">
        <f t="shared" si="13"/>
        <v>4000</v>
      </c>
      <c r="F237">
        <f t="shared" si="14"/>
        <v>4000</v>
      </c>
      <c r="I237" s="107">
        <f t="shared" si="15"/>
        <v>4000</v>
      </c>
    </row>
    <row r="238" spans="1:9">
      <c r="A238" s="6" t="s">
        <v>9</v>
      </c>
      <c r="B238" s="12">
        <v>1664973</v>
      </c>
      <c r="C238" s="12">
        <v>1656890</v>
      </c>
      <c r="D238" s="36">
        <f t="shared" si="12"/>
        <v>0.99514526661993918</v>
      </c>
      <c r="E238" s="2">
        <f t="shared" si="13"/>
        <v>4000</v>
      </c>
      <c r="F238">
        <f t="shared" si="14"/>
        <v>4000</v>
      </c>
      <c r="I238" s="107">
        <f t="shared" si="15"/>
        <v>4000</v>
      </c>
    </row>
    <row r="239" spans="1:9">
      <c r="A239" s="6" t="s">
        <v>9</v>
      </c>
      <c r="B239" s="12">
        <v>2319005</v>
      </c>
      <c r="C239" s="12">
        <v>3367650</v>
      </c>
      <c r="D239" s="36">
        <f t="shared" si="12"/>
        <v>1.4521960927208004</v>
      </c>
      <c r="E239" s="2">
        <f t="shared" si="13"/>
        <v>5000</v>
      </c>
      <c r="F239">
        <f t="shared" si="14"/>
        <v>5000</v>
      </c>
      <c r="I239" s="107">
        <f t="shared" si="15"/>
        <v>5000</v>
      </c>
    </row>
    <row r="240" spans="1:9">
      <c r="A240" s="6" t="s">
        <v>9</v>
      </c>
      <c r="B240" s="12">
        <v>1035787</v>
      </c>
      <c r="C240" s="12">
        <v>1573309</v>
      </c>
      <c r="D240" s="36">
        <f t="shared" si="12"/>
        <v>1.518950324728926</v>
      </c>
      <c r="E240" s="2">
        <f t="shared" si="13"/>
        <v>5000</v>
      </c>
      <c r="F240">
        <f t="shared" si="14"/>
        <v>5000</v>
      </c>
      <c r="I240" s="107">
        <f t="shared" si="15"/>
        <v>5000</v>
      </c>
    </row>
    <row r="241" spans="1:9">
      <c r="A241" s="6" t="s">
        <v>9</v>
      </c>
      <c r="B241" s="12">
        <v>1955466</v>
      </c>
      <c r="C241" s="12">
        <v>2334259</v>
      </c>
      <c r="D241" s="36">
        <f t="shared" si="12"/>
        <v>1.1937098369391235</v>
      </c>
      <c r="E241" s="2">
        <f t="shared" si="13"/>
        <v>5000</v>
      </c>
      <c r="F241">
        <f t="shared" si="14"/>
        <v>5000</v>
      </c>
      <c r="I241" s="107">
        <f t="shared" si="15"/>
        <v>5000</v>
      </c>
    </row>
    <row r="242" spans="1:9">
      <c r="A242" s="6" t="s">
        <v>9</v>
      </c>
      <c r="B242" s="12">
        <v>966521</v>
      </c>
      <c r="C242" s="12">
        <v>916612</v>
      </c>
      <c r="D242" s="36">
        <f t="shared" si="12"/>
        <v>0.94836221872054516</v>
      </c>
      <c r="E242" s="2">
        <f t="shared" si="13"/>
        <v>4000</v>
      </c>
      <c r="F242">
        <f t="shared" si="14"/>
        <v>4000</v>
      </c>
      <c r="I242" s="107">
        <f t="shared" si="15"/>
        <v>4000</v>
      </c>
    </row>
    <row r="243" spans="1:9">
      <c r="A243" s="6" t="s">
        <v>9</v>
      </c>
      <c r="B243" s="12">
        <v>931901</v>
      </c>
      <c r="C243" s="12">
        <v>878675</v>
      </c>
      <c r="D243" s="36">
        <f t="shared" si="12"/>
        <v>0.94288449094914584</v>
      </c>
      <c r="E243" s="2">
        <f t="shared" si="13"/>
        <v>4000</v>
      </c>
      <c r="F243">
        <f t="shared" si="14"/>
        <v>4000</v>
      </c>
      <c r="I243" s="107">
        <f t="shared" si="15"/>
        <v>4000</v>
      </c>
    </row>
    <row r="244" spans="1:9">
      <c r="A244" s="6" t="s">
        <v>9</v>
      </c>
      <c r="B244" s="12">
        <v>1322264</v>
      </c>
      <c r="C244" s="12">
        <v>1109555</v>
      </c>
      <c r="D244" s="36">
        <f t="shared" si="12"/>
        <v>0.83913272992382759</v>
      </c>
      <c r="E244" s="2" t="str">
        <f t="shared" si="13"/>
        <v>Not Eligible</v>
      </c>
      <c r="F244">
        <f t="shared" si="14"/>
        <v>4000</v>
      </c>
      <c r="I244" s="107" t="str">
        <f t="shared" si="15"/>
        <v>not Eligible</v>
      </c>
    </row>
    <row r="245" spans="1:9">
      <c r="A245" s="6" t="s">
        <v>9</v>
      </c>
      <c r="B245" s="12">
        <v>1878667</v>
      </c>
      <c r="C245" s="12">
        <v>1823446</v>
      </c>
      <c r="D245" s="36">
        <f t="shared" si="12"/>
        <v>0.97060628626574053</v>
      </c>
      <c r="E245" s="2">
        <f t="shared" si="13"/>
        <v>4000</v>
      </c>
      <c r="F245">
        <f t="shared" si="14"/>
        <v>4000</v>
      </c>
      <c r="I245" s="107">
        <f t="shared" si="15"/>
        <v>4000</v>
      </c>
    </row>
    <row r="246" spans="1:9">
      <c r="A246" s="6" t="s">
        <v>9</v>
      </c>
      <c r="B246" s="12">
        <v>433287</v>
      </c>
      <c r="C246" s="12">
        <v>649702</v>
      </c>
      <c r="D246" s="36">
        <f t="shared" si="12"/>
        <v>1.4994726359203023</v>
      </c>
      <c r="E246" s="2">
        <f t="shared" si="13"/>
        <v>5000</v>
      </c>
      <c r="F246">
        <f t="shared" si="14"/>
        <v>5000</v>
      </c>
      <c r="I246" s="107">
        <f t="shared" si="15"/>
        <v>5000</v>
      </c>
    </row>
    <row r="247" spans="1:9">
      <c r="A247" s="6" t="s">
        <v>9</v>
      </c>
      <c r="B247" s="12">
        <v>801973</v>
      </c>
      <c r="C247" s="12">
        <v>802762</v>
      </c>
      <c r="D247" s="36">
        <f t="shared" si="12"/>
        <v>1.0009838236449358</v>
      </c>
      <c r="E247" s="2">
        <f t="shared" si="13"/>
        <v>5000</v>
      </c>
      <c r="F247">
        <f t="shared" si="14"/>
        <v>5000</v>
      </c>
      <c r="I247" s="107">
        <f t="shared" si="15"/>
        <v>5000</v>
      </c>
    </row>
    <row r="248" spans="1:9">
      <c r="A248" s="6" t="s">
        <v>9</v>
      </c>
      <c r="B248" s="12">
        <v>632919</v>
      </c>
      <c r="C248" s="12">
        <v>896064</v>
      </c>
      <c r="D248" s="36">
        <f t="shared" si="12"/>
        <v>1.4157641025154877</v>
      </c>
      <c r="E248" s="2">
        <f t="shared" si="13"/>
        <v>5000</v>
      </c>
      <c r="F248">
        <f t="shared" si="14"/>
        <v>5000</v>
      </c>
      <c r="I248" s="107">
        <f t="shared" si="15"/>
        <v>5000</v>
      </c>
    </row>
    <row r="249" spans="1:9">
      <c r="A249" s="6" t="s">
        <v>9</v>
      </c>
      <c r="B249" s="12">
        <v>2701479</v>
      </c>
      <c r="C249" s="12">
        <v>945999</v>
      </c>
      <c r="D249" s="36">
        <f t="shared" si="12"/>
        <v>0.35017818017463764</v>
      </c>
      <c r="E249" s="2" t="str">
        <f t="shared" si="13"/>
        <v>Not Eligible</v>
      </c>
      <c r="F249">
        <f t="shared" si="14"/>
        <v>4000</v>
      </c>
      <c r="I249" s="107" t="str">
        <f t="shared" si="15"/>
        <v>not Eligible</v>
      </c>
    </row>
    <row r="250" spans="1:9">
      <c r="A250" s="6" t="s">
        <v>9</v>
      </c>
      <c r="B250" s="12">
        <v>611594</v>
      </c>
      <c r="C250" s="12">
        <v>476676</v>
      </c>
      <c r="D250" s="36">
        <f t="shared" si="12"/>
        <v>0.77939940548795439</v>
      </c>
      <c r="E250" s="2" t="str">
        <f t="shared" si="13"/>
        <v>Not Eligible</v>
      </c>
      <c r="F250" t="str">
        <f t="shared" si="14"/>
        <v>not eligible</v>
      </c>
      <c r="I250" s="107" t="str">
        <f t="shared" si="15"/>
        <v>not Eligible</v>
      </c>
    </row>
    <row r="251" spans="1:9">
      <c r="A251" s="6" t="s">
        <v>9</v>
      </c>
      <c r="B251" s="12">
        <v>473351</v>
      </c>
      <c r="C251" s="12">
        <v>835149</v>
      </c>
      <c r="D251" s="36">
        <f t="shared" si="12"/>
        <v>1.7643334438925871</v>
      </c>
      <c r="E251" s="2">
        <f t="shared" si="13"/>
        <v>5000</v>
      </c>
      <c r="F251">
        <f t="shared" si="14"/>
        <v>5000</v>
      </c>
      <c r="I251" s="107">
        <f t="shared" si="15"/>
        <v>5000</v>
      </c>
    </row>
    <row r="252" spans="1:9">
      <c r="A252" s="6" t="s">
        <v>9</v>
      </c>
      <c r="B252" s="12">
        <v>2074165</v>
      </c>
      <c r="C252" s="12">
        <v>2019623</v>
      </c>
      <c r="D252" s="36">
        <f t="shared" si="12"/>
        <v>0.97370411707843885</v>
      </c>
      <c r="E252" s="2">
        <f t="shared" si="13"/>
        <v>4000</v>
      </c>
      <c r="F252">
        <f t="shared" si="14"/>
        <v>4000</v>
      </c>
      <c r="I252" s="107">
        <f t="shared" si="15"/>
        <v>4000</v>
      </c>
    </row>
    <row r="253" spans="1:9">
      <c r="A253" s="6" t="s">
        <v>9</v>
      </c>
      <c r="B253" s="12">
        <v>1010767</v>
      </c>
      <c r="C253" s="12">
        <v>606449</v>
      </c>
      <c r="D253" s="36">
        <f t="shared" si="12"/>
        <v>0.59998891930583409</v>
      </c>
      <c r="E253" s="2" t="str">
        <f t="shared" si="13"/>
        <v>Not Eligible</v>
      </c>
      <c r="F253">
        <f t="shared" si="14"/>
        <v>4000</v>
      </c>
      <c r="I253" s="107" t="str">
        <f t="shared" si="15"/>
        <v>not Eligible</v>
      </c>
    </row>
    <row r="254" spans="1:9">
      <c r="A254" s="6" t="s">
        <v>9</v>
      </c>
      <c r="B254" s="12">
        <v>577050</v>
      </c>
      <c r="C254" s="12">
        <v>481390</v>
      </c>
      <c r="D254" s="36">
        <f t="shared" si="12"/>
        <v>0.83422580365652887</v>
      </c>
      <c r="E254" s="2" t="str">
        <f t="shared" si="13"/>
        <v>Not Eligible</v>
      </c>
      <c r="F254" t="str">
        <f t="shared" si="14"/>
        <v>not eligible</v>
      </c>
      <c r="I254" s="107" t="str">
        <f t="shared" si="15"/>
        <v>not Eligible</v>
      </c>
    </row>
    <row r="255" spans="1:9">
      <c r="A255" s="6" t="s">
        <v>9</v>
      </c>
      <c r="B255" s="12">
        <v>659197</v>
      </c>
      <c r="C255" s="12">
        <v>541656</v>
      </c>
      <c r="D255" s="36">
        <f t="shared" si="12"/>
        <v>0.8216906326940201</v>
      </c>
      <c r="E255" s="2" t="str">
        <f t="shared" si="13"/>
        <v>Not Eligible</v>
      </c>
      <c r="F255">
        <f t="shared" si="14"/>
        <v>4000</v>
      </c>
      <c r="I255" s="107" t="str">
        <f t="shared" si="15"/>
        <v>not Eligible</v>
      </c>
    </row>
    <row r="256" spans="1:9">
      <c r="A256" s="6" t="s">
        <v>9</v>
      </c>
      <c r="B256" s="12">
        <v>1338661</v>
      </c>
      <c r="C256" s="12">
        <v>2002633</v>
      </c>
      <c r="D256" s="36">
        <f t="shared" si="12"/>
        <v>1.495997119509719</v>
      </c>
      <c r="E256" s="2">
        <f t="shared" si="13"/>
        <v>5000</v>
      </c>
      <c r="F256">
        <f t="shared" si="14"/>
        <v>5000</v>
      </c>
      <c r="I256" s="107">
        <f t="shared" si="15"/>
        <v>5000</v>
      </c>
    </row>
    <row r="257" spans="1:9">
      <c r="A257" s="6" t="s">
        <v>9</v>
      </c>
      <c r="B257" s="12">
        <v>673013</v>
      </c>
      <c r="C257" s="12">
        <v>499341</v>
      </c>
      <c r="D257" s="36">
        <f t="shared" si="12"/>
        <v>0.74194852105382814</v>
      </c>
      <c r="E257" s="2" t="str">
        <f t="shared" si="13"/>
        <v>Not Eligible</v>
      </c>
      <c r="F257" t="str">
        <f t="shared" si="14"/>
        <v>not eligible</v>
      </c>
      <c r="I257" s="107" t="str">
        <f t="shared" si="15"/>
        <v>not Eligible</v>
      </c>
    </row>
    <row r="258" spans="1:9">
      <c r="A258" s="6" t="s">
        <v>9</v>
      </c>
      <c r="B258" s="12">
        <v>1185578</v>
      </c>
      <c r="C258" s="12">
        <v>1957953</v>
      </c>
      <c r="D258" s="36">
        <f t="shared" si="12"/>
        <v>1.6514754828446547</v>
      </c>
      <c r="E258" s="2">
        <f t="shared" si="13"/>
        <v>5000</v>
      </c>
      <c r="F258">
        <f t="shared" si="14"/>
        <v>5000</v>
      </c>
      <c r="I258" s="107">
        <f t="shared" si="15"/>
        <v>5000</v>
      </c>
    </row>
    <row r="259" spans="1:9">
      <c r="A259" s="6" t="s">
        <v>9</v>
      </c>
      <c r="B259" s="12">
        <v>894618</v>
      </c>
      <c r="C259" s="12">
        <v>466931</v>
      </c>
      <c r="D259" s="36">
        <f t="shared" si="12"/>
        <v>0.52193338385769117</v>
      </c>
      <c r="E259" s="2" t="str">
        <f t="shared" si="13"/>
        <v>Not Eligible</v>
      </c>
      <c r="F259" t="str">
        <f t="shared" si="14"/>
        <v>not eligible</v>
      </c>
      <c r="I259" s="107" t="str">
        <f t="shared" si="15"/>
        <v>not Eligible</v>
      </c>
    </row>
    <row r="260" spans="1:9">
      <c r="A260" s="6" t="s">
        <v>9</v>
      </c>
      <c r="B260" s="12">
        <v>568506</v>
      </c>
      <c r="C260" s="12">
        <v>451803</v>
      </c>
      <c r="D260" s="36">
        <f t="shared" si="12"/>
        <v>0.7947198446454391</v>
      </c>
      <c r="E260" s="2" t="str">
        <f t="shared" si="13"/>
        <v>Not Eligible</v>
      </c>
      <c r="F260" t="str">
        <f t="shared" si="14"/>
        <v>not eligible</v>
      </c>
      <c r="I260" s="107" t="str">
        <f t="shared" si="15"/>
        <v>not Eligible</v>
      </c>
    </row>
    <row r="261" spans="1:9">
      <c r="A261" s="6" t="s">
        <v>9</v>
      </c>
      <c r="B261" s="12">
        <v>704463</v>
      </c>
      <c r="C261" s="12">
        <v>838442</v>
      </c>
      <c r="D261" s="36">
        <f t="shared" si="12"/>
        <v>1.1901859998324966</v>
      </c>
      <c r="E261" s="2">
        <f t="shared" si="13"/>
        <v>5000</v>
      </c>
      <c r="F261">
        <f t="shared" si="14"/>
        <v>5000</v>
      </c>
      <c r="I261" s="107">
        <f t="shared" si="15"/>
        <v>5000</v>
      </c>
    </row>
    <row r="262" spans="1:9">
      <c r="A262" s="6" t="s">
        <v>9</v>
      </c>
      <c r="B262" s="12">
        <v>814622</v>
      </c>
      <c r="C262" s="12">
        <v>838540</v>
      </c>
      <c r="D262" s="36">
        <f t="shared" si="12"/>
        <v>1.029360856937328</v>
      </c>
      <c r="E262" s="2">
        <f t="shared" si="13"/>
        <v>5000</v>
      </c>
      <c r="F262">
        <f t="shared" si="14"/>
        <v>5000</v>
      </c>
      <c r="I262" s="107">
        <f t="shared" si="15"/>
        <v>5000</v>
      </c>
    </row>
    <row r="263" spans="1:9">
      <c r="A263" s="6" t="s">
        <v>9</v>
      </c>
      <c r="B263" s="12">
        <v>538802</v>
      </c>
      <c r="C263" s="12">
        <v>1036133</v>
      </c>
      <c r="D263" s="36">
        <f t="shared" si="12"/>
        <v>1.9230310949105609</v>
      </c>
      <c r="E263" s="2">
        <f t="shared" si="13"/>
        <v>5000</v>
      </c>
      <c r="F263">
        <f t="shared" si="14"/>
        <v>5000</v>
      </c>
      <c r="I263" s="107">
        <f t="shared" si="15"/>
        <v>5000</v>
      </c>
    </row>
    <row r="264" spans="1:9">
      <c r="A264" s="6" t="s">
        <v>9</v>
      </c>
      <c r="B264" s="12">
        <v>802885</v>
      </c>
      <c r="C264" s="12">
        <v>661605</v>
      </c>
      <c r="D264" s="36">
        <f t="shared" si="12"/>
        <v>0.82403457531277824</v>
      </c>
      <c r="E264" s="2" t="str">
        <f t="shared" si="13"/>
        <v>Not Eligible</v>
      </c>
      <c r="F264">
        <f t="shared" si="14"/>
        <v>4000</v>
      </c>
      <c r="I264" s="107" t="str">
        <f t="shared" si="15"/>
        <v>not Eligible</v>
      </c>
    </row>
    <row r="265" spans="1:9">
      <c r="A265" s="6" t="s">
        <v>9</v>
      </c>
      <c r="B265" s="12">
        <v>764868</v>
      </c>
      <c r="C265" s="12">
        <v>577090</v>
      </c>
      <c r="D265" s="36">
        <f t="shared" si="12"/>
        <v>0.75449620065161571</v>
      </c>
      <c r="E265" s="2" t="str">
        <f t="shared" si="13"/>
        <v>Not Eligible</v>
      </c>
      <c r="F265">
        <f t="shared" si="14"/>
        <v>4000</v>
      </c>
      <c r="I265" s="107" t="str">
        <f t="shared" si="15"/>
        <v>not Eligible</v>
      </c>
    </row>
    <row r="266" spans="1:9">
      <c r="A266" s="6" t="s">
        <v>9</v>
      </c>
      <c r="B266" s="12">
        <v>760024</v>
      </c>
      <c r="C266" s="12">
        <v>1125604</v>
      </c>
      <c r="D266" s="36">
        <f t="shared" ref="D266:D329" si="16">C266/B266</f>
        <v>1.4810111259644432</v>
      </c>
      <c r="E266" s="2">
        <f t="shared" ref="E266:E329" si="17">IF(AND(A266="Active",D266&gt;90%),IF(D266&gt;100%,5000,IF(D266&gt;91%,4000,IF(D266&gt;81%,3000,2000))),"Not Eligible")</f>
        <v>5000</v>
      </c>
      <c r="F266">
        <f t="shared" ref="F266:F329" si="18">IF(AND(A266="active",C266&gt;500000),IF(D266&gt;100%,5000,IF(D266&gt;D266&gt;91%,4000,IF(D266&gt;81%,3000,2000))),"not eligible")</f>
        <v>5000</v>
      </c>
      <c r="I266" s="107">
        <f t="shared" ref="I266:I329" si="19">IF(AND(A266="Active",D266&gt;90%),IF(D266&gt;100%,5000,IF(D266&gt;91%,4000,IF(D266&gt;81%,3000,IF(D266&gt;70%,2000,"Not Eligible")))),"not Eligible")</f>
        <v>5000</v>
      </c>
    </row>
    <row r="267" spans="1:9">
      <c r="A267" s="6" t="s">
        <v>9</v>
      </c>
      <c r="B267" s="12">
        <v>1899026</v>
      </c>
      <c r="C267" s="12">
        <v>740768</v>
      </c>
      <c r="D267" s="36">
        <f t="shared" si="16"/>
        <v>0.39007786096662184</v>
      </c>
      <c r="E267" s="2" t="str">
        <f t="shared" si="17"/>
        <v>Not Eligible</v>
      </c>
      <c r="F267">
        <f t="shared" si="18"/>
        <v>4000</v>
      </c>
      <c r="I267" s="107" t="str">
        <f t="shared" si="19"/>
        <v>not Eligible</v>
      </c>
    </row>
    <row r="268" spans="1:9">
      <c r="A268" s="6" t="s">
        <v>9</v>
      </c>
      <c r="B268" s="12">
        <v>1783603</v>
      </c>
      <c r="C268" s="12">
        <v>3032784</v>
      </c>
      <c r="D268" s="36">
        <f t="shared" si="16"/>
        <v>1.7003694207735689</v>
      </c>
      <c r="E268" s="2">
        <f t="shared" si="17"/>
        <v>5000</v>
      </c>
      <c r="F268">
        <f t="shared" si="18"/>
        <v>5000</v>
      </c>
      <c r="I268" s="107">
        <f t="shared" si="19"/>
        <v>5000</v>
      </c>
    </row>
    <row r="269" spans="1:9">
      <c r="A269" s="6" t="s">
        <v>9</v>
      </c>
      <c r="B269" s="12">
        <v>893272</v>
      </c>
      <c r="C269" s="12">
        <v>785366</v>
      </c>
      <c r="D269" s="36">
        <f t="shared" si="16"/>
        <v>0.87920140785785295</v>
      </c>
      <c r="E269" s="2" t="str">
        <f t="shared" si="17"/>
        <v>Not Eligible</v>
      </c>
      <c r="F269">
        <f t="shared" si="18"/>
        <v>4000</v>
      </c>
      <c r="I269" s="107" t="str">
        <f t="shared" si="19"/>
        <v>not Eligible</v>
      </c>
    </row>
    <row r="270" spans="1:9">
      <c r="A270" s="6" t="s">
        <v>9</v>
      </c>
      <c r="B270" s="12">
        <v>1620935</v>
      </c>
      <c r="C270" s="12">
        <v>2031313</v>
      </c>
      <c r="D270" s="36">
        <f t="shared" si="16"/>
        <v>1.2531736312683728</v>
      </c>
      <c r="E270" s="2">
        <f t="shared" si="17"/>
        <v>5000</v>
      </c>
      <c r="F270">
        <f t="shared" si="18"/>
        <v>5000</v>
      </c>
      <c r="I270" s="107">
        <f t="shared" si="19"/>
        <v>5000</v>
      </c>
    </row>
    <row r="271" spans="1:9">
      <c r="A271" s="6" t="s">
        <v>9</v>
      </c>
      <c r="B271" s="12">
        <v>2649524</v>
      </c>
      <c r="C271" s="12">
        <v>1932968</v>
      </c>
      <c r="D271" s="36">
        <f t="shared" si="16"/>
        <v>0.7295529310170431</v>
      </c>
      <c r="E271" s="2" t="str">
        <f t="shared" si="17"/>
        <v>Not Eligible</v>
      </c>
      <c r="F271">
        <f t="shared" si="18"/>
        <v>4000</v>
      </c>
      <c r="I271" s="107" t="str">
        <f t="shared" si="19"/>
        <v>not Eligible</v>
      </c>
    </row>
    <row r="272" spans="1:9">
      <c r="A272" s="6" t="s">
        <v>9</v>
      </c>
      <c r="B272" s="12">
        <v>1726231</v>
      </c>
      <c r="C272" s="12">
        <v>932764</v>
      </c>
      <c r="D272" s="36">
        <f t="shared" si="16"/>
        <v>0.54034714936761075</v>
      </c>
      <c r="E272" s="2" t="str">
        <f t="shared" si="17"/>
        <v>Not Eligible</v>
      </c>
      <c r="F272">
        <f t="shared" si="18"/>
        <v>4000</v>
      </c>
      <c r="I272" s="107" t="str">
        <f t="shared" si="19"/>
        <v>not Eligible</v>
      </c>
    </row>
    <row r="273" spans="1:9">
      <c r="A273" s="6" t="s">
        <v>9</v>
      </c>
      <c r="B273" s="12">
        <v>2056020</v>
      </c>
      <c r="C273" s="12">
        <v>3276405</v>
      </c>
      <c r="D273" s="36">
        <f t="shared" si="16"/>
        <v>1.5935666968220155</v>
      </c>
      <c r="E273" s="2">
        <f t="shared" si="17"/>
        <v>5000</v>
      </c>
      <c r="F273">
        <f t="shared" si="18"/>
        <v>5000</v>
      </c>
      <c r="I273" s="107">
        <f t="shared" si="19"/>
        <v>5000</v>
      </c>
    </row>
    <row r="274" spans="1:9">
      <c r="A274" s="6" t="s">
        <v>9</v>
      </c>
      <c r="B274" s="12">
        <v>258553</v>
      </c>
      <c r="C274" s="12">
        <v>498843</v>
      </c>
      <c r="D274" s="36">
        <f t="shared" si="16"/>
        <v>1.9293645790224829</v>
      </c>
      <c r="E274" s="2">
        <f t="shared" si="17"/>
        <v>5000</v>
      </c>
      <c r="F274" t="str">
        <f t="shared" si="18"/>
        <v>not eligible</v>
      </c>
      <c r="I274" s="107">
        <f t="shared" si="19"/>
        <v>5000</v>
      </c>
    </row>
    <row r="275" spans="1:9">
      <c r="A275" s="6" t="s">
        <v>9</v>
      </c>
      <c r="B275" s="12">
        <v>743703</v>
      </c>
      <c r="C275" s="12">
        <v>664367</v>
      </c>
      <c r="D275" s="36">
        <f t="shared" si="16"/>
        <v>0.89332300663033493</v>
      </c>
      <c r="E275" s="2" t="str">
        <f t="shared" si="17"/>
        <v>Not Eligible</v>
      </c>
      <c r="F275">
        <f t="shared" si="18"/>
        <v>4000</v>
      </c>
      <c r="I275" s="107" t="str">
        <f t="shared" si="19"/>
        <v>not Eligible</v>
      </c>
    </row>
    <row r="276" spans="1:9">
      <c r="A276" s="6" t="s">
        <v>9</v>
      </c>
      <c r="B276" s="12">
        <v>674161</v>
      </c>
      <c r="C276" s="12">
        <v>669553</v>
      </c>
      <c r="D276" s="36">
        <f t="shared" si="16"/>
        <v>0.99316483747947448</v>
      </c>
      <c r="E276" s="2">
        <f t="shared" si="17"/>
        <v>4000</v>
      </c>
      <c r="F276">
        <f t="shared" si="18"/>
        <v>4000</v>
      </c>
      <c r="I276" s="107">
        <f t="shared" si="19"/>
        <v>4000</v>
      </c>
    </row>
    <row r="277" spans="1:9">
      <c r="A277" s="6" t="s">
        <v>9</v>
      </c>
      <c r="B277" s="12">
        <v>682479</v>
      </c>
      <c r="C277" s="12">
        <v>943397</v>
      </c>
      <c r="D277" s="36">
        <f t="shared" si="16"/>
        <v>1.382309199257413</v>
      </c>
      <c r="E277" s="2">
        <f t="shared" si="17"/>
        <v>5000</v>
      </c>
      <c r="F277">
        <f t="shared" si="18"/>
        <v>5000</v>
      </c>
      <c r="I277" s="107">
        <f t="shared" si="19"/>
        <v>5000</v>
      </c>
    </row>
    <row r="278" spans="1:9">
      <c r="A278" s="6" t="s">
        <v>9</v>
      </c>
      <c r="B278" s="12">
        <v>1614480</v>
      </c>
      <c r="C278" s="12">
        <v>2072906</v>
      </c>
      <c r="D278" s="36">
        <f t="shared" si="16"/>
        <v>1.2839465338684901</v>
      </c>
      <c r="E278" s="2">
        <f t="shared" si="17"/>
        <v>5000</v>
      </c>
      <c r="F278">
        <f t="shared" si="18"/>
        <v>5000</v>
      </c>
      <c r="I278" s="107">
        <f t="shared" si="19"/>
        <v>5000</v>
      </c>
    </row>
    <row r="279" spans="1:9">
      <c r="A279" s="6" t="s">
        <v>9</v>
      </c>
      <c r="B279" s="12">
        <v>943861</v>
      </c>
      <c r="C279" s="12">
        <v>704187</v>
      </c>
      <c r="D279" s="36">
        <f t="shared" si="16"/>
        <v>0.74607066082823636</v>
      </c>
      <c r="E279" s="2" t="str">
        <f t="shared" si="17"/>
        <v>Not Eligible</v>
      </c>
      <c r="F279">
        <f t="shared" si="18"/>
        <v>4000</v>
      </c>
      <c r="I279" s="107" t="str">
        <f t="shared" si="19"/>
        <v>not Eligible</v>
      </c>
    </row>
    <row r="280" spans="1:9">
      <c r="A280" s="6" t="s">
        <v>9</v>
      </c>
      <c r="B280" s="12">
        <v>1647947</v>
      </c>
      <c r="C280" s="12">
        <v>1281993</v>
      </c>
      <c r="D280" s="36">
        <f t="shared" si="16"/>
        <v>0.7779333922753584</v>
      </c>
      <c r="E280" s="2" t="str">
        <f t="shared" si="17"/>
        <v>Not Eligible</v>
      </c>
      <c r="F280">
        <f t="shared" si="18"/>
        <v>4000</v>
      </c>
      <c r="I280" s="107" t="str">
        <f t="shared" si="19"/>
        <v>not Eligible</v>
      </c>
    </row>
    <row r="281" spans="1:9">
      <c r="A281" s="6" t="s">
        <v>9</v>
      </c>
      <c r="B281" s="12">
        <v>668709</v>
      </c>
      <c r="C281" s="12">
        <v>2269116</v>
      </c>
      <c r="D281" s="36">
        <f t="shared" si="16"/>
        <v>3.3932786907309458</v>
      </c>
      <c r="E281" s="2">
        <f t="shared" si="17"/>
        <v>5000</v>
      </c>
      <c r="F281">
        <f t="shared" si="18"/>
        <v>5000</v>
      </c>
      <c r="I281" s="107">
        <f t="shared" si="19"/>
        <v>5000</v>
      </c>
    </row>
    <row r="282" spans="1:9">
      <c r="A282" s="6" t="s">
        <v>9</v>
      </c>
      <c r="B282" s="12">
        <v>544300</v>
      </c>
      <c r="C282" s="12">
        <v>1148884</v>
      </c>
      <c r="D282" s="36">
        <f t="shared" si="16"/>
        <v>2.1107550982913836</v>
      </c>
      <c r="E282" s="2">
        <f t="shared" si="17"/>
        <v>5000</v>
      </c>
      <c r="F282">
        <f t="shared" si="18"/>
        <v>5000</v>
      </c>
      <c r="I282" s="107">
        <f t="shared" si="19"/>
        <v>5000</v>
      </c>
    </row>
    <row r="283" spans="1:9">
      <c r="A283" s="6" t="s">
        <v>9</v>
      </c>
      <c r="B283" s="12">
        <v>1785131</v>
      </c>
      <c r="C283" s="12">
        <v>1516796</v>
      </c>
      <c r="D283" s="36">
        <f t="shared" si="16"/>
        <v>0.84968330055329278</v>
      </c>
      <c r="E283" s="2" t="str">
        <f t="shared" si="17"/>
        <v>Not Eligible</v>
      </c>
      <c r="F283">
        <f t="shared" si="18"/>
        <v>4000</v>
      </c>
      <c r="I283" s="107" t="str">
        <f t="shared" si="19"/>
        <v>not Eligible</v>
      </c>
    </row>
    <row r="284" spans="1:9">
      <c r="A284" s="6" t="s">
        <v>9</v>
      </c>
      <c r="B284" s="12">
        <v>1557540</v>
      </c>
      <c r="C284" s="12">
        <v>1494817</v>
      </c>
      <c r="D284" s="36">
        <f t="shared" si="16"/>
        <v>0.95972944515068637</v>
      </c>
      <c r="E284" s="2">
        <f t="shared" si="17"/>
        <v>4000</v>
      </c>
      <c r="F284">
        <f t="shared" si="18"/>
        <v>4000</v>
      </c>
      <c r="I284" s="107">
        <f t="shared" si="19"/>
        <v>4000</v>
      </c>
    </row>
    <row r="285" spans="1:9">
      <c r="A285" s="6" t="s">
        <v>9</v>
      </c>
      <c r="B285" s="12">
        <v>1956239</v>
      </c>
      <c r="C285" s="12">
        <v>1970702</v>
      </c>
      <c r="D285" s="36">
        <f t="shared" si="16"/>
        <v>1.0073932684094327</v>
      </c>
      <c r="E285" s="2">
        <f t="shared" si="17"/>
        <v>5000</v>
      </c>
      <c r="F285">
        <f t="shared" si="18"/>
        <v>5000</v>
      </c>
      <c r="I285" s="107">
        <f t="shared" si="19"/>
        <v>5000</v>
      </c>
    </row>
    <row r="286" spans="1:9">
      <c r="A286" s="6" t="s">
        <v>9</v>
      </c>
      <c r="B286" s="12">
        <v>723165</v>
      </c>
      <c r="C286" s="12">
        <v>1609484</v>
      </c>
      <c r="D286" s="36">
        <f t="shared" si="16"/>
        <v>2.2256110292948357</v>
      </c>
      <c r="E286" s="2">
        <f t="shared" si="17"/>
        <v>5000</v>
      </c>
      <c r="F286">
        <f t="shared" si="18"/>
        <v>5000</v>
      </c>
      <c r="I286" s="107">
        <f t="shared" si="19"/>
        <v>5000</v>
      </c>
    </row>
    <row r="287" spans="1:9">
      <c r="A287" s="6" t="s">
        <v>9</v>
      </c>
      <c r="B287" s="12">
        <v>1025929</v>
      </c>
      <c r="C287" s="12">
        <v>1060637</v>
      </c>
      <c r="D287" s="36">
        <f t="shared" si="16"/>
        <v>1.0338308011568051</v>
      </c>
      <c r="E287" s="2">
        <f t="shared" si="17"/>
        <v>5000</v>
      </c>
      <c r="F287">
        <f t="shared" si="18"/>
        <v>5000</v>
      </c>
      <c r="I287" s="107">
        <f t="shared" si="19"/>
        <v>5000</v>
      </c>
    </row>
    <row r="288" spans="1:9">
      <c r="A288" s="6" t="s">
        <v>9</v>
      </c>
      <c r="B288" s="12">
        <v>1233865</v>
      </c>
      <c r="C288" s="12">
        <v>1347780</v>
      </c>
      <c r="D288" s="36">
        <f t="shared" si="16"/>
        <v>1.0923237145068545</v>
      </c>
      <c r="E288" s="2">
        <f t="shared" si="17"/>
        <v>5000</v>
      </c>
      <c r="F288">
        <f t="shared" si="18"/>
        <v>5000</v>
      </c>
      <c r="I288" s="107">
        <f t="shared" si="19"/>
        <v>5000</v>
      </c>
    </row>
    <row r="289" spans="1:9">
      <c r="A289" s="6" t="s">
        <v>9</v>
      </c>
      <c r="B289" s="12">
        <v>559080</v>
      </c>
      <c r="C289" s="12">
        <v>1317816</v>
      </c>
      <c r="D289" s="36">
        <f t="shared" si="16"/>
        <v>2.3571152607855761</v>
      </c>
      <c r="E289" s="2">
        <f t="shared" si="17"/>
        <v>5000</v>
      </c>
      <c r="F289">
        <f t="shared" si="18"/>
        <v>5000</v>
      </c>
      <c r="I289" s="107">
        <f t="shared" si="19"/>
        <v>5000</v>
      </c>
    </row>
    <row r="290" spans="1:9">
      <c r="A290" s="6" t="s">
        <v>9</v>
      </c>
      <c r="B290" s="12">
        <v>816657</v>
      </c>
      <c r="C290" s="12">
        <v>1233887</v>
      </c>
      <c r="D290" s="36">
        <f t="shared" si="16"/>
        <v>1.5108999249378869</v>
      </c>
      <c r="E290" s="2">
        <f t="shared" si="17"/>
        <v>5000</v>
      </c>
      <c r="F290">
        <f t="shared" si="18"/>
        <v>5000</v>
      </c>
      <c r="I290" s="107">
        <f t="shared" si="19"/>
        <v>5000</v>
      </c>
    </row>
    <row r="291" spans="1:9">
      <c r="A291" s="6" t="s">
        <v>9</v>
      </c>
      <c r="B291" s="12">
        <v>807030</v>
      </c>
      <c r="C291" s="12">
        <v>1181128</v>
      </c>
      <c r="D291" s="36">
        <f t="shared" si="16"/>
        <v>1.4635490626122944</v>
      </c>
      <c r="E291" s="2">
        <f t="shared" si="17"/>
        <v>5000</v>
      </c>
      <c r="F291">
        <f t="shared" si="18"/>
        <v>5000</v>
      </c>
      <c r="I291" s="107">
        <f t="shared" si="19"/>
        <v>5000</v>
      </c>
    </row>
    <row r="292" spans="1:9">
      <c r="A292" s="6" t="s">
        <v>9</v>
      </c>
      <c r="B292" s="12">
        <v>822812</v>
      </c>
      <c r="C292" s="12">
        <v>1046934</v>
      </c>
      <c r="D292" s="36">
        <f t="shared" si="16"/>
        <v>1.2723854294784227</v>
      </c>
      <c r="E292" s="2">
        <f t="shared" si="17"/>
        <v>5000</v>
      </c>
      <c r="F292">
        <f t="shared" si="18"/>
        <v>5000</v>
      </c>
      <c r="I292" s="107">
        <f t="shared" si="19"/>
        <v>5000</v>
      </c>
    </row>
    <row r="293" spans="1:9">
      <c r="A293" s="6" t="s">
        <v>9</v>
      </c>
      <c r="B293" s="12">
        <v>995452</v>
      </c>
      <c r="C293" s="12">
        <v>547786</v>
      </c>
      <c r="D293" s="36">
        <f t="shared" si="16"/>
        <v>0.55028871306702887</v>
      </c>
      <c r="E293" s="2" t="str">
        <f t="shared" si="17"/>
        <v>Not Eligible</v>
      </c>
      <c r="F293">
        <f t="shared" si="18"/>
        <v>4000</v>
      </c>
      <c r="I293" s="107" t="str">
        <f t="shared" si="19"/>
        <v>not Eligible</v>
      </c>
    </row>
    <row r="294" spans="1:9">
      <c r="A294" s="6" t="s">
        <v>9</v>
      </c>
      <c r="B294" s="12">
        <v>1166956</v>
      </c>
      <c r="C294" s="12">
        <v>2833234</v>
      </c>
      <c r="D294" s="36">
        <f t="shared" si="16"/>
        <v>2.4278841704400165</v>
      </c>
      <c r="E294" s="2">
        <f t="shared" si="17"/>
        <v>5000</v>
      </c>
      <c r="F294">
        <f t="shared" si="18"/>
        <v>5000</v>
      </c>
      <c r="I294" s="107">
        <f t="shared" si="19"/>
        <v>5000</v>
      </c>
    </row>
    <row r="295" spans="1:9">
      <c r="A295" s="6" t="s">
        <v>9</v>
      </c>
      <c r="B295" s="12">
        <v>668436</v>
      </c>
      <c r="C295" s="12">
        <v>376409</v>
      </c>
      <c r="D295" s="36">
        <f t="shared" si="16"/>
        <v>0.56311898222118495</v>
      </c>
      <c r="E295" s="2" t="str">
        <f t="shared" si="17"/>
        <v>Not Eligible</v>
      </c>
      <c r="F295" t="str">
        <f t="shared" si="18"/>
        <v>not eligible</v>
      </c>
      <c r="I295" s="107" t="str">
        <f t="shared" si="19"/>
        <v>not Eligible</v>
      </c>
    </row>
    <row r="296" spans="1:9">
      <c r="A296" s="6" t="s">
        <v>9</v>
      </c>
      <c r="B296" s="12">
        <v>521152</v>
      </c>
      <c r="C296" s="12">
        <v>546252</v>
      </c>
      <c r="D296" s="36">
        <f t="shared" si="16"/>
        <v>1.0481625322362766</v>
      </c>
      <c r="E296" s="2">
        <f t="shared" si="17"/>
        <v>5000</v>
      </c>
      <c r="F296">
        <f t="shared" si="18"/>
        <v>5000</v>
      </c>
      <c r="I296" s="107">
        <f t="shared" si="19"/>
        <v>5000</v>
      </c>
    </row>
    <row r="297" spans="1:9">
      <c r="A297" s="6" t="s">
        <v>9</v>
      </c>
      <c r="B297" s="12">
        <v>729581</v>
      </c>
      <c r="C297" s="12">
        <v>1137175</v>
      </c>
      <c r="D297" s="36">
        <f t="shared" si="16"/>
        <v>1.5586686056791501</v>
      </c>
      <c r="E297" s="2">
        <f t="shared" si="17"/>
        <v>5000</v>
      </c>
      <c r="F297">
        <f t="shared" si="18"/>
        <v>5000</v>
      </c>
      <c r="I297" s="107">
        <f t="shared" si="19"/>
        <v>5000</v>
      </c>
    </row>
    <row r="298" spans="1:9">
      <c r="A298" s="6" t="s">
        <v>9</v>
      </c>
      <c r="B298" s="12">
        <v>718469</v>
      </c>
      <c r="C298" s="12">
        <v>2006855</v>
      </c>
      <c r="D298" s="36">
        <f t="shared" si="16"/>
        <v>2.7932381216169384</v>
      </c>
      <c r="E298" s="2">
        <f t="shared" si="17"/>
        <v>5000</v>
      </c>
      <c r="F298">
        <f t="shared" si="18"/>
        <v>5000</v>
      </c>
      <c r="I298" s="107">
        <f t="shared" si="19"/>
        <v>5000</v>
      </c>
    </row>
    <row r="299" spans="1:9">
      <c r="A299" s="6" t="s">
        <v>9</v>
      </c>
      <c r="B299" s="12">
        <v>64340</v>
      </c>
      <c r="C299" s="12">
        <v>215321</v>
      </c>
      <c r="D299" s="36">
        <f t="shared" si="16"/>
        <v>3.3466117500777122</v>
      </c>
      <c r="E299" s="2">
        <f t="shared" si="17"/>
        <v>5000</v>
      </c>
      <c r="F299" t="str">
        <f t="shared" si="18"/>
        <v>not eligible</v>
      </c>
      <c r="I299" s="107">
        <f t="shared" si="19"/>
        <v>5000</v>
      </c>
    </row>
    <row r="300" spans="1:9">
      <c r="A300" s="6" t="s">
        <v>9</v>
      </c>
      <c r="B300" s="12">
        <v>1092369</v>
      </c>
      <c r="C300" s="12">
        <v>874933</v>
      </c>
      <c r="D300" s="36">
        <f t="shared" si="16"/>
        <v>0.80095004526858593</v>
      </c>
      <c r="E300" s="2" t="str">
        <f t="shared" si="17"/>
        <v>Not Eligible</v>
      </c>
      <c r="F300">
        <f t="shared" si="18"/>
        <v>4000</v>
      </c>
      <c r="I300" s="107" t="str">
        <f t="shared" si="19"/>
        <v>not Eligible</v>
      </c>
    </row>
    <row r="301" spans="1:9">
      <c r="A301" s="6" t="s">
        <v>9</v>
      </c>
      <c r="B301" s="12">
        <v>228808</v>
      </c>
      <c r="C301" s="12">
        <v>512705</v>
      </c>
      <c r="D301" s="36">
        <f t="shared" si="16"/>
        <v>2.2407651830355584</v>
      </c>
      <c r="E301" s="2">
        <f t="shared" si="17"/>
        <v>5000</v>
      </c>
      <c r="F301">
        <f t="shared" si="18"/>
        <v>5000</v>
      </c>
      <c r="I301" s="107">
        <f t="shared" si="19"/>
        <v>5000</v>
      </c>
    </row>
    <row r="302" spans="1:9">
      <c r="A302" s="6" t="s">
        <v>9</v>
      </c>
      <c r="B302" s="12">
        <v>578614</v>
      </c>
      <c r="C302" s="12">
        <v>537081</v>
      </c>
      <c r="D302" s="36">
        <f t="shared" si="16"/>
        <v>0.92821984950243164</v>
      </c>
      <c r="E302" s="2">
        <f t="shared" si="17"/>
        <v>4000</v>
      </c>
      <c r="F302">
        <f t="shared" si="18"/>
        <v>4000</v>
      </c>
      <c r="I302" s="107">
        <f t="shared" si="19"/>
        <v>4000</v>
      </c>
    </row>
    <row r="303" spans="1:9">
      <c r="A303" s="6" t="s">
        <v>9</v>
      </c>
      <c r="B303" s="12">
        <v>1235245</v>
      </c>
      <c r="C303" s="12">
        <v>1066581</v>
      </c>
      <c r="D303" s="36">
        <f t="shared" si="16"/>
        <v>0.86345704698258241</v>
      </c>
      <c r="E303" s="2" t="str">
        <f t="shared" si="17"/>
        <v>Not Eligible</v>
      </c>
      <c r="F303">
        <f t="shared" si="18"/>
        <v>4000</v>
      </c>
      <c r="I303" s="107" t="str">
        <f t="shared" si="19"/>
        <v>not Eligible</v>
      </c>
    </row>
    <row r="304" spans="1:9">
      <c r="A304" s="6" t="s">
        <v>9</v>
      </c>
      <c r="B304" s="12">
        <v>899191</v>
      </c>
      <c r="C304" s="12">
        <v>680906</v>
      </c>
      <c r="D304" s="36">
        <f t="shared" si="16"/>
        <v>0.75724289945072853</v>
      </c>
      <c r="E304" s="2" t="str">
        <f t="shared" si="17"/>
        <v>Not Eligible</v>
      </c>
      <c r="F304">
        <f t="shared" si="18"/>
        <v>4000</v>
      </c>
      <c r="I304" s="107" t="str">
        <f t="shared" si="19"/>
        <v>not Eligible</v>
      </c>
    </row>
    <row r="305" spans="1:9">
      <c r="A305" s="6" t="s">
        <v>9</v>
      </c>
      <c r="B305" s="12">
        <v>367059</v>
      </c>
      <c r="C305" s="12">
        <v>311278</v>
      </c>
      <c r="D305" s="36">
        <f t="shared" si="16"/>
        <v>0.84803260511252965</v>
      </c>
      <c r="E305" s="2" t="str">
        <f t="shared" si="17"/>
        <v>Not Eligible</v>
      </c>
      <c r="F305" t="str">
        <f t="shared" si="18"/>
        <v>not eligible</v>
      </c>
      <c r="I305" s="107" t="str">
        <f t="shared" si="19"/>
        <v>not Eligible</v>
      </c>
    </row>
    <row r="306" spans="1:9">
      <c r="A306" s="6" t="s">
        <v>9</v>
      </c>
      <c r="B306" s="12">
        <v>547372</v>
      </c>
      <c r="C306" s="12">
        <v>714900</v>
      </c>
      <c r="D306" s="36">
        <f t="shared" si="16"/>
        <v>1.3060587680772857</v>
      </c>
      <c r="E306" s="2">
        <f t="shared" si="17"/>
        <v>5000</v>
      </c>
      <c r="F306">
        <f t="shared" si="18"/>
        <v>5000</v>
      </c>
      <c r="I306" s="107">
        <f t="shared" si="19"/>
        <v>5000</v>
      </c>
    </row>
    <row r="307" spans="1:9">
      <c r="A307" s="6" t="s">
        <v>9</v>
      </c>
      <c r="B307" s="12">
        <v>509618</v>
      </c>
      <c r="C307" s="12">
        <v>462815</v>
      </c>
      <c r="D307" s="36">
        <f t="shared" si="16"/>
        <v>0.90816062227001404</v>
      </c>
      <c r="E307" s="2">
        <f t="shared" si="17"/>
        <v>3000</v>
      </c>
      <c r="F307" t="str">
        <f t="shared" si="18"/>
        <v>not eligible</v>
      </c>
      <c r="I307" s="107">
        <f t="shared" si="19"/>
        <v>3000</v>
      </c>
    </row>
    <row r="308" spans="1:9">
      <c r="A308" s="6" t="s">
        <v>9</v>
      </c>
      <c r="B308" s="12">
        <v>895417</v>
      </c>
      <c r="C308" s="12">
        <v>702319</v>
      </c>
      <c r="D308" s="36">
        <f t="shared" si="16"/>
        <v>0.78434852141516187</v>
      </c>
      <c r="E308" s="2" t="str">
        <f t="shared" si="17"/>
        <v>Not Eligible</v>
      </c>
      <c r="F308">
        <f t="shared" si="18"/>
        <v>4000</v>
      </c>
      <c r="I308" s="107" t="str">
        <f t="shared" si="19"/>
        <v>not Eligible</v>
      </c>
    </row>
    <row r="309" spans="1:9">
      <c r="A309" s="6" t="s">
        <v>9</v>
      </c>
      <c r="B309" s="12">
        <v>2057816</v>
      </c>
      <c r="C309" s="12">
        <v>2135708</v>
      </c>
      <c r="D309" s="36">
        <f t="shared" si="16"/>
        <v>1.0378517807228635</v>
      </c>
      <c r="E309" s="2">
        <f t="shared" si="17"/>
        <v>5000</v>
      </c>
      <c r="F309">
        <f t="shared" si="18"/>
        <v>5000</v>
      </c>
      <c r="I309" s="107">
        <f t="shared" si="19"/>
        <v>5000</v>
      </c>
    </row>
    <row r="310" spans="1:9">
      <c r="A310" s="6" t="s">
        <v>9</v>
      </c>
      <c r="B310" s="12">
        <v>1564390</v>
      </c>
      <c r="C310" s="12">
        <v>1586780</v>
      </c>
      <c r="D310" s="36">
        <f t="shared" si="16"/>
        <v>1.0143122878566087</v>
      </c>
      <c r="E310" s="2">
        <f t="shared" si="17"/>
        <v>5000</v>
      </c>
      <c r="F310">
        <f t="shared" si="18"/>
        <v>5000</v>
      </c>
      <c r="I310" s="107">
        <f t="shared" si="19"/>
        <v>5000</v>
      </c>
    </row>
    <row r="311" spans="1:9">
      <c r="A311" s="6" t="s">
        <v>9</v>
      </c>
      <c r="B311" s="12">
        <v>389444</v>
      </c>
      <c r="C311" s="12">
        <v>1431743</v>
      </c>
      <c r="D311" s="36">
        <f t="shared" si="16"/>
        <v>3.6763770914431855</v>
      </c>
      <c r="E311" s="2">
        <f t="shared" si="17"/>
        <v>5000</v>
      </c>
      <c r="F311">
        <f t="shared" si="18"/>
        <v>5000</v>
      </c>
      <c r="I311" s="107">
        <f t="shared" si="19"/>
        <v>5000</v>
      </c>
    </row>
    <row r="312" spans="1:9">
      <c r="A312" s="6" t="s">
        <v>9</v>
      </c>
      <c r="B312" s="12">
        <v>942685</v>
      </c>
      <c r="C312" s="12">
        <v>868718</v>
      </c>
      <c r="D312" s="36">
        <f t="shared" si="16"/>
        <v>0.9215358258591152</v>
      </c>
      <c r="E312" s="2">
        <f t="shared" si="17"/>
        <v>4000</v>
      </c>
      <c r="F312">
        <f t="shared" si="18"/>
        <v>4000</v>
      </c>
      <c r="I312" s="107">
        <f t="shared" si="19"/>
        <v>4000</v>
      </c>
    </row>
    <row r="313" spans="1:9">
      <c r="A313" s="6" t="s">
        <v>9</v>
      </c>
      <c r="B313" s="12">
        <v>993657</v>
      </c>
      <c r="C313" s="12">
        <v>1301172</v>
      </c>
      <c r="D313" s="36">
        <f t="shared" si="16"/>
        <v>1.3094780190749926</v>
      </c>
      <c r="E313" s="2">
        <f t="shared" si="17"/>
        <v>5000</v>
      </c>
      <c r="F313">
        <f t="shared" si="18"/>
        <v>5000</v>
      </c>
      <c r="I313" s="107">
        <f t="shared" si="19"/>
        <v>5000</v>
      </c>
    </row>
    <row r="314" spans="1:9">
      <c r="A314" s="6" t="s">
        <v>9</v>
      </c>
      <c r="B314" s="12">
        <v>568537</v>
      </c>
      <c r="C314" s="12">
        <v>470601</v>
      </c>
      <c r="D314" s="36">
        <f t="shared" si="16"/>
        <v>0.82774032296930544</v>
      </c>
      <c r="E314" s="2" t="str">
        <f t="shared" si="17"/>
        <v>Not Eligible</v>
      </c>
      <c r="F314" t="str">
        <f t="shared" si="18"/>
        <v>not eligible</v>
      </c>
      <c r="I314" s="107" t="str">
        <f t="shared" si="19"/>
        <v>not Eligible</v>
      </c>
    </row>
    <row r="315" spans="1:9">
      <c r="A315" s="6" t="s">
        <v>9</v>
      </c>
      <c r="B315" s="12">
        <v>129277</v>
      </c>
      <c r="C315" s="12">
        <v>925878</v>
      </c>
      <c r="D315" s="36">
        <f t="shared" si="16"/>
        <v>7.161970033339264</v>
      </c>
      <c r="E315" s="2">
        <f t="shared" si="17"/>
        <v>5000</v>
      </c>
      <c r="F315">
        <f t="shared" si="18"/>
        <v>5000</v>
      </c>
      <c r="I315" s="107">
        <f t="shared" si="19"/>
        <v>5000</v>
      </c>
    </row>
    <row r="316" spans="1:9">
      <c r="A316" s="6" t="s">
        <v>9</v>
      </c>
      <c r="B316" s="12">
        <v>532842</v>
      </c>
      <c r="C316" s="12">
        <v>743984</v>
      </c>
      <c r="D316" s="36">
        <f t="shared" si="16"/>
        <v>1.3962563011174045</v>
      </c>
      <c r="E316" s="2">
        <f t="shared" si="17"/>
        <v>5000</v>
      </c>
      <c r="F316">
        <f t="shared" si="18"/>
        <v>5000</v>
      </c>
      <c r="I316" s="107">
        <f t="shared" si="19"/>
        <v>5000</v>
      </c>
    </row>
    <row r="317" spans="1:9">
      <c r="A317" s="6" t="s">
        <v>9</v>
      </c>
      <c r="B317" s="12">
        <v>738233</v>
      </c>
      <c r="C317" s="12">
        <v>235715</v>
      </c>
      <c r="D317" s="36">
        <f t="shared" si="16"/>
        <v>0.31929621135874448</v>
      </c>
      <c r="E317" s="2" t="str">
        <f t="shared" si="17"/>
        <v>Not Eligible</v>
      </c>
      <c r="F317" t="str">
        <f t="shared" si="18"/>
        <v>not eligible</v>
      </c>
      <c r="I317" s="107" t="str">
        <f t="shared" si="19"/>
        <v>not Eligible</v>
      </c>
    </row>
    <row r="318" spans="1:9">
      <c r="A318" s="6" t="s">
        <v>9</v>
      </c>
      <c r="B318" s="12">
        <v>848435</v>
      </c>
      <c r="C318" s="12">
        <v>655439</v>
      </c>
      <c r="D318" s="36">
        <f t="shared" si="16"/>
        <v>0.77252706453647013</v>
      </c>
      <c r="E318" s="2" t="str">
        <f t="shared" si="17"/>
        <v>Not Eligible</v>
      </c>
      <c r="F318">
        <f t="shared" si="18"/>
        <v>4000</v>
      </c>
      <c r="I318" s="107" t="str">
        <f t="shared" si="19"/>
        <v>not Eligible</v>
      </c>
    </row>
    <row r="319" spans="1:9">
      <c r="A319" s="6" t="s">
        <v>9</v>
      </c>
      <c r="B319" s="12">
        <v>641894</v>
      </c>
      <c r="C319" s="12">
        <v>724784</v>
      </c>
      <c r="D319" s="36">
        <f t="shared" si="16"/>
        <v>1.1291334706353386</v>
      </c>
      <c r="E319" s="2">
        <f t="shared" si="17"/>
        <v>5000</v>
      </c>
      <c r="F319">
        <f t="shared" si="18"/>
        <v>5000</v>
      </c>
      <c r="I319" s="107">
        <f t="shared" si="19"/>
        <v>5000</v>
      </c>
    </row>
    <row r="320" spans="1:9">
      <c r="A320" s="6" t="s">
        <v>9</v>
      </c>
      <c r="B320" s="12">
        <v>955879</v>
      </c>
      <c r="C320" s="12">
        <v>1325305</v>
      </c>
      <c r="D320" s="36">
        <f t="shared" si="16"/>
        <v>1.3864777864143893</v>
      </c>
      <c r="E320" s="2">
        <f t="shared" si="17"/>
        <v>5000</v>
      </c>
      <c r="F320">
        <f t="shared" si="18"/>
        <v>5000</v>
      </c>
      <c r="I320" s="107">
        <f t="shared" si="19"/>
        <v>5000</v>
      </c>
    </row>
    <row r="321" spans="1:9">
      <c r="A321" s="6" t="s">
        <v>9</v>
      </c>
      <c r="B321" s="12">
        <v>226970</v>
      </c>
      <c r="C321" s="12">
        <v>1125698</v>
      </c>
      <c r="D321" s="36">
        <f t="shared" si="16"/>
        <v>4.9596774904172358</v>
      </c>
      <c r="E321" s="2">
        <f t="shared" si="17"/>
        <v>5000</v>
      </c>
      <c r="F321">
        <f t="shared" si="18"/>
        <v>5000</v>
      </c>
      <c r="I321" s="107">
        <f t="shared" si="19"/>
        <v>5000</v>
      </c>
    </row>
    <row r="322" spans="1:9">
      <c r="A322" s="6" t="s">
        <v>9</v>
      </c>
      <c r="B322" s="12">
        <v>100354</v>
      </c>
      <c r="C322" s="12">
        <v>267756</v>
      </c>
      <c r="D322" s="36">
        <f t="shared" si="16"/>
        <v>2.6681148733483471</v>
      </c>
      <c r="E322" s="2">
        <f t="shared" si="17"/>
        <v>5000</v>
      </c>
      <c r="F322" t="str">
        <f t="shared" si="18"/>
        <v>not eligible</v>
      </c>
      <c r="I322" s="107">
        <f t="shared" si="19"/>
        <v>5000</v>
      </c>
    </row>
    <row r="323" spans="1:9">
      <c r="A323" s="6" t="s">
        <v>9</v>
      </c>
      <c r="B323" s="12">
        <v>527680</v>
      </c>
      <c r="C323" s="12">
        <v>215755</v>
      </c>
      <c r="D323" s="36">
        <f t="shared" si="16"/>
        <v>0.40887469678593086</v>
      </c>
      <c r="E323" s="2" t="str">
        <f t="shared" si="17"/>
        <v>Not Eligible</v>
      </c>
      <c r="F323" t="str">
        <f t="shared" si="18"/>
        <v>not eligible</v>
      </c>
      <c r="I323" s="107" t="str">
        <f t="shared" si="19"/>
        <v>not Eligible</v>
      </c>
    </row>
    <row r="324" spans="1:9">
      <c r="A324" s="6" t="s">
        <v>9</v>
      </c>
      <c r="B324" s="12">
        <v>457021</v>
      </c>
      <c r="C324" s="12">
        <v>1683875</v>
      </c>
      <c r="D324" s="36">
        <f t="shared" si="16"/>
        <v>3.6844587010224914</v>
      </c>
      <c r="E324" s="2">
        <f t="shared" si="17"/>
        <v>5000</v>
      </c>
      <c r="F324">
        <f t="shared" si="18"/>
        <v>5000</v>
      </c>
      <c r="I324" s="107">
        <f t="shared" si="19"/>
        <v>5000</v>
      </c>
    </row>
    <row r="325" spans="1:9">
      <c r="A325" s="6" t="s">
        <v>9</v>
      </c>
      <c r="B325" s="12">
        <v>720920</v>
      </c>
      <c r="C325" s="12">
        <v>320993</v>
      </c>
      <c r="D325" s="36">
        <f t="shared" si="16"/>
        <v>0.44525467458247797</v>
      </c>
      <c r="E325" s="2" t="str">
        <f t="shared" si="17"/>
        <v>Not Eligible</v>
      </c>
      <c r="F325" t="str">
        <f t="shared" si="18"/>
        <v>not eligible</v>
      </c>
      <c r="I325" s="107" t="str">
        <f t="shared" si="19"/>
        <v>not Eligible</v>
      </c>
    </row>
    <row r="326" spans="1:9">
      <c r="A326" s="6" t="s">
        <v>9</v>
      </c>
      <c r="B326" s="12">
        <v>1160804</v>
      </c>
      <c r="C326" s="12">
        <v>637357</v>
      </c>
      <c r="D326" s="36">
        <f t="shared" si="16"/>
        <v>0.5490651307197425</v>
      </c>
      <c r="E326" s="2" t="str">
        <f t="shared" si="17"/>
        <v>Not Eligible</v>
      </c>
      <c r="F326">
        <f t="shared" si="18"/>
        <v>4000</v>
      </c>
      <c r="I326" s="107" t="str">
        <f t="shared" si="19"/>
        <v>not Eligible</v>
      </c>
    </row>
    <row r="327" spans="1:9">
      <c r="A327" s="6" t="s">
        <v>9</v>
      </c>
      <c r="B327" s="12">
        <v>1282772</v>
      </c>
      <c r="C327" s="12">
        <v>952777</v>
      </c>
      <c r="D327" s="36">
        <f t="shared" si="16"/>
        <v>0.74274851649396778</v>
      </c>
      <c r="E327" s="2" t="str">
        <f t="shared" si="17"/>
        <v>Not Eligible</v>
      </c>
      <c r="F327">
        <f t="shared" si="18"/>
        <v>4000</v>
      </c>
      <c r="I327" s="107" t="str">
        <f t="shared" si="19"/>
        <v>not Eligible</v>
      </c>
    </row>
    <row r="328" spans="1:9">
      <c r="A328" s="6" t="s">
        <v>9</v>
      </c>
      <c r="B328" s="12">
        <v>2288390</v>
      </c>
      <c r="C328" s="12">
        <v>2239781</v>
      </c>
      <c r="D328" s="36">
        <f t="shared" si="16"/>
        <v>0.97875842841473704</v>
      </c>
      <c r="E328" s="2">
        <f t="shared" si="17"/>
        <v>4000</v>
      </c>
      <c r="F328">
        <f t="shared" si="18"/>
        <v>4000</v>
      </c>
      <c r="I328" s="107">
        <f t="shared" si="19"/>
        <v>4000</v>
      </c>
    </row>
    <row r="329" spans="1:9">
      <c r="A329" s="6" t="s">
        <v>9</v>
      </c>
      <c r="B329" s="12">
        <v>1580172</v>
      </c>
      <c r="C329" s="12">
        <v>1575056</v>
      </c>
      <c r="D329" s="36">
        <f t="shared" si="16"/>
        <v>0.99676237776647103</v>
      </c>
      <c r="E329" s="2">
        <f t="shared" si="17"/>
        <v>4000</v>
      </c>
      <c r="F329">
        <f t="shared" si="18"/>
        <v>4000</v>
      </c>
      <c r="I329" s="107">
        <f t="shared" si="19"/>
        <v>4000</v>
      </c>
    </row>
    <row r="330" spans="1:9">
      <c r="A330" s="6" t="s">
        <v>9</v>
      </c>
      <c r="B330" s="12">
        <v>882814</v>
      </c>
      <c r="C330" s="12">
        <v>713567</v>
      </c>
      <c r="D330" s="36">
        <f t="shared" ref="D330:D393" si="20">C330/B330</f>
        <v>0.80828690981339213</v>
      </c>
      <c r="E330" s="2" t="str">
        <f t="shared" ref="E330:E393" si="21">IF(AND(A330="Active",D330&gt;90%),IF(D330&gt;100%,5000,IF(D330&gt;91%,4000,IF(D330&gt;81%,3000,2000))),"Not Eligible")</f>
        <v>Not Eligible</v>
      </c>
      <c r="F330">
        <f t="shared" ref="F330:F393" si="22">IF(AND(A330="active",C330&gt;500000),IF(D330&gt;100%,5000,IF(D330&gt;D330&gt;91%,4000,IF(D330&gt;81%,3000,2000))),"not eligible")</f>
        <v>4000</v>
      </c>
      <c r="I330" s="107" t="str">
        <f t="shared" ref="I330:I393" si="23">IF(AND(A330="Active",D330&gt;90%),IF(D330&gt;100%,5000,IF(D330&gt;91%,4000,IF(D330&gt;81%,3000,IF(D330&gt;70%,2000,"Not Eligible")))),"not Eligible")</f>
        <v>not Eligible</v>
      </c>
    </row>
    <row r="331" spans="1:9">
      <c r="A331" s="6" t="s">
        <v>9</v>
      </c>
      <c r="B331" s="12">
        <v>664667</v>
      </c>
      <c r="C331" s="12">
        <v>1012731</v>
      </c>
      <c r="D331" s="36">
        <f t="shared" si="20"/>
        <v>1.5236667383817761</v>
      </c>
      <c r="E331" s="2">
        <f t="shared" si="21"/>
        <v>5000</v>
      </c>
      <c r="F331">
        <f t="shared" si="22"/>
        <v>5000</v>
      </c>
      <c r="I331" s="107">
        <f t="shared" si="23"/>
        <v>5000</v>
      </c>
    </row>
    <row r="332" spans="1:9">
      <c r="A332" s="6" t="s">
        <v>9</v>
      </c>
      <c r="B332" s="12">
        <v>1393230</v>
      </c>
      <c r="C332" s="12">
        <v>897258</v>
      </c>
      <c r="D332" s="36">
        <f t="shared" si="20"/>
        <v>0.64401283348765104</v>
      </c>
      <c r="E332" s="2" t="str">
        <f t="shared" si="21"/>
        <v>Not Eligible</v>
      </c>
      <c r="F332">
        <f t="shared" si="22"/>
        <v>4000</v>
      </c>
      <c r="I332" s="107" t="str">
        <f t="shared" si="23"/>
        <v>not Eligible</v>
      </c>
    </row>
    <row r="333" spans="1:9">
      <c r="A333" s="6" t="s">
        <v>9</v>
      </c>
      <c r="B333" s="12">
        <v>597188</v>
      </c>
      <c r="C333" s="12">
        <v>419213</v>
      </c>
      <c r="D333" s="36">
        <f t="shared" si="20"/>
        <v>0.70197827149909242</v>
      </c>
      <c r="E333" s="2" t="str">
        <f t="shared" si="21"/>
        <v>Not Eligible</v>
      </c>
      <c r="F333" t="str">
        <f t="shared" si="22"/>
        <v>not eligible</v>
      </c>
      <c r="I333" s="107" t="str">
        <f t="shared" si="23"/>
        <v>not Eligible</v>
      </c>
    </row>
    <row r="334" spans="1:9">
      <c r="A334" s="6" t="s">
        <v>9</v>
      </c>
      <c r="B334" s="12">
        <v>434247</v>
      </c>
      <c r="C334" s="12">
        <v>333804</v>
      </c>
      <c r="D334" s="36">
        <f t="shared" si="20"/>
        <v>0.76869615679555647</v>
      </c>
      <c r="E334" s="2" t="str">
        <f t="shared" si="21"/>
        <v>Not Eligible</v>
      </c>
      <c r="F334" t="str">
        <f t="shared" si="22"/>
        <v>not eligible</v>
      </c>
      <c r="I334" s="107" t="str">
        <f t="shared" si="23"/>
        <v>not Eligible</v>
      </c>
    </row>
    <row r="335" spans="1:9">
      <c r="A335" s="6" t="s">
        <v>9</v>
      </c>
      <c r="B335" s="12">
        <v>3320969</v>
      </c>
      <c r="C335" s="12">
        <v>4435280</v>
      </c>
      <c r="D335" s="36">
        <f t="shared" si="20"/>
        <v>1.3355379107724281</v>
      </c>
      <c r="E335" s="2">
        <f t="shared" si="21"/>
        <v>5000</v>
      </c>
      <c r="F335">
        <f t="shared" si="22"/>
        <v>5000</v>
      </c>
      <c r="I335" s="107">
        <f t="shared" si="23"/>
        <v>5000</v>
      </c>
    </row>
    <row r="336" spans="1:9">
      <c r="A336" s="6" t="s">
        <v>9</v>
      </c>
      <c r="B336" s="12">
        <v>457449</v>
      </c>
      <c r="C336" s="12">
        <v>424074</v>
      </c>
      <c r="D336" s="36">
        <f t="shared" si="20"/>
        <v>0.92704104719870417</v>
      </c>
      <c r="E336" s="2">
        <f t="shared" si="21"/>
        <v>4000</v>
      </c>
      <c r="F336" t="str">
        <f t="shared" si="22"/>
        <v>not eligible</v>
      </c>
      <c r="I336" s="107">
        <f t="shared" si="23"/>
        <v>4000</v>
      </c>
    </row>
    <row r="337" spans="1:9">
      <c r="A337" s="6" t="s">
        <v>9</v>
      </c>
      <c r="B337" s="12">
        <v>569944</v>
      </c>
      <c r="C337" s="12">
        <v>700539</v>
      </c>
      <c r="D337" s="36">
        <f t="shared" si="20"/>
        <v>1.2291365467484525</v>
      </c>
      <c r="E337" s="2">
        <f t="shared" si="21"/>
        <v>5000</v>
      </c>
      <c r="F337">
        <f t="shared" si="22"/>
        <v>5000</v>
      </c>
      <c r="I337" s="107">
        <f t="shared" si="23"/>
        <v>5000</v>
      </c>
    </row>
    <row r="338" spans="1:9">
      <c r="A338" s="6" t="s">
        <v>9</v>
      </c>
      <c r="B338" s="12">
        <v>787624</v>
      </c>
      <c r="C338" s="12">
        <v>537364</v>
      </c>
      <c r="D338" s="36">
        <f t="shared" si="20"/>
        <v>0.68225955532081295</v>
      </c>
      <c r="E338" s="2" t="str">
        <f t="shared" si="21"/>
        <v>Not Eligible</v>
      </c>
      <c r="F338">
        <f t="shared" si="22"/>
        <v>4000</v>
      </c>
      <c r="I338" s="107" t="str">
        <f t="shared" si="23"/>
        <v>not Eligible</v>
      </c>
    </row>
    <row r="339" spans="1:9">
      <c r="A339" s="6" t="s">
        <v>9</v>
      </c>
      <c r="B339" s="12">
        <v>667360</v>
      </c>
      <c r="C339" s="12">
        <v>877084</v>
      </c>
      <c r="D339" s="36">
        <f t="shared" si="20"/>
        <v>1.3142591704627187</v>
      </c>
      <c r="E339" s="2">
        <f t="shared" si="21"/>
        <v>5000</v>
      </c>
      <c r="F339">
        <f t="shared" si="22"/>
        <v>5000</v>
      </c>
      <c r="I339" s="107">
        <f t="shared" si="23"/>
        <v>5000</v>
      </c>
    </row>
    <row r="340" spans="1:9">
      <c r="A340" s="6" t="s">
        <v>9</v>
      </c>
      <c r="B340" s="12">
        <v>1222206</v>
      </c>
      <c r="C340" s="12">
        <v>1896110</v>
      </c>
      <c r="D340" s="36">
        <f t="shared" si="20"/>
        <v>1.5513833183604073</v>
      </c>
      <c r="E340" s="2">
        <f t="shared" si="21"/>
        <v>5000</v>
      </c>
      <c r="F340">
        <f t="shared" si="22"/>
        <v>5000</v>
      </c>
      <c r="I340" s="107">
        <f t="shared" si="23"/>
        <v>5000</v>
      </c>
    </row>
    <row r="341" spans="1:9">
      <c r="A341" s="6" t="s">
        <v>9</v>
      </c>
      <c r="B341" s="12">
        <v>1568877</v>
      </c>
      <c r="C341" s="12">
        <v>606643</v>
      </c>
      <c r="D341" s="36">
        <f t="shared" si="20"/>
        <v>0.38667339759585995</v>
      </c>
      <c r="E341" s="2" t="str">
        <f t="shared" si="21"/>
        <v>Not Eligible</v>
      </c>
      <c r="F341">
        <f t="shared" si="22"/>
        <v>4000</v>
      </c>
      <c r="I341" s="107" t="str">
        <f t="shared" si="23"/>
        <v>not Eligible</v>
      </c>
    </row>
    <row r="342" spans="1:9">
      <c r="A342" s="6" t="s">
        <v>9</v>
      </c>
      <c r="B342" s="12">
        <v>1221605</v>
      </c>
      <c r="C342" s="12">
        <v>1241114</v>
      </c>
      <c r="D342" s="36">
        <f t="shared" si="20"/>
        <v>1.0159699739277426</v>
      </c>
      <c r="E342" s="2">
        <f t="shared" si="21"/>
        <v>5000</v>
      </c>
      <c r="F342">
        <f t="shared" si="22"/>
        <v>5000</v>
      </c>
      <c r="I342" s="107">
        <f t="shared" si="23"/>
        <v>5000</v>
      </c>
    </row>
    <row r="343" spans="1:9">
      <c r="A343" s="6" t="s">
        <v>9</v>
      </c>
      <c r="B343" s="12">
        <v>415275</v>
      </c>
      <c r="C343" s="12">
        <v>544182</v>
      </c>
      <c r="D343" s="36">
        <f t="shared" si="20"/>
        <v>1.3104135813617483</v>
      </c>
      <c r="E343" s="2">
        <f t="shared" si="21"/>
        <v>5000</v>
      </c>
      <c r="F343">
        <f t="shared" si="22"/>
        <v>5000</v>
      </c>
      <c r="I343" s="107">
        <f t="shared" si="23"/>
        <v>5000</v>
      </c>
    </row>
    <row r="344" spans="1:9">
      <c r="A344" s="6" t="s">
        <v>9</v>
      </c>
      <c r="B344" s="12">
        <v>662568</v>
      </c>
      <c r="C344" s="12">
        <v>110049</v>
      </c>
      <c r="D344" s="36">
        <f t="shared" si="20"/>
        <v>0.16609464990763212</v>
      </c>
      <c r="E344" s="2" t="str">
        <f t="shared" si="21"/>
        <v>Not Eligible</v>
      </c>
      <c r="F344" t="str">
        <f t="shared" si="22"/>
        <v>not eligible</v>
      </c>
      <c r="I344" s="107" t="str">
        <f t="shared" si="23"/>
        <v>not Eligible</v>
      </c>
    </row>
    <row r="345" spans="1:9">
      <c r="A345" s="6" t="s">
        <v>9</v>
      </c>
      <c r="B345" s="12">
        <v>586434</v>
      </c>
      <c r="C345" s="12">
        <v>548780</v>
      </c>
      <c r="D345" s="36">
        <f t="shared" si="20"/>
        <v>0.93579158097927473</v>
      </c>
      <c r="E345" s="2">
        <f t="shared" si="21"/>
        <v>4000</v>
      </c>
      <c r="F345">
        <f t="shared" si="22"/>
        <v>4000</v>
      </c>
      <c r="I345" s="107">
        <f t="shared" si="23"/>
        <v>4000</v>
      </c>
    </row>
    <row r="346" spans="1:9">
      <c r="A346" s="6" t="s">
        <v>9</v>
      </c>
      <c r="B346" s="12">
        <v>734013</v>
      </c>
      <c r="C346" s="12">
        <v>407671</v>
      </c>
      <c r="D346" s="36">
        <f t="shared" si="20"/>
        <v>0.55540024495478968</v>
      </c>
      <c r="E346" s="2" t="str">
        <f t="shared" si="21"/>
        <v>Not Eligible</v>
      </c>
      <c r="F346" t="str">
        <f t="shared" si="22"/>
        <v>not eligible</v>
      </c>
      <c r="I346" s="107" t="str">
        <f t="shared" si="23"/>
        <v>not Eligible</v>
      </c>
    </row>
    <row r="347" spans="1:9">
      <c r="A347" s="6" t="s">
        <v>9</v>
      </c>
      <c r="B347" s="12">
        <v>623154</v>
      </c>
      <c r="C347" s="12">
        <v>1090274</v>
      </c>
      <c r="D347" s="36">
        <f t="shared" si="20"/>
        <v>1.7496060363890789</v>
      </c>
      <c r="E347" s="2">
        <f t="shared" si="21"/>
        <v>5000</v>
      </c>
      <c r="F347">
        <f t="shared" si="22"/>
        <v>5000</v>
      </c>
      <c r="I347" s="107">
        <f t="shared" si="23"/>
        <v>5000</v>
      </c>
    </row>
    <row r="348" spans="1:9">
      <c r="A348" s="6" t="s">
        <v>9</v>
      </c>
      <c r="B348" s="12">
        <v>1184378</v>
      </c>
      <c r="C348" s="12">
        <v>926912</v>
      </c>
      <c r="D348" s="36">
        <f t="shared" si="20"/>
        <v>0.7826150097350677</v>
      </c>
      <c r="E348" s="2" t="str">
        <f t="shared" si="21"/>
        <v>Not Eligible</v>
      </c>
      <c r="F348">
        <f t="shared" si="22"/>
        <v>4000</v>
      </c>
      <c r="I348" s="107" t="str">
        <f t="shared" si="23"/>
        <v>not Eligible</v>
      </c>
    </row>
    <row r="349" spans="1:9">
      <c r="A349" s="6" t="s">
        <v>9</v>
      </c>
      <c r="B349" s="12">
        <v>925647</v>
      </c>
      <c r="C349" s="12">
        <v>716925</v>
      </c>
      <c r="D349" s="36">
        <f t="shared" si="20"/>
        <v>0.77451231408949628</v>
      </c>
      <c r="E349" s="2" t="str">
        <f t="shared" si="21"/>
        <v>Not Eligible</v>
      </c>
      <c r="F349">
        <f t="shared" si="22"/>
        <v>4000</v>
      </c>
      <c r="I349" s="107" t="str">
        <f t="shared" si="23"/>
        <v>not Eligible</v>
      </c>
    </row>
    <row r="350" spans="1:9">
      <c r="A350" s="6" t="s">
        <v>9</v>
      </c>
      <c r="B350" s="12">
        <v>556187</v>
      </c>
      <c r="C350" s="12">
        <v>1010911</v>
      </c>
      <c r="D350" s="36">
        <f t="shared" si="20"/>
        <v>1.8175739454535975</v>
      </c>
      <c r="E350" s="2">
        <f t="shared" si="21"/>
        <v>5000</v>
      </c>
      <c r="F350">
        <f t="shared" si="22"/>
        <v>5000</v>
      </c>
      <c r="I350" s="107">
        <f t="shared" si="23"/>
        <v>5000</v>
      </c>
    </row>
    <row r="351" spans="1:9">
      <c r="A351" s="6" t="s">
        <v>9</v>
      </c>
      <c r="B351" s="12">
        <v>1596252</v>
      </c>
      <c r="C351" s="12">
        <v>1900913</v>
      </c>
      <c r="D351" s="36">
        <f t="shared" si="20"/>
        <v>1.1908602150537635</v>
      </c>
      <c r="E351" s="2">
        <f t="shared" si="21"/>
        <v>5000</v>
      </c>
      <c r="F351">
        <f t="shared" si="22"/>
        <v>5000</v>
      </c>
      <c r="I351" s="107">
        <f t="shared" si="23"/>
        <v>5000</v>
      </c>
    </row>
    <row r="352" spans="1:9">
      <c r="A352" s="6" t="s">
        <v>9</v>
      </c>
      <c r="B352" s="12">
        <v>765120</v>
      </c>
      <c r="C352" s="12">
        <v>747860</v>
      </c>
      <c r="D352" s="36">
        <f t="shared" si="20"/>
        <v>0.97744144709326641</v>
      </c>
      <c r="E352" s="2">
        <f t="shared" si="21"/>
        <v>4000</v>
      </c>
      <c r="F352">
        <f t="shared" si="22"/>
        <v>4000</v>
      </c>
      <c r="I352" s="107">
        <f t="shared" si="23"/>
        <v>4000</v>
      </c>
    </row>
    <row r="353" spans="1:9">
      <c r="A353" s="6" t="s">
        <v>9</v>
      </c>
      <c r="B353" s="12">
        <v>1199846</v>
      </c>
      <c r="C353" s="12">
        <v>2047047</v>
      </c>
      <c r="D353" s="36">
        <f t="shared" si="20"/>
        <v>1.7060914484025449</v>
      </c>
      <c r="E353" s="2">
        <f t="shared" si="21"/>
        <v>5000</v>
      </c>
      <c r="F353">
        <f t="shared" si="22"/>
        <v>5000</v>
      </c>
      <c r="I353" s="107">
        <f t="shared" si="23"/>
        <v>5000</v>
      </c>
    </row>
    <row r="354" spans="1:9">
      <c r="A354" s="6" t="s">
        <v>9</v>
      </c>
      <c r="B354" s="12">
        <v>1447766</v>
      </c>
      <c r="C354" s="12">
        <v>1404288</v>
      </c>
      <c r="D354" s="36">
        <f t="shared" si="20"/>
        <v>0.96996890381456669</v>
      </c>
      <c r="E354" s="2">
        <f t="shared" si="21"/>
        <v>4000</v>
      </c>
      <c r="F354">
        <f t="shared" si="22"/>
        <v>4000</v>
      </c>
      <c r="I354" s="107">
        <f t="shared" si="23"/>
        <v>4000</v>
      </c>
    </row>
    <row r="355" spans="1:9">
      <c r="A355" s="6" t="s">
        <v>9</v>
      </c>
      <c r="B355" s="12">
        <v>847877</v>
      </c>
      <c r="C355" s="12">
        <v>1013930</v>
      </c>
      <c r="D355" s="36">
        <f t="shared" si="20"/>
        <v>1.1958456238345891</v>
      </c>
      <c r="E355" s="2">
        <f t="shared" si="21"/>
        <v>5000</v>
      </c>
      <c r="F355">
        <f t="shared" si="22"/>
        <v>5000</v>
      </c>
      <c r="I355" s="107">
        <f t="shared" si="23"/>
        <v>5000</v>
      </c>
    </row>
    <row r="356" spans="1:9">
      <c r="A356" s="6" t="s">
        <v>9</v>
      </c>
      <c r="B356" s="12">
        <v>930023</v>
      </c>
      <c r="C356" s="12">
        <v>699936</v>
      </c>
      <c r="D356" s="36">
        <f t="shared" si="20"/>
        <v>0.75260074213218386</v>
      </c>
      <c r="E356" s="2" t="str">
        <f t="shared" si="21"/>
        <v>Not Eligible</v>
      </c>
      <c r="F356">
        <f t="shared" si="22"/>
        <v>4000</v>
      </c>
      <c r="I356" s="107" t="str">
        <f t="shared" si="23"/>
        <v>not Eligible</v>
      </c>
    </row>
    <row r="357" spans="1:9">
      <c r="A357" s="6" t="s">
        <v>9</v>
      </c>
      <c r="B357" s="12">
        <v>899013</v>
      </c>
      <c r="C357" s="12">
        <v>1015196</v>
      </c>
      <c r="D357" s="36">
        <f t="shared" si="20"/>
        <v>1.1292339487860577</v>
      </c>
      <c r="E357" s="2">
        <f t="shared" si="21"/>
        <v>5000</v>
      </c>
      <c r="F357">
        <f t="shared" si="22"/>
        <v>5000</v>
      </c>
      <c r="I357" s="107">
        <f t="shared" si="23"/>
        <v>5000</v>
      </c>
    </row>
    <row r="358" spans="1:9">
      <c r="A358" s="6" t="s">
        <v>9</v>
      </c>
      <c r="B358" s="12">
        <v>852441</v>
      </c>
      <c r="C358" s="12">
        <v>805624</v>
      </c>
      <c r="D358" s="36">
        <f t="shared" si="20"/>
        <v>0.9450788969559184</v>
      </c>
      <c r="E358" s="2">
        <f t="shared" si="21"/>
        <v>4000</v>
      </c>
      <c r="F358">
        <f t="shared" si="22"/>
        <v>4000</v>
      </c>
      <c r="I358" s="107">
        <f t="shared" si="23"/>
        <v>4000</v>
      </c>
    </row>
    <row r="359" spans="1:9">
      <c r="A359" s="6" t="s">
        <v>9</v>
      </c>
      <c r="B359" s="12">
        <v>459639</v>
      </c>
      <c r="C359" s="12">
        <v>559686</v>
      </c>
      <c r="D359" s="36">
        <f t="shared" si="20"/>
        <v>1.2176642974160157</v>
      </c>
      <c r="E359" s="2">
        <f t="shared" si="21"/>
        <v>5000</v>
      </c>
      <c r="F359">
        <f t="shared" si="22"/>
        <v>5000</v>
      </c>
      <c r="I359" s="107">
        <f t="shared" si="23"/>
        <v>5000</v>
      </c>
    </row>
    <row r="360" spans="1:9">
      <c r="A360" s="6" t="s">
        <v>9</v>
      </c>
      <c r="B360" s="12">
        <v>1441571</v>
      </c>
      <c r="C360" s="12">
        <v>1958167</v>
      </c>
      <c r="D360" s="36">
        <f t="shared" si="20"/>
        <v>1.3583562654909123</v>
      </c>
      <c r="E360" s="2">
        <f t="shared" si="21"/>
        <v>5000</v>
      </c>
      <c r="F360">
        <f t="shared" si="22"/>
        <v>5000</v>
      </c>
      <c r="I360" s="107">
        <f t="shared" si="23"/>
        <v>5000</v>
      </c>
    </row>
    <row r="361" spans="1:9">
      <c r="A361" s="6" t="s">
        <v>9</v>
      </c>
      <c r="B361" s="12">
        <v>662238</v>
      </c>
      <c r="C361" s="12">
        <v>339253</v>
      </c>
      <c r="D361" s="36">
        <f t="shared" si="20"/>
        <v>0.51228259326707315</v>
      </c>
      <c r="E361" s="2" t="str">
        <f t="shared" si="21"/>
        <v>Not Eligible</v>
      </c>
      <c r="F361" t="str">
        <f t="shared" si="22"/>
        <v>not eligible</v>
      </c>
      <c r="I361" s="107" t="str">
        <f t="shared" si="23"/>
        <v>not Eligible</v>
      </c>
    </row>
    <row r="362" spans="1:9">
      <c r="A362" s="6" t="s">
        <v>9</v>
      </c>
      <c r="B362" s="12">
        <v>1009868</v>
      </c>
      <c r="C362" s="12">
        <v>630870</v>
      </c>
      <c r="D362" s="36">
        <f t="shared" si="20"/>
        <v>0.6247054070432968</v>
      </c>
      <c r="E362" s="2" t="str">
        <f t="shared" si="21"/>
        <v>Not Eligible</v>
      </c>
      <c r="F362">
        <f t="shared" si="22"/>
        <v>4000</v>
      </c>
      <c r="I362" s="107" t="str">
        <f t="shared" si="23"/>
        <v>not Eligible</v>
      </c>
    </row>
    <row r="363" spans="1:9">
      <c r="A363" s="6" t="s">
        <v>9</v>
      </c>
      <c r="B363" s="12">
        <v>886088</v>
      </c>
      <c r="C363" s="12">
        <v>531020</v>
      </c>
      <c r="D363" s="36">
        <f t="shared" si="20"/>
        <v>0.59928584971244392</v>
      </c>
      <c r="E363" s="2" t="str">
        <f t="shared" si="21"/>
        <v>Not Eligible</v>
      </c>
      <c r="F363">
        <f t="shared" si="22"/>
        <v>4000</v>
      </c>
      <c r="I363" s="107" t="str">
        <f t="shared" si="23"/>
        <v>not Eligible</v>
      </c>
    </row>
    <row r="364" spans="1:9">
      <c r="A364" s="6" t="s">
        <v>9</v>
      </c>
      <c r="B364" s="12">
        <v>1237143</v>
      </c>
      <c r="C364" s="12">
        <v>1596579</v>
      </c>
      <c r="D364" s="36">
        <f t="shared" si="20"/>
        <v>1.2905371488987125</v>
      </c>
      <c r="E364" s="2">
        <f t="shared" si="21"/>
        <v>5000</v>
      </c>
      <c r="F364">
        <f t="shared" si="22"/>
        <v>5000</v>
      </c>
      <c r="I364" s="107">
        <f t="shared" si="23"/>
        <v>5000</v>
      </c>
    </row>
    <row r="365" spans="1:9">
      <c r="A365" s="6" t="s">
        <v>9</v>
      </c>
      <c r="B365" s="12">
        <v>953276</v>
      </c>
      <c r="C365" s="12">
        <v>1270423</v>
      </c>
      <c r="D365" s="36">
        <f t="shared" si="20"/>
        <v>1.3326916863531653</v>
      </c>
      <c r="E365" s="2">
        <f t="shared" si="21"/>
        <v>5000</v>
      </c>
      <c r="F365">
        <f t="shared" si="22"/>
        <v>5000</v>
      </c>
      <c r="I365" s="107">
        <f t="shared" si="23"/>
        <v>5000</v>
      </c>
    </row>
    <row r="366" spans="1:9">
      <c r="A366" s="6" t="s">
        <v>9</v>
      </c>
      <c r="B366" s="12">
        <v>1539799</v>
      </c>
      <c r="C366" s="12">
        <v>1976311</v>
      </c>
      <c r="D366" s="36">
        <f t="shared" si="20"/>
        <v>1.2834863511406358</v>
      </c>
      <c r="E366" s="2">
        <f t="shared" si="21"/>
        <v>5000</v>
      </c>
      <c r="F366">
        <f t="shared" si="22"/>
        <v>5000</v>
      </c>
      <c r="I366" s="107">
        <f t="shared" si="23"/>
        <v>5000</v>
      </c>
    </row>
    <row r="367" spans="1:9">
      <c r="A367" s="6" t="s">
        <v>9</v>
      </c>
      <c r="B367" s="12">
        <v>902218</v>
      </c>
      <c r="C367" s="12">
        <v>626976</v>
      </c>
      <c r="D367" s="36">
        <f t="shared" si="20"/>
        <v>0.69492739005428839</v>
      </c>
      <c r="E367" s="2" t="str">
        <f t="shared" si="21"/>
        <v>Not Eligible</v>
      </c>
      <c r="F367">
        <f t="shared" si="22"/>
        <v>4000</v>
      </c>
      <c r="I367" s="107" t="str">
        <f t="shared" si="23"/>
        <v>not Eligible</v>
      </c>
    </row>
    <row r="368" spans="1:9">
      <c r="A368" s="6" t="s">
        <v>9</v>
      </c>
      <c r="B368" s="12">
        <v>823901</v>
      </c>
      <c r="C368" s="12">
        <v>523597</v>
      </c>
      <c r="D368" s="36">
        <f t="shared" si="20"/>
        <v>0.63550960612986274</v>
      </c>
      <c r="E368" s="2" t="str">
        <f t="shared" si="21"/>
        <v>Not Eligible</v>
      </c>
      <c r="F368">
        <f t="shared" si="22"/>
        <v>4000</v>
      </c>
      <c r="I368" s="107" t="str">
        <f t="shared" si="23"/>
        <v>not Eligible</v>
      </c>
    </row>
    <row r="369" spans="1:9">
      <c r="A369" s="6" t="s">
        <v>9</v>
      </c>
      <c r="B369" s="12">
        <v>961766</v>
      </c>
      <c r="C369" s="12">
        <v>505865</v>
      </c>
      <c r="D369" s="36">
        <f t="shared" si="20"/>
        <v>0.52597513324446898</v>
      </c>
      <c r="E369" s="2" t="str">
        <f t="shared" si="21"/>
        <v>Not Eligible</v>
      </c>
      <c r="F369">
        <f t="shared" si="22"/>
        <v>4000</v>
      </c>
      <c r="I369" s="107" t="str">
        <f t="shared" si="23"/>
        <v>not Eligible</v>
      </c>
    </row>
    <row r="370" spans="1:9">
      <c r="A370" s="6" t="s">
        <v>9</v>
      </c>
      <c r="B370" s="12">
        <v>1477869</v>
      </c>
      <c r="C370" s="12">
        <v>2203160</v>
      </c>
      <c r="D370" s="36">
        <f t="shared" si="20"/>
        <v>1.4907681262682957</v>
      </c>
      <c r="E370" s="2">
        <f t="shared" si="21"/>
        <v>5000</v>
      </c>
      <c r="F370">
        <f t="shared" si="22"/>
        <v>5000</v>
      </c>
      <c r="I370" s="107">
        <f t="shared" si="23"/>
        <v>5000</v>
      </c>
    </row>
    <row r="371" spans="1:9">
      <c r="A371" s="6" t="s">
        <v>9</v>
      </c>
      <c r="B371" s="12">
        <v>1060723</v>
      </c>
      <c r="C371" s="12">
        <v>1433755</v>
      </c>
      <c r="D371" s="36">
        <f t="shared" si="20"/>
        <v>1.3516771108008405</v>
      </c>
      <c r="E371" s="2">
        <f t="shared" si="21"/>
        <v>5000</v>
      </c>
      <c r="F371">
        <f t="shared" si="22"/>
        <v>5000</v>
      </c>
      <c r="I371" s="107">
        <f t="shared" si="23"/>
        <v>5000</v>
      </c>
    </row>
    <row r="372" spans="1:9">
      <c r="A372" s="6" t="s">
        <v>9</v>
      </c>
      <c r="B372" s="12">
        <v>1301578</v>
      </c>
      <c r="C372" s="12">
        <v>2529413</v>
      </c>
      <c r="D372" s="36">
        <f t="shared" si="20"/>
        <v>1.9433433877954298</v>
      </c>
      <c r="E372" s="2">
        <f t="shared" si="21"/>
        <v>5000</v>
      </c>
      <c r="F372">
        <f t="shared" si="22"/>
        <v>5000</v>
      </c>
      <c r="I372" s="107">
        <f t="shared" si="23"/>
        <v>5000</v>
      </c>
    </row>
    <row r="373" spans="1:9">
      <c r="A373" s="6" t="s">
        <v>9</v>
      </c>
      <c r="B373" s="12">
        <v>920156</v>
      </c>
      <c r="C373" s="12">
        <v>2360756</v>
      </c>
      <c r="D373" s="36">
        <f t="shared" si="20"/>
        <v>2.5656040932189761</v>
      </c>
      <c r="E373" s="2">
        <f t="shared" si="21"/>
        <v>5000</v>
      </c>
      <c r="F373">
        <f t="shared" si="22"/>
        <v>5000</v>
      </c>
      <c r="I373" s="107">
        <f t="shared" si="23"/>
        <v>5000</v>
      </c>
    </row>
    <row r="374" spans="1:9">
      <c r="A374" s="6" t="s">
        <v>9</v>
      </c>
      <c r="B374" s="12">
        <v>940466</v>
      </c>
      <c r="C374" s="12">
        <v>1486097</v>
      </c>
      <c r="D374" s="36">
        <f t="shared" si="20"/>
        <v>1.580170894003611</v>
      </c>
      <c r="E374" s="2">
        <f t="shared" si="21"/>
        <v>5000</v>
      </c>
      <c r="F374">
        <f t="shared" si="22"/>
        <v>5000</v>
      </c>
      <c r="I374" s="107">
        <f t="shared" si="23"/>
        <v>5000</v>
      </c>
    </row>
    <row r="375" spans="1:9">
      <c r="A375" s="6" t="s">
        <v>9</v>
      </c>
      <c r="B375" s="12">
        <v>853378</v>
      </c>
      <c r="C375" s="12">
        <v>422681</v>
      </c>
      <c r="D375" s="36">
        <f t="shared" si="20"/>
        <v>0.49530337083918263</v>
      </c>
      <c r="E375" s="2" t="str">
        <f t="shared" si="21"/>
        <v>Not Eligible</v>
      </c>
      <c r="F375" t="str">
        <f t="shared" si="22"/>
        <v>not eligible</v>
      </c>
      <c r="I375" s="107" t="str">
        <f t="shared" si="23"/>
        <v>not Eligible</v>
      </c>
    </row>
    <row r="376" spans="1:9">
      <c r="A376" s="6" t="s">
        <v>9</v>
      </c>
      <c r="B376" s="12">
        <v>1508280</v>
      </c>
      <c r="C376" s="12">
        <v>1604460</v>
      </c>
      <c r="D376" s="36">
        <f t="shared" si="20"/>
        <v>1.0637680006364867</v>
      </c>
      <c r="E376" s="2">
        <f t="shared" si="21"/>
        <v>5000</v>
      </c>
      <c r="F376">
        <f t="shared" si="22"/>
        <v>5000</v>
      </c>
      <c r="I376" s="107">
        <f t="shared" si="23"/>
        <v>5000</v>
      </c>
    </row>
    <row r="377" spans="1:9">
      <c r="A377" s="6" t="s">
        <v>9</v>
      </c>
      <c r="B377" s="12">
        <v>986874</v>
      </c>
      <c r="C377" s="12">
        <v>1184989</v>
      </c>
      <c r="D377" s="36">
        <f t="shared" si="20"/>
        <v>1.200750045091876</v>
      </c>
      <c r="E377" s="2">
        <f t="shared" si="21"/>
        <v>5000</v>
      </c>
      <c r="F377">
        <f t="shared" si="22"/>
        <v>5000</v>
      </c>
      <c r="I377" s="107">
        <f t="shared" si="23"/>
        <v>5000</v>
      </c>
    </row>
    <row r="378" spans="1:9">
      <c r="A378" s="6" t="s">
        <v>9</v>
      </c>
      <c r="B378" s="12">
        <v>816164</v>
      </c>
      <c r="C378" s="12">
        <v>1185146</v>
      </c>
      <c r="D378" s="36">
        <f t="shared" si="20"/>
        <v>1.4520929617086762</v>
      </c>
      <c r="E378" s="2">
        <f t="shared" si="21"/>
        <v>5000</v>
      </c>
      <c r="F378">
        <f t="shared" si="22"/>
        <v>5000</v>
      </c>
      <c r="I378" s="107">
        <f t="shared" si="23"/>
        <v>5000</v>
      </c>
    </row>
    <row r="379" spans="1:9">
      <c r="A379" s="6" t="s">
        <v>9</v>
      </c>
      <c r="B379" s="12">
        <v>1554709</v>
      </c>
      <c r="C379" s="12">
        <v>950077</v>
      </c>
      <c r="D379" s="36">
        <f t="shared" si="20"/>
        <v>0.61109635307957955</v>
      </c>
      <c r="E379" s="2" t="str">
        <f t="shared" si="21"/>
        <v>Not Eligible</v>
      </c>
      <c r="F379">
        <f t="shared" si="22"/>
        <v>4000</v>
      </c>
      <c r="I379" s="107" t="str">
        <f t="shared" si="23"/>
        <v>not Eligible</v>
      </c>
    </row>
    <row r="380" spans="1:9">
      <c r="A380" s="6" t="s">
        <v>9</v>
      </c>
      <c r="B380" s="12">
        <v>1775819</v>
      </c>
      <c r="C380" s="12">
        <v>1623100</v>
      </c>
      <c r="D380" s="36">
        <f t="shared" si="20"/>
        <v>0.91400080751472979</v>
      </c>
      <c r="E380" s="2">
        <f t="shared" si="21"/>
        <v>4000</v>
      </c>
      <c r="F380">
        <f t="shared" si="22"/>
        <v>4000</v>
      </c>
      <c r="I380" s="107">
        <f t="shared" si="23"/>
        <v>4000</v>
      </c>
    </row>
    <row r="381" spans="1:9">
      <c r="A381" s="6" t="s">
        <v>9</v>
      </c>
      <c r="B381" s="12">
        <v>702564</v>
      </c>
      <c r="C381" s="12">
        <v>507751</v>
      </c>
      <c r="D381" s="36">
        <f t="shared" si="20"/>
        <v>0.72271138287757419</v>
      </c>
      <c r="E381" s="2" t="str">
        <f t="shared" si="21"/>
        <v>Not Eligible</v>
      </c>
      <c r="F381">
        <f t="shared" si="22"/>
        <v>4000</v>
      </c>
      <c r="I381" s="107" t="str">
        <f t="shared" si="23"/>
        <v>not Eligible</v>
      </c>
    </row>
    <row r="382" spans="1:9">
      <c r="A382" s="6" t="s">
        <v>9</v>
      </c>
      <c r="B382" s="12">
        <v>1413606</v>
      </c>
      <c r="C382" s="12">
        <v>2033479</v>
      </c>
      <c r="D382" s="36">
        <f t="shared" si="20"/>
        <v>1.4385047884629805</v>
      </c>
      <c r="E382" s="2">
        <f t="shared" si="21"/>
        <v>5000</v>
      </c>
      <c r="F382">
        <f t="shared" si="22"/>
        <v>5000</v>
      </c>
      <c r="I382" s="107">
        <f t="shared" si="23"/>
        <v>5000</v>
      </c>
    </row>
    <row r="383" spans="1:9">
      <c r="A383" s="6" t="s">
        <v>9</v>
      </c>
      <c r="B383" s="12">
        <v>1781724</v>
      </c>
      <c r="C383" s="12">
        <v>784806</v>
      </c>
      <c r="D383" s="36">
        <f t="shared" si="20"/>
        <v>0.44047562922203437</v>
      </c>
      <c r="E383" s="2" t="str">
        <f t="shared" si="21"/>
        <v>Not Eligible</v>
      </c>
      <c r="F383">
        <f t="shared" si="22"/>
        <v>4000</v>
      </c>
      <c r="I383" s="107" t="str">
        <f t="shared" si="23"/>
        <v>not Eligible</v>
      </c>
    </row>
    <row r="384" spans="1:9">
      <c r="A384" s="6" t="s">
        <v>9</v>
      </c>
      <c r="B384" s="12">
        <v>411854</v>
      </c>
      <c r="C384" s="12">
        <v>885981</v>
      </c>
      <c r="D384" s="36">
        <f t="shared" si="20"/>
        <v>2.1512016394159095</v>
      </c>
      <c r="E384" s="2">
        <f t="shared" si="21"/>
        <v>5000</v>
      </c>
      <c r="F384">
        <f t="shared" si="22"/>
        <v>5000</v>
      </c>
      <c r="I384" s="107">
        <f t="shared" si="23"/>
        <v>5000</v>
      </c>
    </row>
    <row r="385" spans="1:9">
      <c r="A385" s="6" t="s">
        <v>9</v>
      </c>
      <c r="B385" s="12">
        <v>901004</v>
      </c>
      <c r="C385" s="12">
        <v>1028036</v>
      </c>
      <c r="D385" s="36">
        <f t="shared" si="20"/>
        <v>1.1409893851747606</v>
      </c>
      <c r="E385" s="2">
        <f t="shared" si="21"/>
        <v>5000</v>
      </c>
      <c r="F385">
        <f t="shared" si="22"/>
        <v>5000</v>
      </c>
      <c r="I385" s="107">
        <f t="shared" si="23"/>
        <v>5000</v>
      </c>
    </row>
    <row r="386" spans="1:9">
      <c r="A386" s="6" t="s">
        <v>9</v>
      </c>
      <c r="B386" s="12">
        <v>689784</v>
      </c>
      <c r="C386" s="12">
        <v>976203</v>
      </c>
      <c r="D386" s="36">
        <f t="shared" si="20"/>
        <v>1.4152299850387948</v>
      </c>
      <c r="E386" s="2">
        <f t="shared" si="21"/>
        <v>5000</v>
      </c>
      <c r="F386">
        <f t="shared" si="22"/>
        <v>5000</v>
      </c>
      <c r="I386" s="107">
        <f t="shared" si="23"/>
        <v>5000</v>
      </c>
    </row>
    <row r="387" spans="1:9">
      <c r="A387" s="6" t="s">
        <v>9</v>
      </c>
      <c r="B387" s="12">
        <v>1185305</v>
      </c>
      <c r="C387" s="12">
        <v>1442358</v>
      </c>
      <c r="D387" s="36">
        <f t="shared" si="20"/>
        <v>1.2168665448977267</v>
      </c>
      <c r="E387" s="2">
        <f t="shared" si="21"/>
        <v>5000</v>
      </c>
      <c r="F387">
        <f t="shared" si="22"/>
        <v>5000</v>
      </c>
      <c r="I387" s="107">
        <f t="shared" si="23"/>
        <v>5000</v>
      </c>
    </row>
    <row r="388" spans="1:9">
      <c r="A388" s="6" t="s">
        <v>9</v>
      </c>
      <c r="B388" s="12">
        <v>849408</v>
      </c>
      <c r="C388" s="12">
        <v>952995</v>
      </c>
      <c r="D388" s="36">
        <f t="shared" si="20"/>
        <v>1.121951994801085</v>
      </c>
      <c r="E388" s="2">
        <f t="shared" si="21"/>
        <v>5000</v>
      </c>
      <c r="F388">
        <f t="shared" si="22"/>
        <v>5000</v>
      </c>
      <c r="I388" s="107">
        <f t="shared" si="23"/>
        <v>5000</v>
      </c>
    </row>
    <row r="389" spans="1:9">
      <c r="A389" s="6" t="s">
        <v>9</v>
      </c>
      <c r="B389" s="12">
        <v>784932</v>
      </c>
      <c r="C389" s="12">
        <v>345440</v>
      </c>
      <c r="D389" s="36">
        <f t="shared" si="20"/>
        <v>0.44008907777998602</v>
      </c>
      <c r="E389" s="2" t="str">
        <f t="shared" si="21"/>
        <v>Not Eligible</v>
      </c>
      <c r="F389" t="str">
        <f t="shared" si="22"/>
        <v>not eligible</v>
      </c>
      <c r="I389" s="107" t="str">
        <f t="shared" si="23"/>
        <v>not Eligible</v>
      </c>
    </row>
    <row r="390" spans="1:9">
      <c r="A390" s="6" t="s">
        <v>9</v>
      </c>
      <c r="B390" s="12">
        <v>923284</v>
      </c>
      <c r="C390" s="12">
        <v>898821</v>
      </c>
      <c r="D390" s="36">
        <f t="shared" si="20"/>
        <v>0.97350436052178957</v>
      </c>
      <c r="E390" s="2">
        <f t="shared" si="21"/>
        <v>4000</v>
      </c>
      <c r="F390">
        <f t="shared" si="22"/>
        <v>4000</v>
      </c>
      <c r="I390" s="107">
        <f t="shared" si="23"/>
        <v>4000</v>
      </c>
    </row>
    <row r="391" spans="1:9">
      <c r="A391" s="6" t="s">
        <v>9</v>
      </c>
      <c r="B391" s="12">
        <v>928607</v>
      </c>
      <c r="C391" s="12">
        <v>1577528</v>
      </c>
      <c r="D391" s="36">
        <f t="shared" si="20"/>
        <v>1.698811230154414</v>
      </c>
      <c r="E391" s="2">
        <f t="shared" si="21"/>
        <v>5000</v>
      </c>
      <c r="F391">
        <f t="shared" si="22"/>
        <v>5000</v>
      </c>
      <c r="I391" s="107">
        <f t="shared" si="23"/>
        <v>5000</v>
      </c>
    </row>
    <row r="392" spans="1:9">
      <c r="A392" s="6" t="s">
        <v>9</v>
      </c>
      <c r="B392" s="12">
        <v>573994</v>
      </c>
      <c r="C392" s="12">
        <v>359948</v>
      </c>
      <c r="D392" s="36">
        <f t="shared" si="20"/>
        <v>0.62709366299996172</v>
      </c>
      <c r="E392" s="2" t="str">
        <f t="shared" si="21"/>
        <v>Not Eligible</v>
      </c>
      <c r="F392" t="str">
        <f t="shared" si="22"/>
        <v>not eligible</v>
      </c>
      <c r="I392" s="107" t="str">
        <f t="shared" si="23"/>
        <v>not Eligible</v>
      </c>
    </row>
    <row r="393" spans="1:9">
      <c r="A393" s="6" t="s">
        <v>9</v>
      </c>
      <c r="B393" s="12">
        <v>1406133</v>
      </c>
      <c r="C393" s="12">
        <v>1113909</v>
      </c>
      <c r="D393" s="36">
        <f t="shared" si="20"/>
        <v>0.79217897595746634</v>
      </c>
      <c r="E393" s="2" t="str">
        <f t="shared" si="21"/>
        <v>Not Eligible</v>
      </c>
      <c r="F393">
        <f t="shared" si="22"/>
        <v>4000</v>
      </c>
      <c r="I393" s="107" t="str">
        <f t="shared" si="23"/>
        <v>not Eligible</v>
      </c>
    </row>
    <row r="394" spans="1:9">
      <c r="A394" s="6" t="s">
        <v>9</v>
      </c>
      <c r="B394" s="12">
        <v>1243278</v>
      </c>
      <c r="C394" s="12">
        <v>1477214</v>
      </c>
      <c r="D394" s="36">
        <f t="shared" ref="D394:D457" si="24">C394/B394</f>
        <v>1.1881606527260999</v>
      </c>
      <c r="E394" s="2">
        <f t="shared" ref="E394:E457" si="25">IF(AND(A394="Active",D394&gt;90%),IF(D394&gt;100%,5000,IF(D394&gt;91%,4000,IF(D394&gt;81%,3000,2000))),"Not Eligible")</f>
        <v>5000</v>
      </c>
      <c r="F394">
        <f t="shared" ref="F394:F457" si="26">IF(AND(A394="active",C394&gt;500000),IF(D394&gt;100%,5000,IF(D394&gt;D394&gt;91%,4000,IF(D394&gt;81%,3000,2000))),"not eligible")</f>
        <v>5000</v>
      </c>
      <c r="I394" s="107">
        <f t="shared" ref="I394:I457" si="27">IF(AND(A394="Active",D394&gt;90%),IF(D394&gt;100%,5000,IF(D394&gt;91%,4000,IF(D394&gt;81%,3000,IF(D394&gt;70%,2000,"Not Eligible")))),"not Eligible")</f>
        <v>5000</v>
      </c>
    </row>
    <row r="395" spans="1:9">
      <c r="A395" s="6" t="s">
        <v>9</v>
      </c>
      <c r="B395" s="12">
        <v>388734</v>
      </c>
      <c r="C395" s="12">
        <v>641170</v>
      </c>
      <c r="D395" s="36">
        <f t="shared" si="24"/>
        <v>1.649379781547279</v>
      </c>
      <c r="E395" s="2">
        <f t="shared" si="25"/>
        <v>5000</v>
      </c>
      <c r="F395">
        <f t="shared" si="26"/>
        <v>5000</v>
      </c>
      <c r="I395" s="107">
        <f t="shared" si="27"/>
        <v>5000</v>
      </c>
    </row>
    <row r="396" spans="1:9">
      <c r="A396" s="6" t="s">
        <v>9</v>
      </c>
      <c r="B396" s="12">
        <v>678005</v>
      </c>
      <c r="C396" s="12">
        <v>489841</v>
      </c>
      <c r="D396" s="36">
        <f t="shared" si="24"/>
        <v>0.72247402305292729</v>
      </c>
      <c r="E396" s="2" t="str">
        <f t="shared" si="25"/>
        <v>Not Eligible</v>
      </c>
      <c r="F396" t="str">
        <f t="shared" si="26"/>
        <v>not eligible</v>
      </c>
      <c r="I396" s="107" t="str">
        <f t="shared" si="27"/>
        <v>not Eligible</v>
      </c>
    </row>
    <row r="397" spans="1:9">
      <c r="A397" s="6" t="s">
        <v>9</v>
      </c>
      <c r="B397" s="12">
        <v>940357</v>
      </c>
      <c r="C397" s="12">
        <v>1870482</v>
      </c>
      <c r="D397" s="36">
        <f t="shared" si="24"/>
        <v>1.9891190260720131</v>
      </c>
      <c r="E397" s="2">
        <f t="shared" si="25"/>
        <v>5000</v>
      </c>
      <c r="F397">
        <f t="shared" si="26"/>
        <v>5000</v>
      </c>
      <c r="I397" s="107">
        <f t="shared" si="27"/>
        <v>5000</v>
      </c>
    </row>
    <row r="398" spans="1:9">
      <c r="A398" s="6" t="s">
        <v>9</v>
      </c>
      <c r="B398" s="12">
        <v>1252663</v>
      </c>
      <c r="C398" s="12">
        <v>1989311</v>
      </c>
      <c r="D398" s="36">
        <f t="shared" si="24"/>
        <v>1.5880655850775507</v>
      </c>
      <c r="E398" s="2">
        <f t="shared" si="25"/>
        <v>5000</v>
      </c>
      <c r="F398">
        <f t="shared" si="26"/>
        <v>5000</v>
      </c>
      <c r="I398" s="107">
        <f t="shared" si="27"/>
        <v>5000</v>
      </c>
    </row>
    <row r="399" spans="1:9">
      <c r="A399" s="6" t="s">
        <v>9</v>
      </c>
      <c r="B399" s="12">
        <v>1335605</v>
      </c>
      <c r="C399" s="12">
        <v>1016487</v>
      </c>
      <c r="D399" s="36">
        <f t="shared" si="24"/>
        <v>0.7610685794078339</v>
      </c>
      <c r="E399" s="2" t="str">
        <f t="shared" si="25"/>
        <v>Not Eligible</v>
      </c>
      <c r="F399">
        <f t="shared" si="26"/>
        <v>4000</v>
      </c>
      <c r="I399" s="107" t="str">
        <f t="shared" si="27"/>
        <v>not Eligible</v>
      </c>
    </row>
    <row r="400" spans="1:9">
      <c r="A400" s="6" t="s">
        <v>9</v>
      </c>
      <c r="B400" s="12">
        <v>1128978</v>
      </c>
      <c r="C400" s="12">
        <v>967840</v>
      </c>
      <c r="D400" s="36">
        <f t="shared" si="24"/>
        <v>0.85727091227641283</v>
      </c>
      <c r="E400" s="2" t="str">
        <f t="shared" si="25"/>
        <v>Not Eligible</v>
      </c>
      <c r="F400">
        <f t="shared" si="26"/>
        <v>4000</v>
      </c>
      <c r="I400" s="107" t="str">
        <f t="shared" si="27"/>
        <v>not Eligible</v>
      </c>
    </row>
    <row r="401" spans="1:9">
      <c r="A401" s="6" t="s">
        <v>9</v>
      </c>
      <c r="B401" s="12">
        <v>830600</v>
      </c>
      <c r="C401" s="12">
        <v>1152138</v>
      </c>
      <c r="D401" s="36">
        <f t="shared" si="24"/>
        <v>1.3871153383096557</v>
      </c>
      <c r="E401" s="2">
        <f t="shared" si="25"/>
        <v>5000</v>
      </c>
      <c r="F401">
        <f t="shared" si="26"/>
        <v>5000</v>
      </c>
      <c r="I401" s="107">
        <f t="shared" si="27"/>
        <v>5000</v>
      </c>
    </row>
    <row r="402" spans="1:9">
      <c r="A402" s="6" t="s">
        <v>9</v>
      </c>
      <c r="B402" s="12">
        <v>730922</v>
      </c>
      <c r="C402" s="12">
        <v>878334</v>
      </c>
      <c r="D402" s="36">
        <f t="shared" si="24"/>
        <v>1.2016795225755963</v>
      </c>
      <c r="E402" s="2">
        <f t="shared" si="25"/>
        <v>5000</v>
      </c>
      <c r="F402">
        <f t="shared" si="26"/>
        <v>5000</v>
      </c>
      <c r="I402" s="107">
        <f t="shared" si="27"/>
        <v>5000</v>
      </c>
    </row>
    <row r="403" spans="1:9">
      <c r="A403" s="6" t="s">
        <v>9</v>
      </c>
      <c r="B403" s="12">
        <v>584523</v>
      </c>
      <c r="C403" s="12">
        <v>1888664</v>
      </c>
      <c r="D403" s="36">
        <f t="shared" si="24"/>
        <v>3.2311200756856446</v>
      </c>
      <c r="E403" s="2">
        <f t="shared" si="25"/>
        <v>5000</v>
      </c>
      <c r="F403">
        <f t="shared" si="26"/>
        <v>5000</v>
      </c>
      <c r="I403" s="107">
        <f t="shared" si="27"/>
        <v>5000</v>
      </c>
    </row>
    <row r="404" spans="1:9">
      <c r="A404" s="6" t="s">
        <v>9</v>
      </c>
      <c r="B404" s="12">
        <v>867440</v>
      </c>
      <c r="C404" s="12">
        <v>1493161</v>
      </c>
      <c r="D404" s="36">
        <f t="shared" si="24"/>
        <v>1.7213421101171262</v>
      </c>
      <c r="E404" s="2">
        <f t="shared" si="25"/>
        <v>5000</v>
      </c>
      <c r="F404">
        <f t="shared" si="26"/>
        <v>5000</v>
      </c>
      <c r="I404" s="107">
        <f t="shared" si="27"/>
        <v>5000</v>
      </c>
    </row>
    <row r="405" spans="1:9">
      <c r="A405" s="6" t="s">
        <v>9</v>
      </c>
      <c r="B405" s="12">
        <v>1688706</v>
      </c>
      <c r="C405" s="12">
        <v>2694294</v>
      </c>
      <c r="D405" s="36">
        <f t="shared" si="24"/>
        <v>1.5954784314143493</v>
      </c>
      <c r="E405" s="2">
        <f t="shared" si="25"/>
        <v>5000</v>
      </c>
      <c r="F405">
        <f t="shared" si="26"/>
        <v>5000</v>
      </c>
      <c r="I405" s="107">
        <f t="shared" si="27"/>
        <v>5000</v>
      </c>
    </row>
    <row r="406" spans="1:9">
      <c r="A406" s="6" t="s">
        <v>9</v>
      </c>
      <c r="B406" s="12">
        <v>170145</v>
      </c>
      <c r="C406" s="12">
        <v>569860</v>
      </c>
      <c r="D406" s="36">
        <f t="shared" si="24"/>
        <v>3.3492609245055687</v>
      </c>
      <c r="E406" s="2">
        <f t="shared" si="25"/>
        <v>5000</v>
      </c>
      <c r="F406">
        <f t="shared" si="26"/>
        <v>5000</v>
      </c>
      <c r="I406" s="107">
        <f t="shared" si="27"/>
        <v>5000</v>
      </c>
    </row>
    <row r="407" spans="1:9">
      <c r="A407" s="6" t="s">
        <v>9</v>
      </c>
      <c r="B407" s="12">
        <v>994723</v>
      </c>
      <c r="C407" s="12">
        <v>1042862</v>
      </c>
      <c r="D407" s="36">
        <f t="shared" si="24"/>
        <v>1.048394377128105</v>
      </c>
      <c r="E407" s="2">
        <f t="shared" si="25"/>
        <v>5000</v>
      </c>
      <c r="F407">
        <f t="shared" si="26"/>
        <v>5000</v>
      </c>
      <c r="I407" s="107">
        <f t="shared" si="27"/>
        <v>5000</v>
      </c>
    </row>
    <row r="408" spans="1:9">
      <c r="A408" s="6" t="s">
        <v>9</v>
      </c>
      <c r="B408" s="12">
        <v>1650609</v>
      </c>
      <c r="C408" s="12">
        <v>2093189</v>
      </c>
      <c r="D408" s="36">
        <f t="shared" si="24"/>
        <v>1.2681313381909345</v>
      </c>
      <c r="E408" s="2">
        <f t="shared" si="25"/>
        <v>5000</v>
      </c>
      <c r="F408">
        <f t="shared" si="26"/>
        <v>5000</v>
      </c>
      <c r="I408" s="107">
        <f t="shared" si="27"/>
        <v>5000</v>
      </c>
    </row>
    <row r="409" spans="1:9">
      <c r="A409" s="6" t="s">
        <v>9</v>
      </c>
      <c r="B409" s="12">
        <v>743079</v>
      </c>
      <c r="C409" s="12">
        <v>720562</v>
      </c>
      <c r="D409" s="36">
        <f t="shared" si="24"/>
        <v>0.96969770374347819</v>
      </c>
      <c r="E409" s="2">
        <f t="shared" si="25"/>
        <v>4000</v>
      </c>
      <c r="F409">
        <f t="shared" si="26"/>
        <v>4000</v>
      </c>
      <c r="I409" s="107">
        <f t="shared" si="27"/>
        <v>4000</v>
      </c>
    </row>
    <row r="410" spans="1:9">
      <c r="A410" s="6" t="s">
        <v>9</v>
      </c>
      <c r="B410" s="12">
        <v>827718</v>
      </c>
      <c r="C410" s="12">
        <v>1811702</v>
      </c>
      <c r="D410" s="36">
        <f t="shared" si="24"/>
        <v>2.1887913516439172</v>
      </c>
      <c r="E410" s="2">
        <f t="shared" si="25"/>
        <v>5000</v>
      </c>
      <c r="F410">
        <f t="shared" si="26"/>
        <v>5000</v>
      </c>
      <c r="I410" s="107">
        <f t="shared" si="27"/>
        <v>5000</v>
      </c>
    </row>
    <row r="411" spans="1:9">
      <c r="A411" s="6" t="s">
        <v>9</v>
      </c>
      <c r="B411" s="12">
        <v>694298</v>
      </c>
      <c r="C411" s="12">
        <v>1264203</v>
      </c>
      <c r="D411" s="36">
        <f t="shared" si="24"/>
        <v>1.8208362979585135</v>
      </c>
      <c r="E411" s="2">
        <f t="shared" si="25"/>
        <v>5000</v>
      </c>
      <c r="F411">
        <f t="shared" si="26"/>
        <v>5000</v>
      </c>
      <c r="I411" s="107">
        <f t="shared" si="27"/>
        <v>5000</v>
      </c>
    </row>
    <row r="412" spans="1:9">
      <c r="A412" s="6" t="s">
        <v>9</v>
      </c>
      <c r="B412" s="12">
        <v>599989</v>
      </c>
      <c r="C412" s="12">
        <v>1244319</v>
      </c>
      <c r="D412" s="36">
        <f t="shared" si="24"/>
        <v>2.0739030215553953</v>
      </c>
      <c r="E412" s="2">
        <f t="shared" si="25"/>
        <v>5000</v>
      </c>
      <c r="F412">
        <f t="shared" si="26"/>
        <v>5000</v>
      </c>
      <c r="I412" s="107">
        <f t="shared" si="27"/>
        <v>5000</v>
      </c>
    </row>
    <row r="413" spans="1:9">
      <c r="A413" s="6" t="s">
        <v>9</v>
      </c>
      <c r="B413" s="12">
        <v>840749</v>
      </c>
      <c r="C413" s="12">
        <v>1527333</v>
      </c>
      <c r="D413" s="36">
        <f t="shared" si="24"/>
        <v>1.8166337396773591</v>
      </c>
      <c r="E413" s="2">
        <f t="shared" si="25"/>
        <v>5000</v>
      </c>
      <c r="F413">
        <f t="shared" si="26"/>
        <v>5000</v>
      </c>
      <c r="I413" s="107">
        <f t="shared" si="27"/>
        <v>5000</v>
      </c>
    </row>
    <row r="414" spans="1:9">
      <c r="A414" s="6" t="s">
        <v>9</v>
      </c>
      <c r="B414" s="12">
        <v>979744</v>
      </c>
      <c r="C414" s="12">
        <v>1528714</v>
      </c>
      <c r="D414" s="36">
        <f t="shared" si="24"/>
        <v>1.5603198386517294</v>
      </c>
      <c r="E414" s="2">
        <f t="shared" si="25"/>
        <v>5000</v>
      </c>
      <c r="F414">
        <f t="shared" si="26"/>
        <v>5000</v>
      </c>
      <c r="I414" s="107">
        <f t="shared" si="27"/>
        <v>5000</v>
      </c>
    </row>
    <row r="415" spans="1:9">
      <c r="A415" s="6" t="s">
        <v>9</v>
      </c>
      <c r="B415" s="12">
        <v>894585</v>
      </c>
      <c r="C415" s="12">
        <v>1407729</v>
      </c>
      <c r="D415" s="36">
        <f t="shared" si="24"/>
        <v>1.5736112275524405</v>
      </c>
      <c r="E415" s="2">
        <f t="shared" si="25"/>
        <v>5000</v>
      </c>
      <c r="F415">
        <f t="shared" si="26"/>
        <v>5000</v>
      </c>
      <c r="I415" s="107">
        <f t="shared" si="27"/>
        <v>5000</v>
      </c>
    </row>
    <row r="416" spans="1:9">
      <c r="A416" s="6" t="s">
        <v>9</v>
      </c>
      <c r="B416" s="12">
        <v>1294331</v>
      </c>
      <c r="C416" s="12">
        <v>619465</v>
      </c>
      <c r="D416" s="36">
        <f t="shared" si="24"/>
        <v>0.47859859649502329</v>
      </c>
      <c r="E416" s="2" t="str">
        <f t="shared" si="25"/>
        <v>Not Eligible</v>
      </c>
      <c r="F416">
        <f t="shared" si="26"/>
        <v>4000</v>
      </c>
      <c r="I416" s="107" t="str">
        <f t="shared" si="27"/>
        <v>not Eligible</v>
      </c>
    </row>
    <row r="417" spans="1:9">
      <c r="A417" s="6" t="s">
        <v>9</v>
      </c>
      <c r="B417" s="12">
        <v>680530</v>
      </c>
      <c r="C417" s="12">
        <v>731178</v>
      </c>
      <c r="D417" s="36">
        <f t="shared" si="24"/>
        <v>1.0744243457305336</v>
      </c>
      <c r="E417" s="2">
        <f t="shared" si="25"/>
        <v>5000</v>
      </c>
      <c r="F417">
        <f t="shared" si="26"/>
        <v>5000</v>
      </c>
      <c r="I417" s="107">
        <f t="shared" si="27"/>
        <v>5000</v>
      </c>
    </row>
    <row r="418" spans="1:9">
      <c r="A418" s="6" t="s">
        <v>9</v>
      </c>
      <c r="B418" s="12">
        <v>694915</v>
      </c>
      <c r="C418" s="12">
        <v>434649</v>
      </c>
      <c r="D418" s="36">
        <f t="shared" si="24"/>
        <v>0.62547074102588085</v>
      </c>
      <c r="E418" s="2" t="str">
        <f t="shared" si="25"/>
        <v>Not Eligible</v>
      </c>
      <c r="F418" t="str">
        <f t="shared" si="26"/>
        <v>not eligible</v>
      </c>
      <c r="I418" s="107" t="str">
        <f t="shared" si="27"/>
        <v>not Eligible</v>
      </c>
    </row>
    <row r="419" spans="1:9">
      <c r="A419" s="6" t="s">
        <v>9</v>
      </c>
      <c r="B419" s="12">
        <v>1030588</v>
      </c>
      <c r="C419" s="12">
        <v>505761</v>
      </c>
      <c r="D419" s="36">
        <f t="shared" si="24"/>
        <v>0.49074994081048878</v>
      </c>
      <c r="E419" s="2" t="str">
        <f t="shared" si="25"/>
        <v>Not Eligible</v>
      </c>
      <c r="F419">
        <f t="shared" si="26"/>
        <v>4000</v>
      </c>
      <c r="I419" s="107" t="str">
        <f t="shared" si="27"/>
        <v>not Eligible</v>
      </c>
    </row>
    <row r="420" spans="1:9">
      <c r="A420" s="6" t="s">
        <v>9</v>
      </c>
      <c r="B420" s="12">
        <v>1370535</v>
      </c>
      <c r="C420" s="12">
        <v>1060550</v>
      </c>
      <c r="D420" s="36">
        <f t="shared" si="24"/>
        <v>0.77382190166613762</v>
      </c>
      <c r="E420" s="2" t="str">
        <f t="shared" si="25"/>
        <v>Not Eligible</v>
      </c>
      <c r="F420">
        <f t="shared" si="26"/>
        <v>4000</v>
      </c>
      <c r="I420" s="107" t="str">
        <f t="shared" si="27"/>
        <v>not Eligible</v>
      </c>
    </row>
    <row r="421" spans="1:9">
      <c r="A421" s="6" t="s">
        <v>9</v>
      </c>
      <c r="B421" s="12">
        <v>592555</v>
      </c>
      <c r="C421" s="12">
        <v>796761</v>
      </c>
      <c r="D421" s="36">
        <f t="shared" si="24"/>
        <v>1.3446194867986938</v>
      </c>
      <c r="E421" s="2">
        <f t="shared" si="25"/>
        <v>5000</v>
      </c>
      <c r="F421">
        <f t="shared" si="26"/>
        <v>5000</v>
      </c>
      <c r="I421" s="107">
        <f t="shared" si="27"/>
        <v>5000</v>
      </c>
    </row>
    <row r="422" spans="1:9">
      <c r="A422" s="6" t="s">
        <v>9</v>
      </c>
      <c r="B422" s="12">
        <v>526134</v>
      </c>
      <c r="C422" s="12">
        <v>858394</v>
      </c>
      <c r="D422" s="36">
        <f t="shared" si="24"/>
        <v>1.6315121242877291</v>
      </c>
      <c r="E422" s="2">
        <f t="shared" si="25"/>
        <v>5000</v>
      </c>
      <c r="F422">
        <f t="shared" si="26"/>
        <v>5000</v>
      </c>
      <c r="I422" s="107">
        <f t="shared" si="27"/>
        <v>5000</v>
      </c>
    </row>
    <row r="423" spans="1:9">
      <c r="A423" s="6" t="s">
        <v>9</v>
      </c>
      <c r="B423" s="12">
        <v>478320</v>
      </c>
      <c r="C423" s="12">
        <v>910569</v>
      </c>
      <c r="D423" s="36">
        <f t="shared" si="24"/>
        <v>1.9036816357250377</v>
      </c>
      <c r="E423" s="2">
        <f t="shared" si="25"/>
        <v>5000</v>
      </c>
      <c r="F423">
        <f t="shared" si="26"/>
        <v>5000</v>
      </c>
      <c r="I423" s="107">
        <f t="shared" si="27"/>
        <v>5000</v>
      </c>
    </row>
    <row r="424" spans="1:9">
      <c r="A424" s="6" t="s">
        <v>9</v>
      </c>
      <c r="B424" s="12">
        <v>555961</v>
      </c>
      <c r="C424" s="12">
        <v>183677</v>
      </c>
      <c r="D424" s="36">
        <f t="shared" si="24"/>
        <v>0.33037749050742771</v>
      </c>
      <c r="E424" s="2" t="str">
        <f t="shared" si="25"/>
        <v>Not Eligible</v>
      </c>
      <c r="F424" t="str">
        <f t="shared" si="26"/>
        <v>not eligible</v>
      </c>
      <c r="I424" s="107" t="str">
        <f t="shared" si="27"/>
        <v>not Eligible</v>
      </c>
    </row>
    <row r="425" spans="1:9">
      <c r="A425" s="6" t="s">
        <v>9</v>
      </c>
      <c r="B425" s="12">
        <v>768199</v>
      </c>
      <c r="C425" s="12">
        <v>1474099</v>
      </c>
      <c r="D425" s="36">
        <f t="shared" si="24"/>
        <v>1.9189025239553814</v>
      </c>
      <c r="E425" s="2">
        <f t="shared" si="25"/>
        <v>5000</v>
      </c>
      <c r="F425">
        <f t="shared" si="26"/>
        <v>5000</v>
      </c>
      <c r="I425" s="107">
        <f t="shared" si="27"/>
        <v>5000</v>
      </c>
    </row>
    <row r="426" spans="1:9">
      <c r="A426" s="6" t="s">
        <v>9</v>
      </c>
      <c r="B426" s="12">
        <v>509756</v>
      </c>
      <c r="C426" s="12">
        <v>619613</v>
      </c>
      <c r="D426" s="36">
        <f t="shared" si="24"/>
        <v>1.2155089886141606</v>
      </c>
      <c r="E426" s="2">
        <f t="shared" si="25"/>
        <v>5000</v>
      </c>
      <c r="F426">
        <f t="shared" si="26"/>
        <v>5000</v>
      </c>
      <c r="I426" s="107">
        <f t="shared" si="27"/>
        <v>5000</v>
      </c>
    </row>
    <row r="427" spans="1:9">
      <c r="A427" s="6" t="s">
        <v>9</v>
      </c>
      <c r="B427" s="12">
        <v>2941904</v>
      </c>
      <c r="C427" s="12">
        <v>3086995</v>
      </c>
      <c r="D427" s="36">
        <f t="shared" si="24"/>
        <v>1.0493187405163458</v>
      </c>
      <c r="E427" s="2">
        <f t="shared" si="25"/>
        <v>5000</v>
      </c>
      <c r="F427">
        <f t="shared" si="26"/>
        <v>5000</v>
      </c>
      <c r="I427" s="107">
        <f t="shared" si="27"/>
        <v>5000</v>
      </c>
    </row>
    <row r="428" spans="1:9">
      <c r="A428" s="6" t="s">
        <v>9</v>
      </c>
      <c r="B428" s="12">
        <v>1231788</v>
      </c>
      <c r="C428" s="12">
        <v>1093220</v>
      </c>
      <c r="D428" s="36">
        <f t="shared" si="24"/>
        <v>0.88750661639827633</v>
      </c>
      <c r="E428" s="2" t="str">
        <f t="shared" si="25"/>
        <v>Not Eligible</v>
      </c>
      <c r="F428">
        <f t="shared" si="26"/>
        <v>4000</v>
      </c>
      <c r="I428" s="107" t="str">
        <f t="shared" si="27"/>
        <v>not Eligible</v>
      </c>
    </row>
    <row r="429" spans="1:9">
      <c r="A429" s="6" t="s">
        <v>9</v>
      </c>
      <c r="B429" s="12">
        <v>646050</v>
      </c>
      <c r="C429" s="12">
        <v>1327831</v>
      </c>
      <c r="D429" s="36">
        <f t="shared" si="24"/>
        <v>2.0553068647937467</v>
      </c>
      <c r="E429" s="2">
        <f t="shared" si="25"/>
        <v>5000</v>
      </c>
      <c r="F429">
        <f t="shared" si="26"/>
        <v>5000</v>
      </c>
      <c r="I429" s="107">
        <f t="shared" si="27"/>
        <v>5000</v>
      </c>
    </row>
    <row r="430" spans="1:9">
      <c r="A430" s="6" t="s">
        <v>9</v>
      </c>
      <c r="B430" s="12">
        <v>648036</v>
      </c>
      <c r="C430" s="12">
        <v>797746</v>
      </c>
      <c r="D430" s="36">
        <f t="shared" si="24"/>
        <v>1.2310211161108333</v>
      </c>
      <c r="E430" s="2">
        <f t="shared" si="25"/>
        <v>5000</v>
      </c>
      <c r="F430">
        <f t="shared" si="26"/>
        <v>5000</v>
      </c>
      <c r="I430" s="107">
        <f t="shared" si="27"/>
        <v>5000</v>
      </c>
    </row>
    <row r="431" spans="1:9">
      <c r="A431" s="6" t="s">
        <v>9</v>
      </c>
      <c r="B431" s="12">
        <v>1431054</v>
      </c>
      <c r="C431" s="12">
        <v>1077500</v>
      </c>
      <c r="D431" s="36">
        <f t="shared" si="24"/>
        <v>0.75294153819492482</v>
      </c>
      <c r="E431" s="2" t="str">
        <f t="shared" si="25"/>
        <v>Not Eligible</v>
      </c>
      <c r="F431">
        <f t="shared" si="26"/>
        <v>4000</v>
      </c>
      <c r="I431" s="107" t="str">
        <f t="shared" si="27"/>
        <v>not Eligible</v>
      </c>
    </row>
    <row r="432" spans="1:9">
      <c r="A432" s="6" t="s">
        <v>9</v>
      </c>
      <c r="B432" s="12">
        <v>471311</v>
      </c>
      <c r="C432" s="12">
        <v>524789</v>
      </c>
      <c r="D432" s="36">
        <f t="shared" si="24"/>
        <v>1.113466479670536</v>
      </c>
      <c r="E432" s="2">
        <f t="shared" si="25"/>
        <v>5000</v>
      </c>
      <c r="F432">
        <f t="shared" si="26"/>
        <v>5000</v>
      </c>
      <c r="I432" s="107">
        <f t="shared" si="27"/>
        <v>5000</v>
      </c>
    </row>
    <row r="433" spans="1:9">
      <c r="A433" s="6" t="s">
        <v>9</v>
      </c>
      <c r="B433" s="12">
        <v>363309</v>
      </c>
      <c r="C433" s="12">
        <v>548104</v>
      </c>
      <c r="D433" s="36">
        <f t="shared" si="24"/>
        <v>1.5086441569022513</v>
      </c>
      <c r="E433" s="2">
        <f t="shared" si="25"/>
        <v>5000</v>
      </c>
      <c r="F433">
        <f t="shared" si="26"/>
        <v>5000</v>
      </c>
      <c r="I433" s="107">
        <f t="shared" si="27"/>
        <v>5000</v>
      </c>
    </row>
    <row r="434" spans="1:9">
      <c r="A434" s="6" t="s">
        <v>9</v>
      </c>
      <c r="B434" s="12">
        <v>1378261</v>
      </c>
      <c r="C434" s="12">
        <v>2076538</v>
      </c>
      <c r="D434" s="36">
        <f t="shared" si="24"/>
        <v>1.5066362612016158</v>
      </c>
      <c r="E434" s="2">
        <f t="shared" si="25"/>
        <v>5000</v>
      </c>
      <c r="F434">
        <f t="shared" si="26"/>
        <v>5000</v>
      </c>
      <c r="I434" s="107">
        <f t="shared" si="27"/>
        <v>5000</v>
      </c>
    </row>
    <row r="435" spans="1:9">
      <c r="A435" s="6" t="s">
        <v>9</v>
      </c>
      <c r="B435" s="12">
        <v>332882</v>
      </c>
      <c r="C435" s="12">
        <v>1152676</v>
      </c>
      <c r="D435" s="36">
        <f t="shared" si="24"/>
        <v>3.4627165181655961</v>
      </c>
      <c r="E435" s="2">
        <f t="shared" si="25"/>
        <v>5000</v>
      </c>
      <c r="F435">
        <f t="shared" si="26"/>
        <v>5000</v>
      </c>
      <c r="I435" s="107">
        <f t="shared" si="27"/>
        <v>5000</v>
      </c>
    </row>
    <row r="436" spans="1:9">
      <c r="A436" s="6" t="s">
        <v>9</v>
      </c>
      <c r="B436" s="12">
        <v>2291352</v>
      </c>
      <c r="C436" s="12">
        <v>4753816</v>
      </c>
      <c r="D436" s="36">
        <f t="shared" si="24"/>
        <v>2.0746773084187851</v>
      </c>
      <c r="E436" s="2">
        <f t="shared" si="25"/>
        <v>5000</v>
      </c>
      <c r="F436">
        <f t="shared" si="26"/>
        <v>5000</v>
      </c>
      <c r="I436" s="107">
        <f t="shared" si="27"/>
        <v>5000</v>
      </c>
    </row>
    <row r="437" spans="1:9">
      <c r="A437" s="6" t="s">
        <v>9</v>
      </c>
      <c r="B437" s="12">
        <v>510065</v>
      </c>
      <c r="C437" s="12">
        <v>462456</v>
      </c>
      <c r="D437" s="36">
        <f t="shared" si="24"/>
        <v>0.90666091576563768</v>
      </c>
      <c r="E437" s="2">
        <f t="shared" si="25"/>
        <v>3000</v>
      </c>
      <c r="F437" t="str">
        <f t="shared" si="26"/>
        <v>not eligible</v>
      </c>
      <c r="I437" s="107">
        <f t="shared" si="27"/>
        <v>3000</v>
      </c>
    </row>
    <row r="438" spans="1:9">
      <c r="A438" s="6" t="s">
        <v>9</v>
      </c>
      <c r="B438" s="12">
        <v>1747024</v>
      </c>
      <c r="C438" s="12">
        <v>2151517</v>
      </c>
      <c r="D438" s="36">
        <f t="shared" si="24"/>
        <v>1.2315325948584563</v>
      </c>
      <c r="E438" s="2">
        <f t="shared" si="25"/>
        <v>5000</v>
      </c>
      <c r="F438">
        <f t="shared" si="26"/>
        <v>5000</v>
      </c>
      <c r="I438" s="107">
        <f t="shared" si="27"/>
        <v>5000</v>
      </c>
    </row>
    <row r="439" spans="1:9">
      <c r="A439" s="6" t="s">
        <v>9</v>
      </c>
      <c r="B439" s="12">
        <v>752936</v>
      </c>
      <c r="C439" s="12">
        <v>445356</v>
      </c>
      <c r="D439" s="36">
        <f t="shared" si="24"/>
        <v>0.59149250401096509</v>
      </c>
      <c r="E439" s="2" t="str">
        <f t="shared" si="25"/>
        <v>Not Eligible</v>
      </c>
      <c r="F439" t="str">
        <f t="shared" si="26"/>
        <v>not eligible</v>
      </c>
      <c r="I439" s="107" t="str">
        <f t="shared" si="27"/>
        <v>not Eligible</v>
      </c>
    </row>
    <row r="440" spans="1:9">
      <c r="A440" s="6" t="s">
        <v>9</v>
      </c>
      <c r="B440" s="12">
        <v>409058</v>
      </c>
      <c r="C440" s="12">
        <v>204973</v>
      </c>
      <c r="D440" s="36">
        <f t="shared" si="24"/>
        <v>0.50108542064939443</v>
      </c>
      <c r="E440" s="2" t="str">
        <f t="shared" si="25"/>
        <v>Not Eligible</v>
      </c>
      <c r="F440" t="str">
        <f t="shared" si="26"/>
        <v>not eligible</v>
      </c>
      <c r="I440" s="107" t="str">
        <f t="shared" si="27"/>
        <v>not Eligible</v>
      </c>
    </row>
    <row r="441" spans="1:9">
      <c r="A441" s="6" t="s">
        <v>9</v>
      </c>
      <c r="B441" s="12">
        <v>579556</v>
      </c>
      <c r="C441" s="12">
        <v>320352</v>
      </c>
      <c r="D441" s="36">
        <f t="shared" si="24"/>
        <v>0.5527541773357536</v>
      </c>
      <c r="E441" s="2" t="str">
        <f t="shared" si="25"/>
        <v>Not Eligible</v>
      </c>
      <c r="F441" t="str">
        <f t="shared" si="26"/>
        <v>not eligible</v>
      </c>
      <c r="I441" s="107" t="str">
        <f t="shared" si="27"/>
        <v>not Eligible</v>
      </c>
    </row>
    <row r="442" spans="1:9">
      <c r="A442" s="6" t="s">
        <v>9</v>
      </c>
      <c r="B442" s="12">
        <v>1276033</v>
      </c>
      <c r="C442" s="12">
        <v>802967</v>
      </c>
      <c r="D442" s="36">
        <f t="shared" si="24"/>
        <v>0.62926820858081256</v>
      </c>
      <c r="E442" s="2" t="str">
        <f t="shared" si="25"/>
        <v>Not Eligible</v>
      </c>
      <c r="F442">
        <f t="shared" si="26"/>
        <v>4000</v>
      </c>
      <c r="I442" s="107" t="str">
        <f t="shared" si="27"/>
        <v>not Eligible</v>
      </c>
    </row>
    <row r="443" spans="1:9">
      <c r="A443" s="6" t="s">
        <v>9</v>
      </c>
      <c r="B443" s="12">
        <v>640131</v>
      </c>
      <c r="C443" s="12">
        <v>595533</v>
      </c>
      <c r="D443" s="36">
        <f t="shared" si="24"/>
        <v>0.93032988560154095</v>
      </c>
      <c r="E443" s="2">
        <f t="shared" si="25"/>
        <v>4000</v>
      </c>
      <c r="F443">
        <f t="shared" si="26"/>
        <v>4000</v>
      </c>
      <c r="I443" s="107">
        <f t="shared" si="27"/>
        <v>4000</v>
      </c>
    </row>
    <row r="444" spans="1:9">
      <c r="A444" s="6" t="s">
        <v>9</v>
      </c>
      <c r="B444" s="12">
        <v>1511402</v>
      </c>
      <c r="C444" s="12">
        <v>2053945</v>
      </c>
      <c r="D444" s="36">
        <f t="shared" si="24"/>
        <v>1.3589667077322909</v>
      </c>
      <c r="E444" s="2">
        <f t="shared" si="25"/>
        <v>5000</v>
      </c>
      <c r="F444">
        <f t="shared" si="26"/>
        <v>5000</v>
      </c>
      <c r="I444" s="107">
        <f t="shared" si="27"/>
        <v>5000</v>
      </c>
    </row>
    <row r="445" spans="1:9">
      <c r="A445" s="6" t="s">
        <v>9</v>
      </c>
      <c r="B445" s="12">
        <v>369251</v>
      </c>
      <c r="C445" s="12">
        <v>1402002</v>
      </c>
      <c r="D445" s="36">
        <f t="shared" si="24"/>
        <v>3.7968807125776234</v>
      </c>
      <c r="E445" s="2">
        <f t="shared" si="25"/>
        <v>5000</v>
      </c>
      <c r="F445">
        <f t="shared" si="26"/>
        <v>5000</v>
      </c>
      <c r="I445" s="107">
        <f t="shared" si="27"/>
        <v>5000</v>
      </c>
    </row>
    <row r="446" spans="1:9">
      <c r="A446" s="6" t="s">
        <v>9</v>
      </c>
      <c r="B446" s="12">
        <v>713038</v>
      </c>
      <c r="C446" s="12">
        <v>1341030</v>
      </c>
      <c r="D446" s="36">
        <f t="shared" si="24"/>
        <v>1.8807272543679299</v>
      </c>
      <c r="E446" s="2">
        <f t="shared" si="25"/>
        <v>5000</v>
      </c>
      <c r="F446">
        <f t="shared" si="26"/>
        <v>5000</v>
      </c>
      <c r="I446" s="107">
        <f t="shared" si="27"/>
        <v>5000</v>
      </c>
    </row>
    <row r="447" spans="1:9">
      <c r="A447" s="6" t="s">
        <v>9</v>
      </c>
      <c r="B447" s="12">
        <v>915757</v>
      </c>
      <c r="C447" s="12">
        <v>415905</v>
      </c>
      <c r="D447" s="36">
        <f t="shared" si="24"/>
        <v>0.45416524252612867</v>
      </c>
      <c r="E447" s="2" t="str">
        <f t="shared" si="25"/>
        <v>Not Eligible</v>
      </c>
      <c r="F447" t="str">
        <f t="shared" si="26"/>
        <v>not eligible</v>
      </c>
      <c r="I447" s="107" t="str">
        <f t="shared" si="27"/>
        <v>not Eligible</v>
      </c>
    </row>
    <row r="448" spans="1:9">
      <c r="A448" s="6" t="s">
        <v>9</v>
      </c>
      <c r="B448" s="12">
        <v>715893</v>
      </c>
      <c r="C448" s="12">
        <v>1054571</v>
      </c>
      <c r="D448" s="36">
        <f t="shared" si="24"/>
        <v>1.473084664887071</v>
      </c>
      <c r="E448" s="2">
        <f t="shared" si="25"/>
        <v>5000</v>
      </c>
      <c r="F448">
        <f t="shared" si="26"/>
        <v>5000</v>
      </c>
      <c r="I448" s="107">
        <f t="shared" si="27"/>
        <v>5000</v>
      </c>
    </row>
    <row r="449" spans="1:9">
      <c r="A449" s="6" t="s">
        <v>9</v>
      </c>
      <c r="B449" s="12">
        <v>1455873</v>
      </c>
      <c r="C449" s="12">
        <v>1718333</v>
      </c>
      <c r="D449" s="36">
        <f t="shared" si="24"/>
        <v>1.1802767136968677</v>
      </c>
      <c r="E449" s="2">
        <f t="shared" si="25"/>
        <v>5000</v>
      </c>
      <c r="F449">
        <f t="shared" si="26"/>
        <v>5000</v>
      </c>
      <c r="I449" s="107">
        <f t="shared" si="27"/>
        <v>5000</v>
      </c>
    </row>
    <row r="450" spans="1:9">
      <c r="A450" s="6" t="s">
        <v>9</v>
      </c>
      <c r="B450" s="12">
        <v>857343</v>
      </c>
      <c r="C450" s="12">
        <v>1003314</v>
      </c>
      <c r="D450" s="36">
        <f t="shared" si="24"/>
        <v>1.1702597443496943</v>
      </c>
      <c r="E450" s="2">
        <f t="shared" si="25"/>
        <v>5000</v>
      </c>
      <c r="F450">
        <f t="shared" si="26"/>
        <v>5000</v>
      </c>
      <c r="I450" s="107">
        <f t="shared" si="27"/>
        <v>5000</v>
      </c>
    </row>
    <row r="451" spans="1:9">
      <c r="A451" s="6" t="s">
        <v>9</v>
      </c>
      <c r="B451" s="12">
        <v>660554</v>
      </c>
      <c r="C451" s="12">
        <v>878704</v>
      </c>
      <c r="D451" s="36">
        <f t="shared" si="24"/>
        <v>1.3302530905875978</v>
      </c>
      <c r="E451" s="2">
        <f t="shared" si="25"/>
        <v>5000</v>
      </c>
      <c r="F451">
        <f t="shared" si="26"/>
        <v>5000</v>
      </c>
      <c r="I451" s="107">
        <f t="shared" si="27"/>
        <v>5000</v>
      </c>
    </row>
    <row r="452" spans="1:9">
      <c r="A452" s="6" t="s">
        <v>9</v>
      </c>
      <c r="B452" s="12">
        <v>488006</v>
      </c>
      <c r="C452" s="12">
        <v>436700</v>
      </c>
      <c r="D452" s="36">
        <f t="shared" si="24"/>
        <v>0.89486604672893366</v>
      </c>
      <c r="E452" s="2" t="str">
        <f t="shared" si="25"/>
        <v>Not Eligible</v>
      </c>
      <c r="F452" t="str">
        <f t="shared" si="26"/>
        <v>not eligible</v>
      </c>
      <c r="I452" s="107" t="str">
        <f t="shared" si="27"/>
        <v>not Eligible</v>
      </c>
    </row>
    <row r="453" spans="1:9">
      <c r="A453" s="6" t="s">
        <v>9</v>
      </c>
      <c r="B453" s="12">
        <v>638650</v>
      </c>
      <c r="C453" s="12">
        <v>1407603</v>
      </c>
      <c r="D453" s="36">
        <f t="shared" si="24"/>
        <v>2.2040288107727237</v>
      </c>
      <c r="E453" s="2">
        <f t="shared" si="25"/>
        <v>5000</v>
      </c>
      <c r="F453">
        <f t="shared" si="26"/>
        <v>5000</v>
      </c>
      <c r="I453" s="107">
        <f t="shared" si="27"/>
        <v>5000</v>
      </c>
    </row>
    <row r="454" spans="1:9">
      <c r="A454" s="6" t="s">
        <v>9</v>
      </c>
      <c r="B454" s="12">
        <v>604115</v>
      </c>
      <c r="C454" s="12">
        <v>653212</v>
      </c>
      <c r="D454" s="36">
        <f t="shared" si="24"/>
        <v>1.081270950067454</v>
      </c>
      <c r="E454" s="2">
        <f t="shared" si="25"/>
        <v>5000</v>
      </c>
      <c r="F454">
        <f t="shared" si="26"/>
        <v>5000</v>
      </c>
      <c r="I454" s="107">
        <f t="shared" si="27"/>
        <v>5000</v>
      </c>
    </row>
    <row r="455" spans="1:9">
      <c r="A455" s="6" t="s">
        <v>9</v>
      </c>
      <c r="B455" s="12">
        <v>1304784</v>
      </c>
      <c r="C455" s="12">
        <v>2105588</v>
      </c>
      <c r="D455" s="36">
        <f t="shared" si="24"/>
        <v>1.6137444971734785</v>
      </c>
      <c r="E455" s="2">
        <f t="shared" si="25"/>
        <v>5000</v>
      </c>
      <c r="F455">
        <f t="shared" si="26"/>
        <v>5000</v>
      </c>
      <c r="I455" s="107">
        <f t="shared" si="27"/>
        <v>5000</v>
      </c>
    </row>
    <row r="456" spans="1:9">
      <c r="A456" s="6" t="s">
        <v>9</v>
      </c>
      <c r="B456" s="12">
        <v>1036060</v>
      </c>
      <c r="C456" s="12">
        <v>666980</v>
      </c>
      <c r="D456" s="36">
        <f t="shared" si="24"/>
        <v>0.64376580506920444</v>
      </c>
      <c r="E456" s="2" t="str">
        <f t="shared" si="25"/>
        <v>Not Eligible</v>
      </c>
      <c r="F456">
        <f t="shared" si="26"/>
        <v>4000</v>
      </c>
      <c r="I456" s="107" t="str">
        <f t="shared" si="27"/>
        <v>not Eligible</v>
      </c>
    </row>
    <row r="457" spans="1:9">
      <c r="A457" s="6" t="s">
        <v>9</v>
      </c>
      <c r="B457" s="12">
        <v>933050</v>
      </c>
      <c r="C457" s="12">
        <v>1308846</v>
      </c>
      <c r="D457" s="36">
        <f t="shared" si="24"/>
        <v>1.4027608381115695</v>
      </c>
      <c r="E457" s="2">
        <f t="shared" si="25"/>
        <v>5000</v>
      </c>
      <c r="F457">
        <f t="shared" si="26"/>
        <v>5000</v>
      </c>
      <c r="I457" s="107">
        <f t="shared" si="27"/>
        <v>5000</v>
      </c>
    </row>
    <row r="458" spans="1:9">
      <c r="A458" s="6" t="s">
        <v>9</v>
      </c>
      <c r="B458" s="12">
        <v>963718</v>
      </c>
      <c r="C458" s="12">
        <v>1779167</v>
      </c>
      <c r="D458" s="36">
        <f t="shared" ref="D458:D521" si="28">C458/B458</f>
        <v>1.8461489771904229</v>
      </c>
      <c r="E458" s="2">
        <f t="shared" ref="E458:E521" si="29">IF(AND(A458="Active",D458&gt;90%),IF(D458&gt;100%,5000,IF(D458&gt;91%,4000,IF(D458&gt;81%,3000,2000))),"Not Eligible")</f>
        <v>5000</v>
      </c>
      <c r="F458">
        <f t="shared" ref="F458:F521" si="30">IF(AND(A458="active",C458&gt;500000),IF(D458&gt;100%,5000,IF(D458&gt;D458&gt;91%,4000,IF(D458&gt;81%,3000,2000))),"not eligible")</f>
        <v>5000</v>
      </c>
      <c r="I458" s="107">
        <f t="shared" ref="I458:I521" si="31">IF(AND(A458="Active",D458&gt;90%),IF(D458&gt;100%,5000,IF(D458&gt;91%,4000,IF(D458&gt;81%,3000,IF(D458&gt;70%,2000,"Not Eligible")))),"not Eligible")</f>
        <v>5000</v>
      </c>
    </row>
    <row r="459" spans="1:9">
      <c r="A459" s="6" t="s">
        <v>9</v>
      </c>
      <c r="B459" s="12">
        <v>1579458</v>
      </c>
      <c r="C459" s="12">
        <v>678936</v>
      </c>
      <c r="D459" s="36">
        <f t="shared" si="28"/>
        <v>0.42985378528583856</v>
      </c>
      <c r="E459" s="2" t="str">
        <f t="shared" si="29"/>
        <v>Not Eligible</v>
      </c>
      <c r="F459">
        <f t="shared" si="30"/>
        <v>4000</v>
      </c>
      <c r="I459" s="107" t="str">
        <f t="shared" si="31"/>
        <v>not Eligible</v>
      </c>
    </row>
    <row r="460" spans="1:9">
      <c r="A460" s="6" t="s">
        <v>9</v>
      </c>
      <c r="B460" s="12">
        <v>364206</v>
      </c>
      <c r="C460" s="12">
        <v>594060</v>
      </c>
      <c r="D460" s="36">
        <f t="shared" si="28"/>
        <v>1.6311098663942933</v>
      </c>
      <c r="E460" s="2">
        <f t="shared" si="29"/>
        <v>5000</v>
      </c>
      <c r="F460">
        <f t="shared" si="30"/>
        <v>5000</v>
      </c>
      <c r="I460" s="107">
        <f t="shared" si="31"/>
        <v>5000</v>
      </c>
    </row>
    <row r="461" spans="1:9">
      <c r="A461" s="6" t="s">
        <v>9</v>
      </c>
      <c r="B461" s="12">
        <v>378287</v>
      </c>
      <c r="C461" s="12">
        <v>986998</v>
      </c>
      <c r="D461" s="36">
        <f t="shared" si="28"/>
        <v>2.6091248179292443</v>
      </c>
      <c r="E461" s="2">
        <f t="shared" si="29"/>
        <v>5000</v>
      </c>
      <c r="F461">
        <f t="shared" si="30"/>
        <v>5000</v>
      </c>
      <c r="I461" s="107">
        <f t="shared" si="31"/>
        <v>5000</v>
      </c>
    </row>
    <row r="462" spans="1:9">
      <c r="A462" s="6" t="s">
        <v>9</v>
      </c>
      <c r="B462" s="12">
        <v>692182</v>
      </c>
      <c r="C462" s="12">
        <v>1257670</v>
      </c>
      <c r="D462" s="36">
        <f t="shared" si="28"/>
        <v>1.8169643244117877</v>
      </c>
      <c r="E462" s="2">
        <f t="shared" si="29"/>
        <v>5000</v>
      </c>
      <c r="F462">
        <f t="shared" si="30"/>
        <v>5000</v>
      </c>
      <c r="I462" s="107">
        <f t="shared" si="31"/>
        <v>5000</v>
      </c>
    </row>
    <row r="463" spans="1:9">
      <c r="A463" s="6" t="s">
        <v>9</v>
      </c>
      <c r="B463" s="12">
        <v>337514</v>
      </c>
      <c r="C463" s="12">
        <v>499288</v>
      </c>
      <c r="D463" s="36">
        <f t="shared" si="28"/>
        <v>1.4793104878612442</v>
      </c>
      <c r="E463" s="2">
        <f t="shared" si="29"/>
        <v>5000</v>
      </c>
      <c r="F463" t="str">
        <f t="shared" si="30"/>
        <v>not eligible</v>
      </c>
      <c r="I463" s="107">
        <f t="shared" si="31"/>
        <v>5000</v>
      </c>
    </row>
    <row r="464" spans="1:9">
      <c r="A464" s="6" t="s">
        <v>9</v>
      </c>
      <c r="B464" s="12">
        <v>1312192</v>
      </c>
      <c r="C464" s="12">
        <v>1509624</v>
      </c>
      <c r="D464" s="36">
        <f t="shared" si="28"/>
        <v>1.1504596888260255</v>
      </c>
      <c r="E464" s="2">
        <f t="shared" si="29"/>
        <v>5000</v>
      </c>
      <c r="F464">
        <f t="shared" si="30"/>
        <v>5000</v>
      </c>
      <c r="I464" s="107">
        <f t="shared" si="31"/>
        <v>5000</v>
      </c>
    </row>
    <row r="465" spans="1:9">
      <c r="A465" s="6" t="s">
        <v>9</v>
      </c>
      <c r="B465" s="12">
        <v>416933</v>
      </c>
      <c r="C465" s="12">
        <v>532750</v>
      </c>
      <c r="D465" s="36">
        <f t="shared" si="28"/>
        <v>1.2777832409523833</v>
      </c>
      <c r="E465" s="2">
        <f t="shared" si="29"/>
        <v>5000</v>
      </c>
      <c r="F465">
        <f t="shared" si="30"/>
        <v>5000</v>
      </c>
      <c r="I465" s="107">
        <f t="shared" si="31"/>
        <v>5000</v>
      </c>
    </row>
    <row r="466" spans="1:9">
      <c r="A466" s="6" t="s">
        <v>9</v>
      </c>
      <c r="B466" s="12">
        <v>2089137</v>
      </c>
      <c r="C466" s="12">
        <v>1569127</v>
      </c>
      <c r="D466" s="36">
        <f t="shared" si="28"/>
        <v>0.75108860740104644</v>
      </c>
      <c r="E466" s="2" t="str">
        <f t="shared" si="29"/>
        <v>Not Eligible</v>
      </c>
      <c r="F466">
        <f t="shared" si="30"/>
        <v>4000</v>
      </c>
      <c r="I466" s="107" t="str">
        <f t="shared" si="31"/>
        <v>not Eligible</v>
      </c>
    </row>
    <row r="467" spans="1:9">
      <c r="A467" s="6" t="s">
        <v>9</v>
      </c>
      <c r="B467" s="12">
        <v>1159644</v>
      </c>
      <c r="C467" s="12">
        <v>1355874</v>
      </c>
      <c r="D467" s="36">
        <f t="shared" si="28"/>
        <v>1.1692157248258948</v>
      </c>
      <c r="E467" s="2">
        <f t="shared" si="29"/>
        <v>5000</v>
      </c>
      <c r="F467">
        <f t="shared" si="30"/>
        <v>5000</v>
      </c>
      <c r="I467" s="107">
        <f t="shared" si="31"/>
        <v>5000</v>
      </c>
    </row>
    <row r="468" spans="1:9">
      <c r="A468" s="6" t="s">
        <v>9</v>
      </c>
      <c r="B468" s="12">
        <v>1325137</v>
      </c>
      <c r="C468" s="12">
        <v>1934975</v>
      </c>
      <c r="D468" s="36">
        <f t="shared" si="28"/>
        <v>1.4602075106196566</v>
      </c>
      <c r="E468" s="2">
        <f t="shared" si="29"/>
        <v>5000</v>
      </c>
      <c r="F468">
        <f t="shared" si="30"/>
        <v>5000</v>
      </c>
      <c r="I468" s="107">
        <f t="shared" si="31"/>
        <v>5000</v>
      </c>
    </row>
    <row r="469" spans="1:9">
      <c r="A469" s="6" t="s">
        <v>9</v>
      </c>
      <c r="B469" s="12">
        <v>1555446</v>
      </c>
      <c r="C469" s="12">
        <v>781758</v>
      </c>
      <c r="D469" s="36">
        <f t="shared" si="28"/>
        <v>0.50259411127097953</v>
      </c>
      <c r="E469" s="2" t="str">
        <f t="shared" si="29"/>
        <v>Not Eligible</v>
      </c>
      <c r="F469">
        <f t="shared" si="30"/>
        <v>4000</v>
      </c>
      <c r="I469" s="107" t="str">
        <f t="shared" si="31"/>
        <v>not Eligible</v>
      </c>
    </row>
    <row r="470" spans="1:9">
      <c r="A470" s="6" t="s">
        <v>9</v>
      </c>
      <c r="B470" s="12">
        <v>984791</v>
      </c>
      <c r="C470" s="12">
        <v>772167</v>
      </c>
      <c r="D470" s="36">
        <f t="shared" si="28"/>
        <v>0.78409225916971215</v>
      </c>
      <c r="E470" s="2" t="str">
        <f t="shared" si="29"/>
        <v>Not Eligible</v>
      </c>
      <c r="F470">
        <f t="shared" si="30"/>
        <v>4000</v>
      </c>
      <c r="I470" s="107" t="str">
        <f t="shared" si="31"/>
        <v>not Eligible</v>
      </c>
    </row>
    <row r="471" spans="1:9">
      <c r="A471" s="6" t="s">
        <v>9</v>
      </c>
      <c r="B471" s="12">
        <v>526157</v>
      </c>
      <c r="C471" s="12">
        <v>938772</v>
      </c>
      <c r="D471" s="36">
        <f t="shared" si="28"/>
        <v>1.784205094677064</v>
      </c>
      <c r="E471" s="2">
        <f t="shared" si="29"/>
        <v>5000</v>
      </c>
      <c r="F471">
        <f t="shared" si="30"/>
        <v>5000</v>
      </c>
      <c r="I471" s="107">
        <f t="shared" si="31"/>
        <v>5000</v>
      </c>
    </row>
    <row r="472" spans="1:9">
      <c r="A472" s="6" t="s">
        <v>9</v>
      </c>
      <c r="B472" s="12">
        <v>921476</v>
      </c>
      <c r="C472" s="12">
        <v>829390</v>
      </c>
      <c r="D472" s="36">
        <f t="shared" si="28"/>
        <v>0.90006684927225455</v>
      </c>
      <c r="E472" s="2">
        <f t="shared" si="29"/>
        <v>3000</v>
      </c>
      <c r="F472">
        <f t="shared" si="30"/>
        <v>4000</v>
      </c>
      <c r="I472" s="107">
        <f t="shared" si="31"/>
        <v>3000</v>
      </c>
    </row>
    <row r="473" spans="1:9">
      <c r="A473" s="6" t="s">
        <v>9</v>
      </c>
      <c r="B473" s="12">
        <v>494106</v>
      </c>
      <c r="C473" s="12">
        <v>422972</v>
      </c>
      <c r="D473" s="36">
        <f t="shared" si="28"/>
        <v>0.85603493987120172</v>
      </c>
      <c r="E473" s="2" t="str">
        <f t="shared" si="29"/>
        <v>Not Eligible</v>
      </c>
      <c r="F473" t="str">
        <f t="shared" si="30"/>
        <v>not eligible</v>
      </c>
      <c r="I473" s="107" t="str">
        <f t="shared" si="31"/>
        <v>not Eligible</v>
      </c>
    </row>
    <row r="474" spans="1:9">
      <c r="A474" s="6" t="s">
        <v>9</v>
      </c>
      <c r="B474" s="12">
        <v>1271133</v>
      </c>
      <c r="C474" s="12">
        <v>1919513</v>
      </c>
      <c r="D474" s="36">
        <f t="shared" si="28"/>
        <v>1.5100803771123872</v>
      </c>
      <c r="E474" s="2">
        <f t="shared" si="29"/>
        <v>5000</v>
      </c>
      <c r="F474">
        <f t="shared" si="30"/>
        <v>5000</v>
      </c>
      <c r="I474" s="107">
        <f t="shared" si="31"/>
        <v>5000</v>
      </c>
    </row>
    <row r="475" spans="1:9">
      <c r="A475" s="6" t="s">
        <v>9</v>
      </c>
      <c r="B475" s="12">
        <v>192199</v>
      </c>
      <c r="C475" s="12">
        <v>509304</v>
      </c>
      <c r="D475" s="36">
        <f t="shared" si="28"/>
        <v>2.6498785113346064</v>
      </c>
      <c r="E475" s="2">
        <f t="shared" si="29"/>
        <v>5000</v>
      </c>
      <c r="F475">
        <f t="shared" si="30"/>
        <v>5000</v>
      </c>
      <c r="I475" s="107">
        <f t="shared" si="31"/>
        <v>5000</v>
      </c>
    </row>
    <row r="476" spans="1:9">
      <c r="A476" s="6" t="s">
        <v>9</v>
      </c>
      <c r="B476" s="12">
        <v>602078</v>
      </c>
      <c r="C476" s="12">
        <v>718168</v>
      </c>
      <c r="D476" s="36">
        <f t="shared" si="28"/>
        <v>1.1928155488159342</v>
      </c>
      <c r="E476" s="2">
        <f t="shared" si="29"/>
        <v>5000</v>
      </c>
      <c r="F476">
        <f t="shared" si="30"/>
        <v>5000</v>
      </c>
      <c r="I476" s="107">
        <f t="shared" si="31"/>
        <v>5000</v>
      </c>
    </row>
    <row r="477" spans="1:9">
      <c r="A477" s="6" t="s">
        <v>9</v>
      </c>
      <c r="B477" s="12">
        <v>1245662</v>
      </c>
      <c r="C477" s="12">
        <v>1251174</v>
      </c>
      <c r="D477" s="36">
        <f t="shared" si="28"/>
        <v>1.0044249563685814</v>
      </c>
      <c r="E477" s="2">
        <f t="shared" si="29"/>
        <v>5000</v>
      </c>
      <c r="F477">
        <f t="shared" si="30"/>
        <v>5000</v>
      </c>
      <c r="I477" s="107">
        <f t="shared" si="31"/>
        <v>5000</v>
      </c>
    </row>
    <row r="478" spans="1:9">
      <c r="A478" s="6" t="s">
        <v>9</v>
      </c>
      <c r="B478" s="12">
        <v>1442578</v>
      </c>
      <c r="C478" s="12">
        <v>2442948</v>
      </c>
      <c r="D478" s="36">
        <f t="shared" si="28"/>
        <v>1.6934599030347059</v>
      </c>
      <c r="E478" s="2">
        <f t="shared" si="29"/>
        <v>5000</v>
      </c>
      <c r="F478">
        <f t="shared" si="30"/>
        <v>5000</v>
      </c>
      <c r="I478" s="107">
        <f t="shared" si="31"/>
        <v>5000</v>
      </c>
    </row>
    <row r="479" spans="1:9">
      <c r="A479" s="6" t="s">
        <v>9</v>
      </c>
      <c r="B479" s="12">
        <v>766581</v>
      </c>
      <c r="C479" s="12">
        <v>1451145</v>
      </c>
      <c r="D479" s="36">
        <f t="shared" si="28"/>
        <v>1.8930093493055529</v>
      </c>
      <c r="E479" s="2">
        <f t="shared" si="29"/>
        <v>5000</v>
      </c>
      <c r="F479">
        <f t="shared" si="30"/>
        <v>5000</v>
      </c>
      <c r="I479" s="107">
        <f t="shared" si="31"/>
        <v>5000</v>
      </c>
    </row>
    <row r="480" spans="1:9">
      <c r="A480" s="6" t="s">
        <v>9</v>
      </c>
      <c r="B480" s="12">
        <v>1296631</v>
      </c>
      <c r="C480" s="12">
        <v>2700607</v>
      </c>
      <c r="D480" s="36">
        <f t="shared" si="28"/>
        <v>2.0827876242354226</v>
      </c>
      <c r="E480" s="2">
        <f t="shared" si="29"/>
        <v>5000</v>
      </c>
      <c r="F480">
        <f t="shared" si="30"/>
        <v>5000</v>
      </c>
      <c r="I480" s="107">
        <f t="shared" si="31"/>
        <v>5000</v>
      </c>
    </row>
    <row r="481" spans="1:9">
      <c r="A481" s="6" t="s">
        <v>9</v>
      </c>
      <c r="B481" s="12">
        <v>1266238</v>
      </c>
      <c r="C481" s="12">
        <v>1714284</v>
      </c>
      <c r="D481" s="36">
        <f t="shared" si="28"/>
        <v>1.3538402733135477</v>
      </c>
      <c r="E481" s="2">
        <f t="shared" si="29"/>
        <v>5000</v>
      </c>
      <c r="F481">
        <f t="shared" si="30"/>
        <v>5000</v>
      </c>
      <c r="I481" s="107">
        <f t="shared" si="31"/>
        <v>5000</v>
      </c>
    </row>
    <row r="482" spans="1:9">
      <c r="A482" s="6" t="s">
        <v>9</v>
      </c>
      <c r="B482" s="12">
        <v>682689</v>
      </c>
      <c r="C482" s="12">
        <v>978378</v>
      </c>
      <c r="D482" s="36">
        <f t="shared" si="28"/>
        <v>1.4331240140093073</v>
      </c>
      <c r="E482" s="2">
        <f t="shared" si="29"/>
        <v>5000</v>
      </c>
      <c r="F482">
        <f t="shared" si="30"/>
        <v>5000</v>
      </c>
      <c r="I482" s="107">
        <f t="shared" si="31"/>
        <v>5000</v>
      </c>
    </row>
    <row r="483" spans="1:9">
      <c r="A483" s="6" t="s">
        <v>9</v>
      </c>
      <c r="B483" s="12">
        <v>889401</v>
      </c>
      <c r="C483" s="12">
        <v>1296088</v>
      </c>
      <c r="D483" s="36">
        <f t="shared" si="28"/>
        <v>1.4572594364071998</v>
      </c>
      <c r="E483" s="2">
        <f t="shared" si="29"/>
        <v>5000</v>
      </c>
      <c r="F483">
        <f t="shared" si="30"/>
        <v>5000</v>
      </c>
      <c r="I483" s="107">
        <f t="shared" si="31"/>
        <v>5000</v>
      </c>
    </row>
    <row r="484" spans="1:9">
      <c r="A484" s="6" t="s">
        <v>9</v>
      </c>
      <c r="B484" s="12">
        <v>509523</v>
      </c>
      <c r="C484" s="12">
        <v>964533</v>
      </c>
      <c r="D484" s="36">
        <f t="shared" si="28"/>
        <v>1.8930116991774659</v>
      </c>
      <c r="E484" s="2">
        <f t="shared" si="29"/>
        <v>5000</v>
      </c>
      <c r="F484">
        <f t="shared" si="30"/>
        <v>5000</v>
      </c>
      <c r="I484" s="107">
        <f t="shared" si="31"/>
        <v>5000</v>
      </c>
    </row>
    <row r="485" spans="1:9">
      <c r="A485" s="6" t="s">
        <v>9</v>
      </c>
      <c r="B485" s="12">
        <v>430007</v>
      </c>
      <c r="C485" s="12">
        <v>276385</v>
      </c>
      <c r="D485" s="36">
        <f t="shared" si="28"/>
        <v>0.64274535065708238</v>
      </c>
      <c r="E485" s="2" t="str">
        <f t="shared" si="29"/>
        <v>Not Eligible</v>
      </c>
      <c r="F485" t="str">
        <f t="shared" si="30"/>
        <v>not eligible</v>
      </c>
      <c r="I485" s="107" t="str">
        <f t="shared" si="31"/>
        <v>not Eligible</v>
      </c>
    </row>
    <row r="486" spans="1:9">
      <c r="A486" s="6" t="s">
        <v>9</v>
      </c>
      <c r="B486" s="12">
        <v>618688</v>
      </c>
      <c r="C486" s="12">
        <v>1271750</v>
      </c>
      <c r="D486" s="36">
        <f t="shared" si="28"/>
        <v>2.0555595065687391</v>
      </c>
      <c r="E486" s="2">
        <f t="shared" si="29"/>
        <v>5000</v>
      </c>
      <c r="F486">
        <f t="shared" si="30"/>
        <v>5000</v>
      </c>
      <c r="I486" s="107">
        <f t="shared" si="31"/>
        <v>5000</v>
      </c>
    </row>
    <row r="487" spans="1:9">
      <c r="A487" s="6" t="s">
        <v>9</v>
      </c>
      <c r="B487" s="12">
        <v>773527</v>
      </c>
      <c r="C487" s="12">
        <v>559449</v>
      </c>
      <c r="D487" s="36">
        <f t="shared" si="28"/>
        <v>0.72324430821419294</v>
      </c>
      <c r="E487" s="2" t="str">
        <f t="shared" si="29"/>
        <v>Not Eligible</v>
      </c>
      <c r="F487">
        <f t="shared" si="30"/>
        <v>4000</v>
      </c>
      <c r="I487" s="107" t="str">
        <f t="shared" si="31"/>
        <v>not Eligible</v>
      </c>
    </row>
    <row r="488" spans="1:9">
      <c r="A488" s="6" t="s">
        <v>9</v>
      </c>
      <c r="B488" s="12">
        <v>1183280</v>
      </c>
      <c r="C488" s="12">
        <v>719320</v>
      </c>
      <c r="D488" s="36">
        <f t="shared" si="28"/>
        <v>0.60790345480359675</v>
      </c>
      <c r="E488" s="2" t="str">
        <f t="shared" si="29"/>
        <v>Not Eligible</v>
      </c>
      <c r="F488">
        <f t="shared" si="30"/>
        <v>4000</v>
      </c>
      <c r="I488" s="107" t="str">
        <f t="shared" si="31"/>
        <v>not Eligible</v>
      </c>
    </row>
    <row r="489" spans="1:9">
      <c r="A489" s="6" t="s">
        <v>9</v>
      </c>
      <c r="B489" s="12">
        <v>356791</v>
      </c>
      <c r="C489" s="12">
        <v>668090</v>
      </c>
      <c r="D489" s="36">
        <f t="shared" si="28"/>
        <v>1.8724967838314308</v>
      </c>
      <c r="E489" s="2">
        <f t="shared" si="29"/>
        <v>5000</v>
      </c>
      <c r="F489">
        <f t="shared" si="30"/>
        <v>5000</v>
      </c>
      <c r="I489" s="107">
        <f t="shared" si="31"/>
        <v>5000</v>
      </c>
    </row>
    <row r="490" spans="1:9">
      <c r="A490" s="6" t="s">
        <v>9</v>
      </c>
      <c r="B490" s="12">
        <v>1307492</v>
      </c>
      <c r="C490" s="12">
        <v>1161246</v>
      </c>
      <c r="D490" s="36">
        <f t="shared" si="28"/>
        <v>0.88814769038739816</v>
      </c>
      <c r="E490" s="2" t="str">
        <f t="shared" si="29"/>
        <v>Not Eligible</v>
      </c>
      <c r="F490">
        <f t="shared" si="30"/>
        <v>4000</v>
      </c>
      <c r="I490" s="107" t="str">
        <f t="shared" si="31"/>
        <v>not Eligible</v>
      </c>
    </row>
    <row r="491" spans="1:9">
      <c r="A491" s="6" t="s">
        <v>9</v>
      </c>
      <c r="B491" s="12">
        <v>977974</v>
      </c>
      <c r="C491" s="12">
        <v>706887</v>
      </c>
      <c r="D491" s="36">
        <f t="shared" si="28"/>
        <v>0.72280755930116747</v>
      </c>
      <c r="E491" s="2" t="str">
        <f t="shared" si="29"/>
        <v>Not Eligible</v>
      </c>
      <c r="F491">
        <f t="shared" si="30"/>
        <v>4000</v>
      </c>
      <c r="I491" s="107" t="str">
        <f t="shared" si="31"/>
        <v>not Eligible</v>
      </c>
    </row>
    <row r="492" spans="1:9">
      <c r="A492" s="6" t="s">
        <v>9</v>
      </c>
      <c r="B492" s="12">
        <v>664572</v>
      </c>
      <c r="C492" s="12">
        <v>692261</v>
      </c>
      <c r="D492" s="36">
        <f t="shared" si="28"/>
        <v>1.0416644095748844</v>
      </c>
      <c r="E492" s="2">
        <f t="shared" si="29"/>
        <v>5000</v>
      </c>
      <c r="F492">
        <f t="shared" si="30"/>
        <v>5000</v>
      </c>
      <c r="I492" s="107">
        <f t="shared" si="31"/>
        <v>5000</v>
      </c>
    </row>
    <row r="493" spans="1:9">
      <c r="A493" s="6" t="s">
        <v>9</v>
      </c>
      <c r="B493" s="12">
        <v>1102560</v>
      </c>
      <c r="C493" s="12">
        <v>256592</v>
      </c>
      <c r="D493" s="36">
        <f t="shared" si="28"/>
        <v>0.23272384269336815</v>
      </c>
      <c r="E493" s="2" t="str">
        <f t="shared" si="29"/>
        <v>Not Eligible</v>
      </c>
      <c r="F493" t="str">
        <f t="shared" si="30"/>
        <v>not eligible</v>
      </c>
      <c r="I493" s="107" t="str">
        <f t="shared" si="31"/>
        <v>not Eligible</v>
      </c>
    </row>
    <row r="494" spans="1:9">
      <c r="A494" s="6" t="s">
        <v>9</v>
      </c>
      <c r="B494" s="12">
        <v>935559</v>
      </c>
      <c r="C494" s="12">
        <v>912546</v>
      </c>
      <c r="D494" s="36">
        <f t="shared" si="28"/>
        <v>0.97540187203586304</v>
      </c>
      <c r="E494" s="2">
        <f t="shared" si="29"/>
        <v>4000</v>
      </c>
      <c r="F494">
        <f t="shared" si="30"/>
        <v>4000</v>
      </c>
      <c r="I494" s="107">
        <f t="shared" si="31"/>
        <v>4000</v>
      </c>
    </row>
    <row r="495" spans="1:9">
      <c r="A495" s="6" t="s">
        <v>9</v>
      </c>
      <c r="B495" s="12">
        <v>1000526</v>
      </c>
      <c r="C495" s="12">
        <v>1274163</v>
      </c>
      <c r="D495" s="36">
        <f t="shared" si="28"/>
        <v>1.2734931426069886</v>
      </c>
      <c r="E495" s="2">
        <f t="shared" si="29"/>
        <v>5000</v>
      </c>
      <c r="F495">
        <f t="shared" si="30"/>
        <v>5000</v>
      </c>
      <c r="I495" s="107">
        <f t="shared" si="31"/>
        <v>5000</v>
      </c>
    </row>
    <row r="496" spans="1:9">
      <c r="A496" s="6" t="s">
        <v>9</v>
      </c>
      <c r="B496" s="12">
        <v>618266</v>
      </c>
      <c r="C496" s="12">
        <v>868416</v>
      </c>
      <c r="D496" s="36">
        <f t="shared" si="28"/>
        <v>1.404599314858006</v>
      </c>
      <c r="E496" s="2">
        <f t="shared" si="29"/>
        <v>5000</v>
      </c>
      <c r="F496">
        <f t="shared" si="30"/>
        <v>5000</v>
      </c>
      <c r="I496" s="107">
        <f t="shared" si="31"/>
        <v>5000</v>
      </c>
    </row>
    <row r="497" spans="1:9">
      <c r="A497" s="6" t="s">
        <v>9</v>
      </c>
      <c r="B497" s="12">
        <v>859828</v>
      </c>
      <c r="C497" s="12">
        <v>454286</v>
      </c>
      <c r="D497" s="36">
        <f t="shared" si="28"/>
        <v>0.52834520392450579</v>
      </c>
      <c r="E497" s="2" t="str">
        <f t="shared" si="29"/>
        <v>Not Eligible</v>
      </c>
      <c r="F497" t="str">
        <f t="shared" si="30"/>
        <v>not eligible</v>
      </c>
      <c r="I497" s="107" t="str">
        <f t="shared" si="31"/>
        <v>not Eligible</v>
      </c>
    </row>
    <row r="498" spans="1:9">
      <c r="A498" s="6" t="s">
        <v>9</v>
      </c>
      <c r="B498" s="12">
        <v>565638</v>
      </c>
      <c r="C498" s="12">
        <v>308798</v>
      </c>
      <c r="D498" s="36">
        <f t="shared" si="28"/>
        <v>0.54592866815878704</v>
      </c>
      <c r="E498" s="2" t="str">
        <f t="shared" si="29"/>
        <v>Not Eligible</v>
      </c>
      <c r="F498" t="str">
        <f t="shared" si="30"/>
        <v>not eligible</v>
      </c>
      <c r="I498" s="107" t="str">
        <f t="shared" si="31"/>
        <v>not Eligible</v>
      </c>
    </row>
    <row r="499" spans="1:9">
      <c r="A499" s="6" t="s">
        <v>9</v>
      </c>
      <c r="B499" s="12">
        <v>603057</v>
      </c>
      <c r="C499" s="12">
        <v>280065</v>
      </c>
      <c r="D499" s="36">
        <f t="shared" si="28"/>
        <v>0.46440883697560925</v>
      </c>
      <c r="E499" s="2" t="str">
        <f t="shared" si="29"/>
        <v>Not Eligible</v>
      </c>
      <c r="F499" t="str">
        <f t="shared" si="30"/>
        <v>not eligible</v>
      </c>
      <c r="I499" s="107" t="str">
        <f t="shared" si="31"/>
        <v>not Eligible</v>
      </c>
    </row>
    <row r="500" spans="1:9">
      <c r="A500" s="6" t="s">
        <v>9</v>
      </c>
      <c r="B500" s="12">
        <v>600747</v>
      </c>
      <c r="C500" s="12">
        <v>610862</v>
      </c>
      <c r="D500" s="36">
        <f t="shared" si="28"/>
        <v>1.0168373708066789</v>
      </c>
      <c r="E500" s="2">
        <f t="shared" si="29"/>
        <v>5000</v>
      </c>
      <c r="F500">
        <f t="shared" si="30"/>
        <v>5000</v>
      </c>
      <c r="I500" s="107">
        <f t="shared" si="31"/>
        <v>5000</v>
      </c>
    </row>
    <row r="501" spans="1:9">
      <c r="A501" s="6" t="s">
        <v>9</v>
      </c>
      <c r="B501" s="12">
        <v>700539</v>
      </c>
      <c r="C501" s="12">
        <v>466900</v>
      </c>
      <c r="D501" s="36">
        <f t="shared" si="28"/>
        <v>0.66648680516002679</v>
      </c>
      <c r="E501" s="2" t="str">
        <f t="shared" si="29"/>
        <v>Not Eligible</v>
      </c>
      <c r="F501" t="str">
        <f t="shared" si="30"/>
        <v>not eligible</v>
      </c>
      <c r="I501" s="107" t="str">
        <f t="shared" si="31"/>
        <v>not Eligible</v>
      </c>
    </row>
    <row r="502" spans="1:9">
      <c r="A502" s="6" t="s">
        <v>9</v>
      </c>
      <c r="B502" s="12">
        <v>507699</v>
      </c>
      <c r="C502" s="12">
        <v>970551</v>
      </c>
      <c r="D502" s="36">
        <f t="shared" si="28"/>
        <v>1.9116661644005601</v>
      </c>
      <c r="E502" s="2">
        <f t="shared" si="29"/>
        <v>5000</v>
      </c>
      <c r="F502">
        <f t="shared" si="30"/>
        <v>5000</v>
      </c>
      <c r="I502" s="107">
        <f t="shared" si="31"/>
        <v>5000</v>
      </c>
    </row>
    <row r="503" spans="1:9">
      <c r="A503" s="6" t="s">
        <v>9</v>
      </c>
      <c r="B503" s="12">
        <v>374061</v>
      </c>
      <c r="C503" s="12">
        <v>1410274</v>
      </c>
      <c r="D503" s="36">
        <f t="shared" si="28"/>
        <v>3.7701711752895917</v>
      </c>
      <c r="E503" s="2">
        <f t="shared" si="29"/>
        <v>5000</v>
      </c>
      <c r="F503">
        <f t="shared" si="30"/>
        <v>5000</v>
      </c>
      <c r="I503" s="107">
        <f t="shared" si="31"/>
        <v>5000</v>
      </c>
    </row>
    <row r="504" spans="1:9">
      <c r="A504" s="6" t="s">
        <v>9</v>
      </c>
      <c r="B504" s="12">
        <v>150689</v>
      </c>
      <c r="C504" s="12">
        <v>547640</v>
      </c>
      <c r="D504" s="36">
        <f t="shared" si="28"/>
        <v>3.6342400573366338</v>
      </c>
      <c r="E504" s="2">
        <f t="shared" si="29"/>
        <v>5000</v>
      </c>
      <c r="F504">
        <f t="shared" si="30"/>
        <v>5000</v>
      </c>
      <c r="I504" s="107">
        <f t="shared" si="31"/>
        <v>5000</v>
      </c>
    </row>
    <row r="505" spans="1:9">
      <c r="A505" s="6" t="s">
        <v>9</v>
      </c>
      <c r="B505" s="12">
        <v>292117</v>
      </c>
      <c r="C505" s="12">
        <v>816563</v>
      </c>
      <c r="D505" s="36">
        <f t="shared" si="28"/>
        <v>2.7953285840947291</v>
      </c>
      <c r="E505" s="2">
        <f t="shared" si="29"/>
        <v>5000</v>
      </c>
      <c r="F505">
        <f t="shared" si="30"/>
        <v>5000</v>
      </c>
      <c r="I505" s="107">
        <f t="shared" si="31"/>
        <v>5000</v>
      </c>
    </row>
    <row r="506" spans="1:9">
      <c r="A506" s="6" t="s">
        <v>9</v>
      </c>
      <c r="B506" s="12">
        <v>650611</v>
      </c>
      <c r="C506" s="12">
        <v>1136586</v>
      </c>
      <c r="D506" s="36">
        <f t="shared" si="28"/>
        <v>1.746951711544994</v>
      </c>
      <c r="E506" s="2">
        <f t="shared" si="29"/>
        <v>5000</v>
      </c>
      <c r="F506">
        <f t="shared" si="30"/>
        <v>5000</v>
      </c>
      <c r="I506" s="107">
        <f t="shared" si="31"/>
        <v>5000</v>
      </c>
    </row>
    <row r="507" spans="1:9">
      <c r="A507" s="6" t="s">
        <v>9</v>
      </c>
      <c r="B507" s="12">
        <v>1813771</v>
      </c>
      <c r="C507" s="12">
        <v>694066</v>
      </c>
      <c r="D507" s="36">
        <f t="shared" si="28"/>
        <v>0.38266462524761946</v>
      </c>
      <c r="E507" s="2" t="str">
        <f t="shared" si="29"/>
        <v>Not Eligible</v>
      </c>
      <c r="F507">
        <f t="shared" si="30"/>
        <v>4000</v>
      </c>
      <c r="I507" s="107" t="str">
        <f t="shared" si="31"/>
        <v>not Eligible</v>
      </c>
    </row>
    <row r="508" spans="1:9">
      <c r="A508" s="6" t="s">
        <v>9</v>
      </c>
      <c r="B508" s="12">
        <v>695192</v>
      </c>
      <c r="C508" s="12">
        <v>440991</v>
      </c>
      <c r="D508" s="36">
        <f t="shared" si="28"/>
        <v>0.63434418117584779</v>
      </c>
      <c r="E508" s="2" t="str">
        <f t="shared" si="29"/>
        <v>Not Eligible</v>
      </c>
      <c r="F508" t="str">
        <f t="shared" si="30"/>
        <v>not eligible</v>
      </c>
      <c r="I508" s="107" t="str">
        <f t="shared" si="31"/>
        <v>not Eligible</v>
      </c>
    </row>
    <row r="509" spans="1:9">
      <c r="A509" s="6" t="s">
        <v>9</v>
      </c>
      <c r="B509" s="12">
        <v>1033312</v>
      </c>
      <c r="C509" s="12">
        <v>631696</v>
      </c>
      <c r="D509" s="36">
        <f t="shared" si="28"/>
        <v>0.61133133071134371</v>
      </c>
      <c r="E509" s="2" t="str">
        <f t="shared" si="29"/>
        <v>Not Eligible</v>
      </c>
      <c r="F509">
        <f t="shared" si="30"/>
        <v>4000</v>
      </c>
      <c r="I509" s="107" t="str">
        <f t="shared" si="31"/>
        <v>not Eligible</v>
      </c>
    </row>
    <row r="510" spans="1:9">
      <c r="A510" s="6" t="s">
        <v>9</v>
      </c>
      <c r="B510" s="12">
        <v>733743</v>
      </c>
      <c r="C510" s="12">
        <v>1028964</v>
      </c>
      <c r="D510" s="36">
        <f t="shared" si="28"/>
        <v>1.4023493239458502</v>
      </c>
      <c r="E510" s="2">
        <f t="shared" si="29"/>
        <v>5000</v>
      </c>
      <c r="F510">
        <f t="shared" si="30"/>
        <v>5000</v>
      </c>
      <c r="I510" s="107">
        <f t="shared" si="31"/>
        <v>5000</v>
      </c>
    </row>
    <row r="511" spans="1:9">
      <c r="A511" s="6" t="s">
        <v>9</v>
      </c>
      <c r="B511" s="12">
        <v>679873</v>
      </c>
      <c r="C511" s="12">
        <v>1265555</v>
      </c>
      <c r="D511" s="36">
        <f t="shared" si="28"/>
        <v>1.8614579487639604</v>
      </c>
      <c r="E511" s="2">
        <f t="shared" si="29"/>
        <v>5000</v>
      </c>
      <c r="F511">
        <f t="shared" si="30"/>
        <v>5000</v>
      </c>
      <c r="I511" s="107">
        <f t="shared" si="31"/>
        <v>5000</v>
      </c>
    </row>
    <row r="512" spans="1:9">
      <c r="A512" s="6" t="s">
        <v>9</v>
      </c>
      <c r="B512" s="12">
        <v>837621</v>
      </c>
      <c r="C512" s="12">
        <v>1184001</v>
      </c>
      <c r="D512" s="36">
        <f t="shared" si="28"/>
        <v>1.4135283141181991</v>
      </c>
      <c r="E512" s="2">
        <f t="shared" si="29"/>
        <v>5000</v>
      </c>
      <c r="F512">
        <f t="shared" si="30"/>
        <v>5000</v>
      </c>
      <c r="I512" s="107">
        <f t="shared" si="31"/>
        <v>5000</v>
      </c>
    </row>
    <row r="513" spans="1:9">
      <c r="A513" s="6" t="s">
        <v>9</v>
      </c>
      <c r="B513" s="12">
        <v>1408192</v>
      </c>
      <c r="C513" s="12">
        <v>1657401</v>
      </c>
      <c r="D513" s="36">
        <f t="shared" si="28"/>
        <v>1.1769708960141798</v>
      </c>
      <c r="E513" s="2">
        <f t="shared" si="29"/>
        <v>5000</v>
      </c>
      <c r="F513">
        <f t="shared" si="30"/>
        <v>5000</v>
      </c>
      <c r="I513" s="107">
        <f t="shared" si="31"/>
        <v>5000</v>
      </c>
    </row>
    <row r="514" spans="1:9">
      <c r="A514" s="6" t="s">
        <v>9</v>
      </c>
      <c r="B514" s="12">
        <v>855754</v>
      </c>
      <c r="C514" s="12">
        <v>386638</v>
      </c>
      <c r="D514" s="36">
        <f t="shared" si="28"/>
        <v>0.45180974906339905</v>
      </c>
      <c r="E514" s="2" t="str">
        <f t="shared" si="29"/>
        <v>Not Eligible</v>
      </c>
      <c r="F514" t="str">
        <f t="shared" si="30"/>
        <v>not eligible</v>
      </c>
      <c r="I514" s="107" t="str">
        <f t="shared" si="31"/>
        <v>not Eligible</v>
      </c>
    </row>
    <row r="515" spans="1:9">
      <c r="A515" s="6" t="s">
        <v>9</v>
      </c>
      <c r="B515" s="12">
        <v>669002</v>
      </c>
      <c r="C515" s="12">
        <v>258161</v>
      </c>
      <c r="D515" s="36">
        <f t="shared" si="28"/>
        <v>0.38588972828182877</v>
      </c>
      <c r="E515" s="2" t="str">
        <f t="shared" si="29"/>
        <v>Not Eligible</v>
      </c>
      <c r="F515" t="str">
        <f t="shared" si="30"/>
        <v>not eligible</v>
      </c>
      <c r="I515" s="107" t="str">
        <f t="shared" si="31"/>
        <v>not Eligible</v>
      </c>
    </row>
    <row r="516" spans="1:9">
      <c r="A516" s="6" t="s">
        <v>9</v>
      </c>
      <c r="B516" s="12">
        <v>521969</v>
      </c>
      <c r="C516" s="12">
        <v>466899</v>
      </c>
      <c r="D516" s="36">
        <f t="shared" si="28"/>
        <v>0.8944956501248158</v>
      </c>
      <c r="E516" s="2" t="str">
        <f t="shared" si="29"/>
        <v>Not Eligible</v>
      </c>
      <c r="F516" t="str">
        <f t="shared" si="30"/>
        <v>not eligible</v>
      </c>
      <c r="I516" s="107" t="str">
        <f t="shared" si="31"/>
        <v>not Eligible</v>
      </c>
    </row>
    <row r="517" spans="1:9">
      <c r="A517" s="6" t="s">
        <v>9</v>
      </c>
      <c r="B517" s="12">
        <v>341537</v>
      </c>
      <c r="C517" s="12">
        <v>792176</v>
      </c>
      <c r="D517" s="36">
        <f t="shared" si="28"/>
        <v>2.3194441597835667</v>
      </c>
      <c r="E517" s="2">
        <f t="shared" si="29"/>
        <v>5000</v>
      </c>
      <c r="F517">
        <f t="shared" si="30"/>
        <v>5000</v>
      </c>
      <c r="I517" s="107">
        <f t="shared" si="31"/>
        <v>5000</v>
      </c>
    </row>
    <row r="518" spans="1:9">
      <c r="A518" s="6" t="s">
        <v>9</v>
      </c>
      <c r="B518" s="12">
        <v>718093</v>
      </c>
      <c r="C518" s="12">
        <v>1008932</v>
      </c>
      <c r="D518" s="36">
        <f t="shared" si="28"/>
        <v>1.4050157848635205</v>
      </c>
      <c r="E518" s="2">
        <f t="shared" si="29"/>
        <v>5000</v>
      </c>
      <c r="F518">
        <f t="shared" si="30"/>
        <v>5000</v>
      </c>
      <c r="I518" s="107">
        <f t="shared" si="31"/>
        <v>5000</v>
      </c>
    </row>
    <row r="519" spans="1:9">
      <c r="A519" s="6" t="s">
        <v>9</v>
      </c>
      <c r="B519" s="12">
        <v>561945</v>
      </c>
      <c r="C519" s="12">
        <v>384765</v>
      </c>
      <c r="D519" s="36">
        <f t="shared" si="28"/>
        <v>0.68470223954301579</v>
      </c>
      <c r="E519" s="2" t="str">
        <f t="shared" si="29"/>
        <v>Not Eligible</v>
      </c>
      <c r="F519" t="str">
        <f t="shared" si="30"/>
        <v>not eligible</v>
      </c>
      <c r="I519" s="107" t="str">
        <f t="shared" si="31"/>
        <v>not Eligible</v>
      </c>
    </row>
    <row r="520" spans="1:9">
      <c r="A520" s="6" t="s">
        <v>9</v>
      </c>
      <c r="B520" s="12">
        <v>839726</v>
      </c>
      <c r="C520" s="12">
        <v>1119173</v>
      </c>
      <c r="D520" s="36">
        <f t="shared" si="28"/>
        <v>1.332783550824912</v>
      </c>
      <c r="E520" s="2">
        <f t="shared" si="29"/>
        <v>5000</v>
      </c>
      <c r="F520">
        <f t="shared" si="30"/>
        <v>5000</v>
      </c>
      <c r="I520" s="107">
        <f t="shared" si="31"/>
        <v>5000</v>
      </c>
    </row>
    <row r="521" spans="1:9">
      <c r="A521" s="6" t="s">
        <v>9</v>
      </c>
      <c r="B521" s="12">
        <v>724714</v>
      </c>
      <c r="C521" s="12">
        <v>1080787</v>
      </c>
      <c r="D521" s="36">
        <f t="shared" si="28"/>
        <v>1.491328993230433</v>
      </c>
      <c r="E521" s="2">
        <f t="shared" si="29"/>
        <v>5000</v>
      </c>
      <c r="F521">
        <f t="shared" si="30"/>
        <v>5000</v>
      </c>
      <c r="I521" s="107">
        <f t="shared" si="31"/>
        <v>5000</v>
      </c>
    </row>
    <row r="522" spans="1:9">
      <c r="A522" s="6" t="s">
        <v>9</v>
      </c>
      <c r="B522" s="12">
        <v>877625</v>
      </c>
      <c r="C522" s="12">
        <v>1724149</v>
      </c>
      <c r="D522" s="36">
        <f t="shared" ref="D522:D585" si="32">C522/B522</f>
        <v>1.9645623130608176</v>
      </c>
      <c r="E522" s="2">
        <f t="shared" ref="E522:E585" si="33">IF(AND(A522="Active",D522&gt;90%),IF(D522&gt;100%,5000,IF(D522&gt;91%,4000,IF(D522&gt;81%,3000,2000))),"Not Eligible")</f>
        <v>5000</v>
      </c>
      <c r="F522">
        <f t="shared" ref="F522:F585" si="34">IF(AND(A522="active",C522&gt;500000),IF(D522&gt;100%,5000,IF(D522&gt;D522&gt;91%,4000,IF(D522&gt;81%,3000,2000))),"not eligible")</f>
        <v>5000</v>
      </c>
      <c r="I522" s="107">
        <f t="shared" ref="I522:I585" si="35">IF(AND(A522="Active",D522&gt;90%),IF(D522&gt;100%,5000,IF(D522&gt;91%,4000,IF(D522&gt;81%,3000,IF(D522&gt;70%,2000,"Not Eligible")))),"not Eligible")</f>
        <v>5000</v>
      </c>
    </row>
    <row r="523" spans="1:9">
      <c r="A523" s="6" t="s">
        <v>9</v>
      </c>
      <c r="B523" s="12">
        <v>1372273</v>
      </c>
      <c r="C523" s="12">
        <v>908706</v>
      </c>
      <c r="D523" s="36">
        <f t="shared" si="32"/>
        <v>0.66219039505987509</v>
      </c>
      <c r="E523" s="2" t="str">
        <f t="shared" si="33"/>
        <v>Not Eligible</v>
      </c>
      <c r="F523">
        <f t="shared" si="34"/>
        <v>4000</v>
      </c>
      <c r="I523" s="107" t="str">
        <f t="shared" si="35"/>
        <v>not Eligible</v>
      </c>
    </row>
    <row r="524" spans="1:9">
      <c r="A524" s="6" t="s">
        <v>9</v>
      </c>
      <c r="B524" s="12">
        <v>1515941</v>
      </c>
      <c r="C524" s="12">
        <v>1111567</v>
      </c>
      <c r="D524" s="36">
        <f t="shared" si="32"/>
        <v>0.7332521516338697</v>
      </c>
      <c r="E524" s="2" t="str">
        <f t="shared" si="33"/>
        <v>Not Eligible</v>
      </c>
      <c r="F524">
        <f t="shared" si="34"/>
        <v>4000</v>
      </c>
      <c r="I524" s="107" t="str">
        <f t="shared" si="35"/>
        <v>not Eligible</v>
      </c>
    </row>
    <row r="525" spans="1:9">
      <c r="A525" s="6" t="s">
        <v>9</v>
      </c>
      <c r="B525" s="12">
        <v>1158399</v>
      </c>
      <c r="C525" s="12">
        <v>1410710</v>
      </c>
      <c r="D525" s="36">
        <f t="shared" si="32"/>
        <v>1.2178100982476676</v>
      </c>
      <c r="E525" s="2">
        <f t="shared" si="33"/>
        <v>5000</v>
      </c>
      <c r="F525">
        <f t="shared" si="34"/>
        <v>5000</v>
      </c>
      <c r="I525" s="107">
        <f t="shared" si="35"/>
        <v>5000</v>
      </c>
    </row>
    <row r="526" spans="1:9">
      <c r="A526" s="6" t="s">
        <v>9</v>
      </c>
      <c r="B526" s="12">
        <v>394583</v>
      </c>
      <c r="C526" s="12">
        <v>997705</v>
      </c>
      <c r="D526" s="36">
        <f t="shared" si="32"/>
        <v>2.5285047759280048</v>
      </c>
      <c r="E526" s="2">
        <f t="shared" si="33"/>
        <v>5000</v>
      </c>
      <c r="F526">
        <f t="shared" si="34"/>
        <v>5000</v>
      </c>
      <c r="I526" s="107">
        <f t="shared" si="35"/>
        <v>5000</v>
      </c>
    </row>
    <row r="527" spans="1:9">
      <c r="A527" s="6" t="s">
        <v>9</v>
      </c>
      <c r="B527" s="12">
        <v>1209225</v>
      </c>
      <c r="C527" s="12">
        <v>1955619</v>
      </c>
      <c r="D527" s="36">
        <f t="shared" si="32"/>
        <v>1.6172498914594058</v>
      </c>
      <c r="E527" s="2">
        <f t="shared" si="33"/>
        <v>5000</v>
      </c>
      <c r="F527">
        <f t="shared" si="34"/>
        <v>5000</v>
      </c>
      <c r="I527" s="107">
        <f t="shared" si="35"/>
        <v>5000</v>
      </c>
    </row>
    <row r="528" spans="1:9">
      <c r="A528" s="6" t="s">
        <v>9</v>
      </c>
      <c r="B528" s="12">
        <v>840427</v>
      </c>
      <c r="C528" s="12">
        <v>980285</v>
      </c>
      <c r="D528" s="36">
        <f t="shared" si="32"/>
        <v>1.1664130257595247</v>
      </c>
      <c r="E528" s="2">
        <f t="shared" si="33"/>
        <v>5000</v>
      </c>
      <c r="F528">
        <f t="shared" si="34"/>
        <v>5000</v>
      </c>
      <c r="I528" s="107">
        <f t="shared" si="35"/>
        <v>5000</v>
      </c>
    </row>
    <row r="529" spans="1:9">
      <c r="A529" s="6" t="s">
        <v>9</v>
      </c>
      <c r="B529" s="12">
        <v>352368</v>
      </c>
      <c r="C529" s="12">
        <v>486995</v>
      </c>
      <c r="D529" s="36">
        <f t="shared" si="32"/>
        <v>1.3820636380148028</v>
      </c>
      <c r="E529" s="2">
        <f t="shared" si="33"/>
        <v>5000</v>
      </c>
      <c r="F529" t="str">
        <f t="shared" si="34"/>
        <v>not eligible</v>
      </c>
      <c r="I529" s="107">
        <f t="shared" si="35"/>
        <v>5000</v>
      </c>
    </row>
    <row r="530" spans="1:9">
      <c r="A530" s="6" t="s">
        <v>9</v>
      </c>
      <c r="B530" s="12">
        <v>1037339</v>
      </c>
      <c r="C530" s="12">
        <v>1749610</v>
      </c>
      <c r="D530" s="36">
        <f t="shared" si="32"/>
        <v>1.6866328172371809</v>
      </c>
      <c r="E530" s="2">
        <f t="shared" si="33"/>
        <v>5000</v>
      </c>
      <c r="F530">
        <f t="shared" si="34"/>
        <v>5000</v>
      </c>
      <c r="I530" s="107">
        <f t="shared" si="35"/>
        <v>5000</v>
      </c>
    </row>
    <row r="531" spans="1:9">
      <c r="A531" s="6" t="s">
        <v>9</v>
      </c>
      <c r="B531" s="12">
        <v>427347</v>
      </c>
      <c r="C531" s="12">
        <v>1013976</v>
      </c>
      <c r="D531" s="36">
        <f t="shared" si="32"/>
        <v>2.3727228692374114</v>
      </c>
      <c r="E531" s="2">
        <f t="shared" si="33"/>
        <v>5000</v>
      </c>
      <c r="F531">
        <f t="shared" si="34"/>
        <v>5000</v>
      </c>
      <c r="I531" s="107">
        <f t="shared" si="35"/>
        <v>5000</v>
      </c>
    </row>
    <row r="532" spans="1:9">
      <c r="A532" s="6" t="s">
        <v>9</v>
      </c>
      <c r="B532" s="12">
        <v>2323272</v>
      </c>
      <c r="C532" s="12">
        <v>1893216</v>
      </c>
      <c r="D532" s="36">
        <f t="shared" si="32"/>
        <v>0.81489210045143234</v>
      </c>
      <c r="E532" s="2" t="str">
        <f t="shared" si="33"/>
        <v>Not Eligible</v>
      </c>
      <c r="F532">
        <f t="shared" si="34"/>
        <v>4000</v>
      </c>
      <c r="I532" s="107" t="str">
        <f t="shared" si="35"/>
        <v>not Eligible</v>
      </c>
    </row>
    <row r="533" spans="1:9">
      <c r="A533" s="6" t="s">
        <v>9</v>
      </c>
      <c r="B533" s="12">
        <v>471133</v>
      </c>
      <c r="C533" s="12">
        <v>687867</v>
      </c>
      <c r="D533" s="36">
        <f t="shared" si="32"/>
        <v>1.4600272109998662</v>
      </c>
      <c r="E533" s="2">
        <f t="shared" si="33"/>
        <v>5000</v>
      </c>
      <c r="F533">
        <f t="shared" si="34"/>
        <v>5000</v>
      </c>
      <c r="I533" s="107">
        <f t="shared" si="35"/>
        <v>5000</v>
      </c>
    </row>
    <row r="534" spans="1:9">
      <c r="A534" s="6" t="s">
        <v>9</v>
      </c>
      <c r="B534" s="12">
        <v>827043</v>
      </c>
      <c r="C534" s="12">
        <v>2707725</v>
      </c>
      <c r="D534" s="36">
        <f t="shared" si="32"/>
        <v>3.2739833358120438</v>
      </c>
      <c r="E534" s="2">
        <f t="shared" si="33"/>
        <v>5000</v>
      </c>
      <c r="F534">
        <f t="shared" si="34"/>
        <v>5000</v>
      </c>
      <c r="I534" s="107">
        <f t="shared" si="35"/>
        <v>5000</v>
      </c>
    </row>
    <row r="535" spans="1:9">
      <c r="A535" s="6" t="s">
        <v>9</v>
      </c>
      <c r="B535" s="12">
        <v>822319</v>
      </c>
      <c r="C535" s="12">
        <v>1004926</v>
      </c>
      <c r="D535" s="36">
        <f t="shared" si="32"/>
        <v>1.2220634571255193</v>
      </c>
      <c r="E535" s="2">
        <f t="shared" si="33"/>
        <v>5000</v>
      </c>
      <c r="F535">
        <f t="shared" si="34"/>
        <v>5000</v>
      </c>
      <c r="I535" s="107">
        <f t="shared" si="35"/>
        <v>5000</v>
      </c>
    </row>
    <row r="536" spans="1:9">
      <c r="A536" s="6" t="s">
        <v>9</v>
      </c>
      <c r="B536" s="12">
        <v>553168</v>
      </c>
      <c r="C536" s="12">
        <v>910842</v>
      </c>
      <c r="D536" s="36">
        <f t="shared" si="32"/>
        <v>1.6465919937523501</v>
      </c>
      <c r="E536" s="2">
        <f t="shared" si="33"/>
        <v>5000</v>
      </c>
      <c r="F536">
        <f t="shared" si="34"/>
        <v>5000</v>
      </c>
      <c r="I536" s="107">
        <f t="shared" si="35"/>
        <v>5000</v>
      </c>
    </row>
    <row r="537" spans="1:9">
      <c r="A537" s="6" t="s">
        <v>9</v>
      </c>
      <c r="B537" s="12">
        <v>1109389</v>
      </c>
      <c r="C537" s="12">
        <v>977787</v>
      </c>
      <c r="D537" s="36">
        <f t="shared" si="32"/>
        <v>0.88137434209280963</v>
      </c>
      <c r="E537" s="2" t="str">
        <f t="shared" si="33"/>
        <v>Not Eligible</v>
      </c>
      <c r="F537">
        <f t="shared" si="34"/>
        <v>4000</v>
      </c>
      <c r="I537" s="107" t="str">
        <f t="shared" si="35"/>
        <v>not Eligible</v>
      </c>
    </row>
    <row r="538" spans="1:9">
      <c r="A538" s="6" t="s">
        <v>9</v>
      </c>
      <c r="B538" s="12">
        <v>653669</v>
      </c>
      <c r="C538" s="12">
        <v>1029391</v>
      </c>
      <c r="D538" s="36">
        <f t="shared" si="32"/>
        <v>1.5747893811699805</v>
      </c>
      <c r="E538" s="2">
        <f t="shared" si="33"/>
        <v>5000</v>
      </c>
      <c r="F538">
        <f t="shared" si="34"/>
        <v>5000</v>
      </c>
      <c r="I538" s="107">
        <f t="shared" si="35"/>
        <v>5000</v>
      </c>
    </row>
    <row r="539" spans="1:9">
      <c r="A539" s="6" t="s">
        <v>9</v>
      </c>
      <c r="B539" s="12">
        <v>642179</v>
      </c>
      <c r="C539" s="12">
        <v>1129773</v>
      </c>
      <c r="D539" s="36">
        <f t="shared" si="32"/>
        <v>1.7592805121313528</v>
      </c>
      <c r="E539" s="2">
        <f t="shared" si="33"/>
        <v>5000</v>
      </c>
      <c r="F539">
        <f t="shared" si="34"/>
        <v>5000</v>
      </c>
      <c r="I539" s="107">
        <f t="shared" si="35"/>
        <v>5000</v>
      </c>
    </row>
    <row r="540" spans="1:9">
      <c r="A540" s="6" t="s">
        <v>9</v>
      </c>
      <c r="B540" s="12">
        <v>911720</v>
      </c>
      <c r="C540" s="12">
        <v>593098</v>
      </c>
      <c r="D540" s="36">
        <f t="shared" si="32"/>
        <v>0.65052647742728031</v>
      </c>
      <c r="E540" s="2" t="str">
        <f t="shared" si="33"/>
        <v>Not Eligible</v>
      </c>
      <c r="F540">
        <f t="shared" si="34"/>
        <v>4000</v>
      </c>
      <c r="I540" s="107" t="str">
        <f t="shared" si="35"/>
        <v>not Eligible</v>
      </c>
    </row>
    <row r="541" spans="1:9">
      <c r="A541" s="6" t="s">
        <v>9</v>
      </c>
      <c r="B541" s="12">
        <v>742116</v>
      </c>
      <c r="C541" s="12">
        <v>853212</v>
      </c>
      <c r="D541" s="36">
        <f t="shared" si="32"/>
        <v>1.1497016638908204</v>
      </c>
      <c r="E541" s="2">
        <f t="shared" si="33"/>
        <v>5000</v>
      </c>
      <c r="F541">
        <f t="shared" si="34"/>
        <v>5000</v>
      </c>
      <c r="I541" s="107">
        <f t="shared" si="35"/>
        <v>5000</v>
      </c>
    </row>
    <row r="542" spans="1:9">
      <c r="A542" s="6" t="s">
        <v>9</v>
      </c>
      <c r="B542" s="12">
        <v>679909</v>
      </c>
      <c r="C542" s="12">
        <v>780372</v>
      </c>
      <c r="D542" s="36">
        <f t="shared" si="32"/>
        <v>1.147759479577414</v>
      </c>
      <c r="E542" s="2">
        <f t="shared" si="33"/>
        <v>5000</v>
      </c>
      <c r="F542">
        <f t="shared" si="34"/>
        <v>5000</v>
      </c>
      <c r="I542" s="107">
        <f t="shared" si="35"/>
        <v>5000</v>
      </c>
    </row>
    <row r="543" spans="1:9">
      <c r="A543" s="6" t="s">
        <v>9</v>
      </c>
      <c r="B543" s="12">
        <v>1701940</v>
      </c>
      <c r="C543" s="12">
        <v>1163537</v>
      </c>
      <c r="D543" s="36">
        <f t="shared" si="32"/>
        <v>0.68365336028297119</v>
      </c>
      <c r="E543" s="2" t="str">
        <f t="shared" si="33"/>
        <v>Not Eligible</v>
      </c>
      <c r="F543">
        <f t="shared" si="34"/>
        <v>4000</v>
      </c>
      <c r="I543" s="107" t="str">
        <f t="shared" si="35"/>
        <v>not Eligible</v>
      </c>
    </row>
    <row r="544" spans="1:9">
      <c r="A544" s="6" t="s">
        <v>9</v>
      </c>
      <c r="B544" s="12">
        <v>290767</v>
      </c>
      <c r="C544" s="12">
        <v>497659</v>
      </c>
      <c r="D544" s="36">
        <f t="shared" si="32"/>
        <v>1.7115387922288292</v>
      </c>
      <c r="E544" s="2">
        <f t="shared" si="33"/>
        <v>5000</v>
      </c>
      <c r="F544" t="str">
        <f t="shared" si="34"/>
        <v>not eligible</v>
      </c>
      <c r="I544" s="107">
        <f t="shared" si="35"/>
        <v>5000</v>
      </c>
    </row>
    <row r="545" spans="1:9">
      <c r="A545" s="6" t="s">
        <v>9</v>
      </c>
      <c r="B545" s="12">
        <v>896828</v>
      </c>
      <c r="C545" s="12">
        <v>760236</v>
      </c>
      <c r="D545" s="36">
        <f t="shared" si="32"/>
        <v>0.84769431819702323</v>
      </c>
      <c r="E545" s="2" t="str">
        <f t="shared" si="33"/>
        <v>Not Eligible</v>
      </c>
      <c r="F545">
        <f t="shared" si="34"/>
        <v>4000</v>
      </c>
      <c r="I545" s="107" t="str">
        <f t="shared" si="35"/>
        <v>not Eligible</v>
      </c>
    </row>
    <row r="546" spans="1:9">
      <c r="A546" s="6" t="s">
        <v>9</v>
      </c>
      <c r="B546" s="12">
        <v>816114</v>
      </c>
      <c r="C546" s="12">
        <v>996628</v>
      </c>
      <c r="D546" s="36">
        <f t="shared" si="32"/>
        <v>1.2211872360969178</v>
      </c>
      <c r="E546" s="2">
        <f t="shared" si="33"/>
        <v>5000</v>
      </c>
      <c r="F546">
        <f t="shared" si="34"/>
        <v>5000</v>
      </c>
      <c r="I546" s="107">
        <f t="shared" si="35"/>
        <v>5000</v>
      </c>
    </row>
    <row r="547" spans="1:9">
      <c r="A547" s="6" t="s">
        <v>9</v>
      </c>
      <c r="B547" s="12">
        <v>566053</v>
      </c>
      <c r="C547" s="12">
        <v>573850</v>
      </c>
      <c r="D547" s="36">
        <f t="shared" si="32"/>
        <v>1.0137743285522733</v>
      </c>
      <c r="E547" s="2">
        <f t="shared" si="33"/>
        <v>5000</v>
      </c>
      <c r="F547">
        <f t="shared" si="34"/>
        <v>5000</v>
      </c>
      <c r="I547" s="107">
        <f t="shared" si="35"/>
        <v>5000</v>
      </c>
    </row>
    <row r="548" spans="1:9">
      <c r="A548" s="6" t="s">
        <v>9</v>
      </c>
      <c r="B548" s="12">
        <v>833222</v>
      </c>
      <c r="C548" s="12">
        <v>778129</v>
      </c>
      <c r="D548" s="36">
        <f t="shared" si="32"/>
        <v>0.93387956631005897</v>
      </c>
      <c r="E548" s="2">
        <f t="shared" si="33"/>
        <v>4000</v>
      </c>
      <c r="F548">
        <f t="shared" si="34"/>
        <v>4000</v>
      </c>
      <c r="I548" s="107">
        <f t="shared" si="35"/>
        <v>4000</v>
      </c>
    </row>
    <row r="549" spans="1:9">
      <c r="A549" s="6" t="s">
        <v>9</v>
      </c>
      <c r="B549" s="12">
        <v>1343640</v>
      </c>
      <c r="C549" s="12">
        <v>1322125</v>
      </c>
      <c r="D549" s="36">
        <f t="shared" si="32"/>
        <v>0.98398752642076748</v>
      </c>
      <c r="E549" s="2">
        <f t="shared" si="33"/>
        <v>4000</v>
      </c>
      <c r="F549">
        <f t="shared" si="34"/>
        <v>4000</v>
      </c>
      <c r="I549" s="107">
        <f t="shared" si="35"/>
        <v>4000</v>
      </c>
    </row>
    <row r="550" spans="1:9">
      <c r="A550" s="6" t="s">
        <v>9</v>
      </c>
      <c r="B550" s="12">
        <v>558702</v>
      </c>
      <c r="C550" s="12">
        <v>451396</v>
      </c>
      <c r="D550" s="36">
        <f t="shared" si="32"/>
        <v>0.80793696818697625</v>
      </c>
      <c r="E550" s="2" t="str">
        <f t="shared" si="33"/>
        <v>Not Eligible</v>
      </c>
      <c r="F550" t="str">
        <f t="shared" si="34"/>
        <v>not eligible</v>
      </c>
      <c r="I550" s="107" t="str">
        <f t="shared" si="35"/>
        <v>not Eligible</v>
      </c>
    </row>
    <row r="551" spans="1:9">
      <c r="A551" s="6" t="s">
        <v>9</v>
      </c>
      <c r="B551" s="12">
        <v>297365</v>
      </c>
      <c r="C551" s="12">
        <v>438803</v>
      </c>
      <c r="D551" s="36">
        <f t="shared" si="32"/>
        <v>1.4756376843273418</v>
      </c>
      <c r="E551" s="2">
        <f t="shared" si="33"/>
        <v>5000</v>
      </c>
      <c r="F551" t="str">
        <f t="shared" si="34"/>
        <v>not eligible</v>
      </c>
      <c r="I551" s="107">
        <f t="shared" si="35"/>
        <v>5000</v>
      </c>
    </row>
    <row r="552" spans="1:9">
      <c r="A552" s="6" t="s">
        <v>9</v>
      </c>
      <c r="B552" s="12">
        <v>303280</v>
      </c>
      <c r="C552" s="12">
        <v>743350</v>
      </c>
      <c r="D552" s="36">
        <f t="shared" si="32"/>
        <v>2.4510353468741757</v>
      </c>
      <c r="E552" s="2">
        <f t="shared" si="33"/>
        <v>5000</v>
      </c>
      <c r="F552">
        <f t="shared" si="34"/>
        <v>5000</v>
      </c>
      <c r="I552" s="107">
        <f t="shared" si="35"/>
        <v>5000</v>
      </c>
    </row>
    <row r="553" spans="1:9">
      <c r="A553" s="6" t="s">
        <v>9</v>
      </c>
      <c r="B553" s="12">
        <v>860692</v>
      </c>
      <c r="C553" s="12">
        <v>551982</v>
      </c>
      <c r="D553" s="36">
        <f t="shared" si="32"/>
        <v>0.64132349318920123</v>
      </c>
      <c r="E553" s="2" t="str">
        <f t="shared" si="33"/>
        <v>Not Eligible</v>
      </c>
      <c r="F553">
        <f t="shared" si="34"/>
        <v>4000</v>
      </c>
      <c r="I553" s="107" t="str">
        <f t="shared" si="35"/>
        <v>not Eligible</v>
      </c>
    </row>
    <row r="554" spans="1:9">
      <c r="A554" s="6" t="s">
        <v>9</v>
      </c>
      <c r="B554" s="12">
        <v>1594809</v>
      </c>
      <c r="C554" s="12">
        <v>1709449</v>
      </c>
      <c r="D554" s="36">
        <f t="shared" si="32"/>
        <v>1.0718832161092644</v>
      </c>
      <c r="E554" s="2">
        <f t="shared" si="33"/>
        <v>5000</v>
      </c>
      <c r="F554">
        <f t="shared" si="34"/>
        <v>5000</v>
      </c>
      <c r="I554" s="107">
        <f t="shared" si="35"/>
        <v>5000</v>
      </c>
    </row>
    <row r="555" spans="1:9">
      <c r="A555" s="6" t="s">
        <v>9</v>
      </c>
      <c r="B555" s="12">
        <v>1286996</v>
      </c>
      <c r="C555" s="12">
        <v>808883</v>
      </c>
      <c r="D555" s="36">
        <f t="shared" si="32"/>
        <v>0.62850467289719625</v>
      </c>
      <c r="E555" s="2" t="str">
        <f t="shared" si="33"/>
        <v>Not Eligible</v>
      </c>
      <c r="F555">
        <f t="shared" si="34"/>
        <v>4000</v>
      </c>
      <c r="I555" s="107" t="str">
        <f t="shared" si="35"/>
        <v>not Eligible</v>
      </c>
    </row>
    <row r="556" spans="1:9">
      <c r="A556" s="6" t="s">
        <v>9</v>
      </c>
      <c r="B556" s="12">
        <v>1240139</v>
      </c>
      <c r="C556" s="12">
        <v>946122</v>
      </c>
      <c r="D556" s="36">
        <f t="shared" si="32"/>
        <v>0.76291609247027958</v>
      </c>
      <c r="E556" s="2" t="str">
        <f t="shared" si="33"/>
        <v>Not Eligible</v>
      </c>
      <c r="F556">
        <f t="shared" si="34"/>
        <v>4000</v>
      </c>
      <c r="I556" s="107" t="str">
        <f t="shared" si="35"/>
        <v>not Eligible</v>
      </c>
    </row>
    <row r="557" spans="1:9">
      <c r="A557" s="6" t="s">
        <v>9</v>
      </c>
      <c r="B557" s="12">
        <v>1159156</v>
      </c>
      <c r="C557" s="12">
        <v>1440456</v>
      </c>
      <c r="D557" s="36">
        <f t="shared" si="32"/>
        <v>1.2426765681237038</v>
      </c>
      <c r="E557" s="2">
        <f t="shared" si="33"/>
        <v>5000</v>
      </c>
      <c r="F557">
        <f t="shared" si="34"/>
        <v>5000</v>
      </c>
      <c r="I557" s="107">
        <f t="shared" si="35"/>
        <v>5000</v>
      </c>
    </row>
    <row r="558" spans="1:9">
      <c r="A558" s="6" t="s">
        <v>9</v>
      </c>
      <c r="B558" s="12">
        <v>1274608</v>
      </c>
      <c r="C558" s="12">
        <v>2228858</v>
      </c>
      <c r="D558" s="36">
        <f t="shared" si="32"/>
        <v>1.7486615492763264</v>
      </c>
      <c r="E558" s="2">
        <f t="shared" si="33"/>
        <v>5000</v>
      </c>
      <c r="F558">
        <f t="shared" si="34"/>
        <v>5000</v>
      </c>
      <c r="I558" s="107">
        <f t="shared" si="35"/>
        <v>5000</v>
      </c>
    </row>
    <row r="559" spans="1:9">
      <c r="A559" s="6" t="s">
        <v>9</v>
      </c>
      <c r="B559" s="12">
        <v>2051979</v>
      </c>
      <c r="C559" s="12">
        <v>2136598</v>
      </c>
      <c r="D559" s="36">
        <f t="shared" si="32"/>
        <v>1.0412377514584701</v>
      </c>
      <c r="E559" s="2">
        <f t="shared" si="33"/>
        <v>5000</v>
      </c>
      <c r="F559">
        <f t="shared" si="34"/>
        <v>5000</v>
      </c>
      <c r="I559" s="107">
        <f t="shared" si="35"/>
        <v>5000</v>
      </c>
    </row>
    <row r="560" spans="1:9">
      <c r="A560" s="6" t="s">
        <v>9</v>
      </c>
      <c r="B560" s="12">
        <v>1284182</v>
      </c>
      <c r="C560" s="12">
        <v>1889188</v>
      </c>
      <c r="D560" s="36">
        <f t="shared" si="32"/>
        <v>1.4711216945884618</v>
      </c>
      <c r="E560" s="2">
        <f t="shared" si="33"/>
        <v>5000</v>
      </c>
      <c r="F560">
        <f t="shared" si="34"/>
        <v>5000</v>
      </c>
      <c r="I560" s="107">
        <f t="shared" si="35"/>
        <v>5000</v>
      </c>
    </row>
    <row r="561" spans="1:9">
      <c r="A561" s="6" t="s">
        <v>9</v>
      </c>
      <c r="B561" s="12">
        <v>872057</v>
      </c>
      <c r="C561" s="12">
        <v>255492</v>
      </c>
      <c r="D561" s="36">
        <f t="shared" si="32"/>
        <v>0.29297626187279041</v>
      </c>
      <c r="E561" s="2" t="str">
        <f t="shared" si="33"/>
        <v>Not Eligible</v>
      </c>
      <c r="F561" t="str">
        <f t="shared" si="34"/>
        <v>not eligible</v>
      </c>
      <c r="I561" s="107" t="str">
        <f t="shared" si="35"/>
        <v>not Eligible</v>
      </c>
    </row>
    <row r="562" spans="1:9">
      <c r="A562" s="6" t="s">
        <v>9</v>
      </c>
      <c r="B562" s="12">
        <v>1587692</v>
      </c>
      <c r="C562" s="12">
        <v>1868243</v>
      </c>
      <c r="D562" s="36">
        <f t="shared" si="32"/>
        <v>1.1767036679658271</v>
      </c>
      <c r="E562" s="2">
        <f t="shared" si="33"/>
        <v>5000</v>
      </c>
      <c r="F562">
        <f t="shared" si="34"/>
        <v>5000</v>
      </c>
      <c r="I562" s="107">
        <f t="shared" si="35"/>
        <v>5000</v>
      </c>
    </row>
    <row r="563" spans="1:9">
      <c r="A563" s="6" t="s">
        <v>9</v>
      </c>
      <c r="B563" s="12">
        <v>1455971</v>
      </c>
      <c r="C563" s="12">
        <v>1206588</v>
      </c>
      <c r="D563" s="36">
        <f t="shared" si="32"/>
        <v>0.82871705549080299</v>
      </c>
      <c r="E563" s="2" t="str">
        <f t="shared" si="33"/>
        <v>Not Eligible</v>
      </c>
      <c r="F563">
        <f t="shared" si="34"/>
        <v>4000</v>
      </c>
      <c r="I563" s="107" t="str">
        <f t="shared" si="35"/>
        <v>not Eligible</v>
      </c>
    </row>
    <row r="564" spans="1:9">
      <c r="A564" s="6" t="s">
        <v>9</v>
      </c>
      <c r="B564" s="12">
        <v>618629</v>
      </c>
      <c r="C564" s="12">
        <v>857905</v>
      </c>
      <c r="D564" s="36">
        <f t="shared" si="32"/>
        <v>1.3867843246921823</v>
      </c>
      <c r="E564" s="2">
        <f t="shared" si="33"/>
        <v>5000</v>
      </c>
      <c r="F564">
        <f t="shared" si="34"/>
        <v>5000</v>
      </c>
      <c r="I564" s="107">
        <f t="shared" si="35"/>
        <v>5000</v>
      </c>
    </row>
    <row r="565" spans="1:9">
      <c r="A565" s="6" t="s">
        <v>9</v>
      </c>
      <c r="B565" s="12">
        <v>675864</v>
      </c>
      <c r="C565" s="12">
        <v>947063</v>
      </c>
      <c r="D565" s="36">
        <f t="shared" si="32"/>
        <v>1.4012626800658121</v>
      </c>
      <c r="E565" s="2">
        <f t="shared" si="33"/>
        <v>5000</v>
      </c>
      <c r="F565">
        <f t="shared" si="34"/>
        <v>5000</v>
      </c>
      <c r="I565" s="107">
        <f t="shared" si="35"/>
        <v>5000</v>
      </c>
    </row>
    <row r="566" spans="1:9">
      <c r="A566" s="6" t="s">
        <v>9</v>
      </c>
      <c r="B566" s="12">
        <v>829033</v>
      </c>
      <c r="C566" s="12">
        <v>855741</v>
      </c>
      <c r="D566" s="36">
        <f t="shared" si="32"/>
        <v>1.0322158466550788</v>
      </c>
      <c r="E566" s="2">
        <f t="shared" si="33"/>
        <v>5000</v>
      </c>
      <c r="F566">
        <f t="shared" si="34"/>
        <v>5000</v>
      </c>
      <c r="I566" s="107">
        <f t="shared" si="35"/>
        <v>5000</v>
      </c>
    </row>
    <row r="567" spans="1:9">
      <c r="A567" s="6" t="s">
        <v>9</v>
      </c>
      <c r="B567" s="12">
        <v>597706</v>
      </c>
      <c r="C567" s="12">
        <v>506912</v>
      </c>
      <c r="D567" s="36">
        <f t="shared" si="32"/>
        <v>0.84809588660645874</v>
      </c>
      <c r="E567" s="2" t="str">
        <f t="shared" si="33"/>
        <v>Not Eligible</v>
      </c>
      <c r="F567">
        <f t="shared" si="34"/>
        <v>4000</v>
      </c>
      <c r="I567" s="107" t="str">
        <f t="shared" si="35"/>
        <v>not Eligible</v>
      </c>
    </row>
    <row r="568" spans="1:9">
      <c r="A568" s="6" t="s">
        <v>9</v>
      </c>
      <c r="B568" s="12">
        <v>669433</v>
      </c>
      <c r="C568" s="12">
        <v>745957</v>
      </c>
      <c r="D568" s="36">
        <f t="shared" si="32"/>
        <v>1.1143116637512642</v>
      </c>
      <c r="E568" s="2">
        <f t="shared" si="33"/>
        <v>5000</v>
      </c>
      <c r="F568">
        <f t="shared" si="34"/>
        <v>5000</v>
      </c>
      <c r="I568" s="107">
        <f t="shared" si="35"/>
        <v>5000</v>
      </c>
    </row>
    <row r="569" spans="1:9">
      <c r="A569" s="6" t="s">
        <v>9</v>
      </c>
      <c r="B569" s="12">
        <v>1014636</v>
      </c>
      <c r="C569" s="12">
        <v>1637667</v>
      </c>
      <c r="D569" s="36">
        <f t="shared" si="32"/>
        <v>1.614043854150651</v>
      </c>
      <c r="E569" s="2">
        <f t="shared" si="33"/>
        <v>5000</v>
      </c>
      <c r="F569">
        <f t="shared" si="34"/>
        <v>5000</v>
      </c>
      <c r="I569" s="107">
        <f t="shared" si="35"/>
        <v>5000</v>
      </c>
    </row>
    <row r="570" spans="1:9">
      <c r="A570" s="6" t="s">
        <v>9</v>
      </c>
      <c r="B570" s="12">
        <v>1008972</v>
      </c>
      <c r="C570" s="12">
        <v>1362486</v>
      </c>
      <c r="D570" s="36">
        <f t="shared" si="32"/>
        <v>1.3503704760885338</v>
      </c>
      <c r="E570" s="2">
        <f t="shared" si="33"/>
        <v>5000</v>
      </c>
      <c r="F570">
        <f t="shared" si="34"/>
        <v>5000</v>
      </c>
      <c r="I570" s="107">
        <f t="shared" si="35"/>
        <v>5000</v>
      </c>
    </row>
    <row r="571" spans="1:9">
      <c r="A571" s="6" t="s">
        <v>9</v>
      </c>
      <c r="B571" s="12">
        <v>1011301</v>
      </c>
      <c r="C571" s="12">
        <v>89136</v>
      </c>
      <c r="D571" s="36">
        <f t="shared" si="32"/>
        <v>8.8139930643794481E-2</v>
      </c>
      <c r="E571" s="2" t="str">
        <f t="shared" si="33"/>
        <v>Not Eligible</v>
      </c>
      <c r="F571" t="str">
        <f t="shared" si="34"/>
        <v>not eligible</v>
      </c>
      <c r="I571" s="107" t="str">
        <f t="shared" si="35"/>
        <v>not Eligible</v>
      </c>
    </row>
    <row r="572" spans="1:9">
      <c r="A572" s="6" t="s">
        <v>9</v>
      </c>
      <c r="B572" s="12">
        <v>1956094</v>
      </c>
      <c r="C572" s="12">
        <v>1458080</v>
      </c>
      <c r="D572" s="36">
        <f t="shared" si="32"/>
        <v>0.74540385073518967</v>
      </c>
      <c r="E572" s="2" t="str">
        <f t="shared" si="33"/>
        <v>Not Eligible</v>
      </c>
      <c r="F572">
        <f t="shared" si="34"/>
        <v>4000</v>
      </c>
      <c r="I572" s="107" t="str">
        <f t="shared" si="35"/>
        <v>not Eligible</v>
      </c>
    </row>
    <row r="573" spans="1:9">
      <c r="A573" s="6" t="s">
        <v>9</v>
      </c>
      <c r="B573" s="12">
        <v>2651982</v>
      </c>
      <c r="C573" s="12">
        <v>911877</v>
      </c>
      <c r="D573" s="36">
        <f t="shared" si="32"/>
        <v>0.34384735643002101</v>
      </c>
      <c r="E573" s="2" t="str">
        <f t="shared" si="33"/>
        <v>Not Eligible</v>
      </c>
      <c r="F573">
        <f t="shared" si="34"/>
        <v>4000</v>
      </c>
      <c r="I573" s="107" t="str">
        <f t="shared" si="35"/>
        <v>not Eligible</v>
      </c>
    </row>
    <row r="574" spans="1:9">
      <c r="A574" s="6" t="s">
        <v>9</v>
      </c>
      <c r="B574" s="12">
        <v>1048423</v>
      </c>
      <c r="C574" s="12">
        <v>965272</v>
      </c>
      <c r="D574" s="36">
        <f t="shared" si="32"/>
        <v>0.92068945454267981</v>
      </c>
      <c r="E574" s="2">
        <f t="shared" si="33"/>
        <v>4000</v>
      </c>
      <c r="F574">
        <f t="shared" si="34"/>
        <v>4000</v>
      </c>
      <c r="I574" s="107">
        <f t="shared" si="35"/>
        <v>4000</v>
      </c>
    </row>
    <row r="575" spans="1:9">
      <c r="A575" s="6" t="s">
        <v>9</v>
      </c>
      <c r="B575" s="12">
        <v>497087</v>
      </c>
      <c r="C575" s="12">
        <v>553073</v>
      </c>
      <c r="D575" s="36">
        <f t="shared" si="32"/>
        <v>1.1126281717284903</v>
      </c>
      <c r="E575" s="2">
        <f t="shared" si="33"/>
        <v>5000</v>
      </c>
      <c r="F575">
        <f t="shared" si="34"/>
        <v>5000</v>
      </c>
      <c r="I575" s="107">
        <f t="shared" si="35"/>
        <v>5000</v>
      </c>
    </row>
    <row r="576" spans="1:9">
      <c r="A576" s="6" t="s">
        <v>9</v>
      </c>
      <c r="B576" s="12">
        <v>598705</v>
      </c>
      <c r="C576" s="12">
        <v>476334</v>
      </c>
      <c r="D576" s="36">
        <f t="shared" si="32"/>
        <v>0.795607185508723</v>
      </c>
      <c r="E576" s="2" t="str">
        <f t="shared" si="33"/>
        <v>Not Eligible</v>
      </c>
      <c r="F576" t="str">
        <f t="shared" si="34"/>
        <v>not eligible</v>
      </c>
      <c r="I576" s="107" t="str">
        <f t="shared" si="35"/>
        <v>not Eligible</v>
      </c>
    </row>
    <row r="577" spans="1:9">
      <c r="A577" s="6" t="s">
        <v>9</v>
      </c>
      <c r="B577" s="12">
        <v>463798</v>
      </c>
      <c r="C577" s="12">
        <v>311977</v>
      </c>
      <c r="D577" s="36">
        <f t="shared" si="32"/>
        <v>0.67265706191057317</v>
      </c>
      <c r="E577" s="2" t="str">
        <f t="shared" si="33"/>
        <v>Not Eligible</v>
      </c>
      <c r="F577" t="str">
        <f t="shared" si="34"/>
        <v>not eligible</v>
      </c>
      <c r="I577" s="107" t="str">
        <f t="shared" si="35"/>
        <v>not Eligible</v>
      </c>
    </row>
    <row r="578" spans="1:9">
      <c r="A578" s="6" t="s">
        <v>9</v>
      </c>
      <c r="B578" s="12">
        <v>464029</v>
      </c>
      <c r="C578" s="12">
        <v>329868</v>
      </c>
      <c r="D578" s="36">
        <f t="shared" si="32"/>
        <v>0.7108779839191085</v>
      </c>
      <c r="E578" s="2" t="str">
        <f t="shared" si="33"/>
        <v>Not Eligible</v>
      </c>
      <c r="F578" t="str">
        <f t="shared" si="34"/>
        <v>not eligible</v>
      </c>
      <c r="I578" s="107" t="str">
        <f t="shared" si="35"/>
        <v>not Eligible</v>
      </c>
    </row>
    <row r="579" spans="1:9">
      <c r="A579" s="6" t="s">
        <v>9</v>
      </c>
      <c r="B579" s="12">
        <v>1009868</v>
      </c>
      <c r="C579" s="12">
        <v>386199</v>
      </c>
      <c r="D579" s="36">
        <f t="shared" si="32"/>
        <v>0.3824252278515608</v>
      </c>
      <c r="E579" s="2" t="str">
        <f t="shared" si="33"/>
        <v>Not Eligible</v>
      </c>
      <c r="F579" t="str">
        <f t="shared" si="34"/>
        <v>not eligible</v>
      </c>
      <c r="I579" s="107" t="str">
        <f t="shared" si="35"/>
        <v>not Eligible</v>
      </c>
    </row>
    <row r="580" spans="1:9">
      <c r="A580" s="6" t="s">
        <v>9</v>
      </c>
      <c r="B580" s="12">
        <v>547938</v>
      </c>
      <c r="C580" s="12">
        <v>790951</v>
      </c>
      <c r="D580" s="36">
        <f t="shared" si="32"/>
        <v>1.4435045570849256</v>
      </c>
      <c r="E580" s="2">
        <f t="shared" si="33"/>
        <v>5000</v>
      </c>
      <c r="F580">
        <f t="shared" si="34"/>
        <v>5000</v>
      </c>
      <c r="I580" s="107">
        <f t="shared" si="35"/>
        <v>5000</v>
      </c>
    </row>
    <row r="581" spans="1:9">
      <c r="A581" s="6" t="s">
        <v>9</v>
      </c>
      <c r="B581" s="12">
        <v>776226</v>
      </c>
      <c r="C581" s="12">
        <v>2097293</v>
      </c>
      <c r="D581" s="36">
        <f t="shared" si="32"/>
        <v>2.7019102684012131</v>
      </c>
      <c r="E581" s="2">
        <f t="shared" si="33"/>
        <v>5000</v>
      </c>
      <c r="F581">
        <f t="shared" si="34"/>
        <v>5000</v>
      </c>
      <c r="I581" s="107">
        <f t="shared" si="35"/>
        <v>5000</v>
      </c>
    </row>
    <row r="582" spans="1:9">
      <c r="A582" s="6" t="s">
        <v>9</v>
      </c>
      <c r="B582" s="12">
        <v>939851</v>
      </c>
      <c r="C582" s="12">
        <v>504287</v>
      </c>
      <c r="D582" s="36">
        <f t="shared" si="32"/>
        <v>0.53656058247530725</v>
      </c>
      <c r="E582" s="2" t="str">
        <f t="shared" si="33"/>
        <v>Not Eligible</v>
      </c>
      <c r="F582">
        <f t="shared" si="34"/>
        <v>4000</v>
      </c>
      <c r="I582" s="107" t="str">
        <f t="shared" si="35"/>
        <v>not Eligible</v>
      </c>
    </row>
    <row r="583" spans="1:9">
      <c r="A583" s="6" t="s">
        <v>9</v>
      </c>
      <c r="B583" s="12">
        <v>1880130</v>
      </c>
      <c r="C583" s="12">
        <v>2991444</v>
      </c>
      <c r="D583" s="36">
        <f t="shared" si="32"/>
        <v>1.5910835952833049</v>
      </c>
      <c r="E583" s="2">
        <f t="shared" si="33"/>
        <v>5000</v>
      </c>
      <c r="F583">
        <f t="shared" si="34"/>
        <v>5000</v>
      </c>
      <c r="I583" s="107">
        <f t="shared" si="35"/>
        <v>5000</v>
      </c>
    </row>
    <row r="584" spans="1:9">
      <c r="A584" s="6" t="s">
        <v>9</v>
      </c>
      <c r="B584" s="12">
        <v>376570</v>
      </c>
      <c r="C584" s="12">
        <v>559956</v>
      </c>
      <c r="D584" s="36">
        <f t="shared" si="32"/>
        <v>1.4869904665799187</v>
      </c>
      <c r="E584" s="2">
        <f t="shared" si="33"/>
        <v>5000</v>
      </c>
      <c r="F584">
        <f t="shared" si="34"/>
        <v>5000</v>
      </c>
      <c r="I584" s="107">
        <f t="shared" si="35"/>
        <v>5000</v>
      </c>
    </row>
    <row r="585" spans="1:9">
      <c r="A585" s="6" t="s">
        <v>9</v>
      </c>
      <c r="B585" s="12">
        <v>880050</v>
      </c>
      <c r="C585" s="12">
        <v>1558696</v>
      </c>
      <c r="D585" s="36">
        <f t="shared" si="32"/>
        <v>1.7711448213169707</v>
      </c>
      <c r="E585" s="2">
        <f t="shared" si="33"/>
        <v>5000</v>
      </c>
      <c r="F585">
        <f t="shared" si="34"/>
        <v>5000</v>
      </c>
      <c r="I585" s="107">
        <f t="shared" si="35"/>
        <v>5000</v>
      </c>
    </row>
    <row r="586" spans="1:9">
      <c r="A586" s="6" t="s">
        <v>9</v>
      </c>
      <c r="B586" s="12">
        <v>532042</v>
      </c>
      <c r="C586" s="12">
        <v>742971</v>
      </c>
      <c r="D586" s="36">
        <f t="shared" ref="D586:D649" si="36">C586/B586</f>
        <v>1.3964517838817236</v>
      </c>
      <c r="E586" s="2">
        <f t="shared" ref="E586:E649" si="37">IF(AND(A586="Active",D586&gt;90%),IF(D586&gt;100%,5000,IF(D586&gt;91%,4000,IF(D586&gt;81%,3000,2000))),"Not Eligible")</f>
        <v>5000</v>
      </c>
      <c r="F586">
        <f t="shared" ref="F586:F649" si="38">IF(AND(A586="active",C586&gt;500000),IF(D586&gt;100%,5000,IF(D586&gt;D586&gt;91%,4000,IF(D586&gt;81%,3000,2000))),"not eligible")</f>
        <v>5000</v>
      </c>
      <c r="I586" s="107">
        <f t="shared" ref="I586:I649" si="39">IF(AND(A586="Active",D586&gt;90%),IF(D586&gt;100%,5000,IF(D586&gt;91%,4000,IF(D586&gt;81%,3000,IF(D586&gt;70%,2000,"Not Eligible")))),"not Eligible")</f>
        <v>5000</v>
      </c>
    </row>
    <row r="587" spans="1:9">
      <c r="A587" s="6" t="s">
        <v>9</v>
      </c>
      <c r="B587" s="12">
        <v>477070</v>
      </c>
      <c r="C587" s="12">
        <v>1039972</v>
      </c>
      <c r="D587" s="36">
        <f t="shared" si="36"/>
        <v>2.1799148971848994</v>
      </c>
      <c r="E587" s="2">
        <f t="shared" si="37"/>
        <v>5000</v>
      </c>
      <c r="F587">
        <f t="shared" si="38"/>
        <v>5000</v>
      </c>
      <c r="I587" s="107">
        <f t="shared" si="39"/>
        <v>5000</v>
      </c>
    </row>
    <row r="588" spans="1:9">
      <c r="A588" s="6" t="s">
        <v>9</v>
      </c>
      <c r="B588" s="12">
        <v>864041</v>
      </c>
      <c r="C588" s="12">
        <v>1148742</v>
      </c>
      <c r="D588" s="36">
        <f t="shared" si="36"/>
        <v>1.3294994103289079</v>
      </c>
      <c r="E588" s="2">
        <f t="shared" si="37"/>
        <v>5000</v>
      </c>
      <c r="F588">
        <f t="shared" si="38"/>
        <v>5000</v>
      </c>
      <c r="I588" s="107">
        <f t="shared" si="39"/>
        <v>5000</v>
      </c>
    </row>
    <row r="589" spans="1:9">
      <c r="A589" s="6" t="s">
        <v>9</v>
      </c>
      <c r="B589" s="12">
        <v>1649302</v>
      </c>
      <c r="C589" s="12">
        <v>1222148</v>
      </c>
      <c r="D589" s="36">
        <f t="shared" si="36"/>
        <v>0.74100922693357552</v>
      </c>
      <c r="E589" s="2" t="str">
        <f t="shared" si="37"/>
        <v>Not Eligible</v>
      </c>
      <c r="F589">
        <f t="shared" si="38"/>
        <v>4000</v>
      </c>
      <c r="I589" s="107" t="str">
        <f t="shared" si="39"/>
        <v>not Eligible</v>
      </c>
    </row>
    <row r="590" spans="1:9">
      <c r="A590" s="6" t="s">
        <v>9</v>
      </c>
      <c r="B590" s="12">
        <v>756064</v>
      </c>
      <c r="C590" s="12">
        <v>878168</v>
      </c>
      <c r="D590" s="36">
        <f t="shared" si="36"/>
        <v>1.1614995555931773</v>
      </c>
      <c r="E590" s="2">
        <f t="shared" si="37"/>
        <v>5000</v>
      </c>
      <c r="F590">
        <f t="shared" si="38"/>
        <v>5000</v>
      </c>
      <c r="I590" s="107">
        <f t="shared" si="39"/>
        <v>5000</v>
      </c>
    </row>
    <row r="591" spans="1:9">
      <c r="A591" s="6" t="s">
        <v>9</v>
      </c>
      <c r="B591" s="12">
        <v>2094541</v>
      </c>
      <c r="C591" s="12">
        <v>1946537</v>
      </c>
      <c r="D591" s="36">
        <f t="shared" si="36"/>
        <v>0.92933821777659165</v>
      </c>
      <c r="E591" s="2">
        <f t="shared" si="37"/>
        <v>4000</v>
      </c>
      <c r="F591">
        <f t="shared" si="38"/>
        <v>4000</v>
      </c>
      <c r="I591" s="107">
        <f t="shared" si="39"/>
        <v>4000</v>
      </c>
    </row>
    <row r="592" spans="1:9">
      <c r="A592" s="6" t="s">
        <v>9</v>
      </c>
      <c r="B592" s="12">
        <v>397799</v>
      </c>
      <c r="C592" s="12">
        <v>64465</v>
      </c>
      <c r="D592" s="36">
        <f t="shared" si="36"/>
        <v>0.16205420325340184</v>
      </c>
      <c r="E592" s="2" t="str">
        <f t="shared" si="37"/>
        <v>Not Eligible</v>
      </c>
      <c r="F592" t="str">
        <f t="shared" si="38"/>
        <v>not eligible</v>
      </c>
      <c r="I592" s="107" t="str">
        <f t="shared" si="39"/>
        <v>not Eligible</v>
      </c>
    </row>
    <row r="593" spans="1:9">
      <c r="A593" s="6" t="s">
        <v>9</v>
      </c>
      <c r="B593" s="12">
        <v>604642</v>
      </c>
      <c r="C593" s="12">
        <v>698264</v>
      </c>
      <c r="D593" s="36">
        <f t="shared" si="36"/>
        <v>1.1548387310176931</v>
      </c>
      <c r="E593" s="2">
        <f t="shared" si="37"/>
        <v>5000</v>
      </c>
      <c r="F593">
        <f t="shared" si="38"/>
        <v>5000</v>
      </c>
      <c r="I593" s="107">
        <f t="shared" si="39"/>
        <v>5000</v>
      </c>
    </row>
    <row r="594" spans="1:9">
      <c r="A594" s="6" t="s">
        <v>9</v>
      </c>
      <c r="B594" s="12">
        <v>737233</v>
      </c>
      <c r="C594" s="12">
        <v>1122700</v>
      </c>
      <c r="D594" s="36">
        <f t="shared" si="36"/>
        <v>1.5228564103885747</v>
      </c>
      <c r="E594" s="2">
        <f t="shared" si="37"/>
        <v>5000</v>
      </c>
      <c r="F594">
        <f t="shared" si="38"/>
        <v>5000</v>
      </c>
      <c r="I594" s="107">
        <f t="shared" si="39"/>
        <v>5000</v>
      </c>
    </row>
    <row r="595" spans="1:9">
      <c r="A595" s="6" t="s">
        <v>9</v>
      </c>
      <c r="B595" s="12">
        <v>1276814</v>
      </c>
      <c r="C595" s="12">
        <v>1077621</v>
      </c>
      <c r="D595" s="36">
        <f t="shared" si="36"/>
        <v>0.84399215547448569</v>
      </c>
      <c r="E595" s="2" t="str">
        <f t="shared" si="37"/>
        <v>Not Eligible</v>
      </c>
      <c r="F595">
        <f t="shared" si="38"/>
        <v>4000</v>
      </c>
      <c r="I595" s="107" t="str">
        <f t="shared" si="39"/>
        <v>not Eligible</v>
      </c>
    </row>
    <row r="596" spans="1:9">
      <c r="A596" s="6" t="s">
        <v>9</v>
      </c>
      <c r="B596" s="12">
        <v>563065</v>
      </c>
      <c r="C596" s="12">
        <v>502119</v>
      </c>
      <c r="D596" s="36">
        <f t="shared" si="36"/>
        <v>0.89176027634464938</v>
      </c>
      <c r="E596" s="2" t="str">
        <f t="shared" si="37"/>
        <v>Not Eligible</v>
      </c>
      <c r="F596">
        <f t="shared" si="38"/>
        <v>4000</v>
      </c>
      <c r="I596" s="107" t="str">
        <f t="shared" si="39"/>
        <v>not Eligible</v>
      </c>
    </row>
    <row r="597" spans="1:9">
      <c r="A597" s="6" t="s">
        <v>9</v>
      </c>
      <c r="B597" s="12">
        <v>1091550</v>
      </c>
      <c r="C597" s="12">
        <v>857512</v>
      </c>
      <c r="D597" s="36">
        <f t="shared" si="36"/>
        <v>0.78559113187668916</v>
      </c>
      <c r="E597" s="2" t="str">
        <f t="shared" si="37"/>
        <v>Not Eligible</v>
      </c>
      <c r="F597">
        <f t="shared" si="38"/>
        <v>4000</v>
      </c>
      <c r="I597" s="107" t="str">
        <f t="shared" si="39"/>
        <v>not Eligible</v>
      </c>
    </row>
    <row r="598" spans="1:9">
      <c r="A598" s="6" t="s">
        <v>9</v>
      </c>
      <c r="B598" s="12">
        <v>1099036</v>
      </c>
      <c r="C598" s="12">
        <v>964016</v>
      </c>
      <c r="D598" s="36">
        <f t="shared" si="36"/>
        <v>0.87714688144883335</v>
      </c>
      <c r="E598" s="2" t="str">
        <f t="shared" si="37"/>
        <v>Not Eligible</v>
      </c>
      <c r="F598">
        <f t="shared" si="38"/>
        <v>4000</v>
      </c>
      <c r="I598" s="107" t="str">
        <f t="shared" si="39"/>
        <v>not Eligible</v>
      </c>
    </row>
    <row r="599" spans="1:9">
      <c r="A599" s="6" t="s">
        <v>9</v>
      </c>
      <c r="B599" s="12">
        <v>1623365</v>
      </c>
      <c r="C599" s="12">
        <v>801867</v>
      </c>
      <c r="D599" s="36">
        <f t="shared" si="36"/>
        <v>0.49395360870783833</v>
      </c>
      <c r="E599" s="2" t="str">
        <f t="shared" si="37"/>
        <v>Not Eligible</v>
      </c>
      <c r="F599">
        <f t="shared" si="38"/>
        <v>4000</v>
      </c>
      <c r="I599" s="107" t="str">
        <f t="shared" si="39"/>
        <v>not Eligible</v>
      </c>
    </row>
    <row r="600" spans="1:9">
      <c r="A600" s="6" t="s">
        <v>9</v>
      </c>
      <c r="B600" s="12">
        <v>627515</v>
      </c>
      <c r="C600" s="12">
        <v>1245514</v>
      </c>
      <c r="D600" s="36">
        <f t="shared" si="36"/>
        <v>1.9848354222608224</v>
      </c>
      <c r="E600" s="2">
        <f t="shared" si="37"/>
        <v>5000</v>
      </c>
      <c r="F600">
        <f t="shared" si="38"/>
        <v>5000</v>
      </c>
      <c r="I600" s="107">
        <f t="shared" si="39"/>
        <v>5000</v>
      </c>
    </row>
    <row r="601" spans="1:9">
      <c r="A601" s="6" t="s">
        <v>9</v>
      </c>
      <c r="B601" s="12">
        <v>407201</v>
      </c>
      <c r="C601" s="12">
        <v>280337</v>
      </c>
      <c r="D601" s="36">
        <f t="shared" si="36"/>
        <v>0.68844870223796106</v>
      </c>
      <c r="E601" s="2" t="str">
        <f t="shared" si="37"/>
        <v>Not Eligible</v>
      </c>
      <c r="F601" t="str">
        <f t="shared" si="38"/>
        <v>not eligible</v>
      </c>
      <c r="I601" s="107" t="str">
        <f t="shared" si="39"/>
        <v>not Eligible</v>
      </c>
    </row>
    <row r="602" spans="1:9">
      <c r="A602" s="6" t="s">
        <v>9</v>
      </c>
      <c r="B602" s="12">
        <v>906644</v>
      </c>
      <c r="C602" s="12">
        <v>775566</v>
      </c>
      <c r="D602" s="36">
        <f t="shared" si="36"/>
        <v>0.85542506209714064</v>
      </c>
      <c r="E602" s="2" t="str">
        <f t="shared" si="37"/>
        <v>Not Eligible</v>
      </c>
      <c r="F602">
        <f t="shared" si="38"/>
        <v>4000</v>
      </c>
      <c r="I602" s="107" t="str">
        <f t="shared" si="39"/>
        <v>not Eligible</v>
      </c>
    </row>
    <row r="603" spans="1:9">
      <c r="A603" s="6" t="s">
        <v>9</v>
      </c>
      <c r="B603" s="12">
        <v>1242853</v>
      </c>
      <c r="C603" s="12">
        <v>1280279</v>
      </c>
      <c r="D603" s="36">
        <f t="shared" si="36"/>
        <v>1.0301129739397983</v>
      </c>
      <c r="E603" s="2">
        <f t="shared" si="37"/>
        <v>5000</v>
      </c>
      <c r="F603">
        <f t="shared" si="38"/>
        <v>5000</v>
      </c>
      <c r="I603" s="107">
        <f t="shared" si="39"/>
        <v>5000</v>
      </c>
    </row>
    <row r="604" spans="1:9">
      <c r="A604" s="6" t="s">
        <v>9</v>
      </c>
      <c r="B604" s="12">
        <v>1293096</v>
      </c>
      <c r="C604" s="12">
        <v>434696</v>
      </c>
      <c r="D604" s="36">
        <f t="shared" si="36"/>
        <v>0.33616684298768229</v>
      </c>
      <c r="E604" s="2" t="str">
        <f t="shared" si="37"/>
        <v>Not Eligible</v>
      </c>
      <c r="F604" t="str">
        <f t="shared" si="38"/>
        <v>not eligible</v>
      </c>
      <c r="I604" s="107" t="str">
        <f t="shared" si="39"/>
        <v>not Eligible</v>
      </c>
    </row>
    <row r="605" spans="1:9">
      <c r="A605" s="6" t="s">
        <v>9</v>
      </c>
      <c r="B605" s="12">
        <v>346762</v>
      </c>
      <c r="C605" s="12">
        <v>677575</v>
      </c>
      <c r="D605" s="36">
        <f t="shared" si="36"/>
        <v>1.9540059176034283</v>
      </c>
      <c r="E605" s="2">
        <f t="shared" si="37"/>
        <v>5000</v>
      </c>
      <c r="F605">
        <f t="shared" si="38"/>
        <v>5000</v>
      </c>
      <c r="I605" s="107">
        <f t="shared" si="39"/>
        <v>5000</v>
      </c>
    </row>
    <row r="606" spans="1:9">
      <c r="A606" s="6" t="s">
        <v>9</v>
      </c>
      <c r="B606" s="12">
        <v>716105</v>
      </c>
      <c r="C606" s="12">
        <v>489971</v>
      </c>
      <c r="D606" s="36">
        <f t="shared" si="36"/>
        <v>0.68421670006493462</v>
      </c>
      <c r="E606" s="2" t="str">
        <f t="shared" si="37"/>
        <v>Not Eligible</v>
      </c>
      <c r="F606" t="str">
        <f t="shared" si="38"/>
        <v>not eligible</v>
      </c>
      <c r="I606" s="107" t="str">
        <f t="shared" si="39"/>
        <v>not Eligible</v>
      </c>
    </row>
    <row r="607" spans="1:9">
      <c r="A607" s="6" t="s">
        <v>9</v>
      </c>
      <c r="B607" s="12">
        <v>1653563</v>
      </c>
      <c r="C607" s="12">
        <v>1673251</v>
      </c>
      <c r="D607" s="36">
        <f t="shared" si="36"/>
        <v>1.0119064105812721</v>
      </c>
      <c r="E607" s="2">
        <f t="shared" si="37"/>
        <v>5000</v>
      </c>
      <c r="F607">
        <f t="shared" si="38"/>
        <v>5000</v>
      </c>
      <c r="I607" s="107">
        <f t="shared" si="39"/>
        <v>5000</v>
      </c>
    </row>
    <row r="608" spans="1:9">
      <c r="A608" s="6" t="s">
        <v>9</v>
      </c>
      <c r="B608" s="12">
        <v>394412</v>
      </c>
      <c r="C608" s="12">
        <v>627403</v>
      </c>
      <c r="D608" s="36">
        <f t="shared" si="36"/>
        <v>1.5907299980730809</v>
      </c>
      <c r="E608" s="2">
        <f t="shared" si="37"/>
        <v>5000</v>
      </c>
      <c r="F608">
        <f t="shared" si="38"/>
        <v>5000</v>
      </c>
      <c r="I608" s="107">
        <f t="shared" si="39"/>
        <v>5000</v>
      </c>
    </row>
    <row r="609" spans="1:9">
      <c r="A609" s="6" t="s">
        <v>9</v>
      </c>
      <c r="B609" s="12">
        <v>807149</v>
      </c>
      <c r="C609" s="12">
        <v>732018</v>
      </c>
      <c r="D609" s="36">
        <f t="shared" si="36"/>
        <v>0.90691805354401722</v>
      </c>
      <c r="E609" s="2">
        <f t="shared" si="37"/>
        <v>3000</v>
      </c>
      <c r="F609">
        <f t="shared" si="38"/>
        <v>4000</v>
      </c>
      <c r="I609" s="107">
        <f t="shared" si="39"/>
        <v>3000</v>
      </c>
    </row>
    <row r="610" spans="1:9">
      <c r="A610" s="6" t="s">
        <v>9</v>
      </c>
      <c r="B610" s="12">
        <v>973572</v>
      </c>
      <c r="C610" s="12">
        <v>1406828</v>
      </c>
      <c r="D610" s="36">
        <f t="shared" si="36"/>
        <v>1.4450169068132608</v>
      </c>
      <c r="E610" s="2">
        <f t="shared" si="37"/>
        <v>5000</v>
      </c>
      <c r="F610">
        <f t="shared" si="38"/>
        <v>5000</v>
      </c>
      <c r="I610" s="107">
        <f t="shared" si="39"/>
        <v>5000</v>
      </c>
    </row>
    <row r="611" spans="1:9">
      <c r="A611" s="6" t="s">
        <v>9</v>
      </c>
      <c r="B611" s="12">
        <v>1162583</v>
      </c>
      <c r="C611" s="12">
        <v>1036452</v>
      </c>
      <c r="D611" s="36">
        <f t="shared" si="36"/>
        <v>0.89150796115202102</v>
      </c>
      <c r="E611" s="2" t="str">
        <f t="shared" si="37"/>
        <v>Not Eligible</v>
      </c>
      <c r="F611">
        <f t="shared" si="38"/>
        <v>4000</v>
      </c>
      <c r="I611" s="107" t="str">
        <f t="shared" si="39"/>
        <v>not Eligible</v>
      </c>
    </row>
    <row r="612" spans="1:9">
      <c r="A612" s="6" t="s">
        <v>9</v>
      </c>
      <c r="B612" s="12">
        <v>868415</v>
      </c>
      <c r="C612" s="12">
        <v>1223691</v>
      </c>
      <c r="D612" s="36">
        <f t="shared" si="36"/>
        <v>1.4091085483323065</v>
      </c>
      <c r="E612" s="2">
        <f t="shared" si="37"/>
        <v>5000</v>
      </c>
      <c r="F612">
        <f t="shared" si="38"/>
        <v>5000</v>
      </c>
      <c r="I612" s="107">
        <f t="shared" si="39"/>
        <v>5000</v>
      </c>
    </row>
    <row r="613" spans="1:9">
      <c r="A613" s="6" t="s">
        <v>9</v>
      </c>
      <c r="B613" s="12">
        <v>909482</v>
      </c>
      <c r="C613" s="12">
        <v>1744410</v>
      </c>
      <c r="D613" s="36">
        <f t="shared" si="36"/>
        <v>1.9180258652727598</v>
      </c>
      <c r="E613" s="2">
        <f t="shared" si="37"/>
        <v>5000</v>
      </c>
      <c r="F613">
        <f t="shared" si="38"/>
        <v>5000</v>
      </c>
      <c r="I613" s="107">
        <f t="shared" si="39"/>
        <v>5000</v>
      </c>
    </row>
    <row r="614" spans="1:9">
      <c r="A614" s="6" t="s">
        <v>9</v>
      </c>
      <c r="B614" s="12">
        <v>1095907</v>
      </c>
      <c r="C614" s="12">
        <v>2096457</v>
      </c>
      <c r="D614" s="36">
        <f t="shared" si="36"/>
        <v>1.9129880546433229</v>
      </c>
      <c r="E614" s="2">
        <f t="shared" si="37"/>
        <v>5000</v>
      </c>
      <c r="F614">
        <f t="shared" si="38"/>
        <v>5000</v>
      </c>
      <c r="I614" s="107">
        <f t="shared" si="39"/>
        <v>5000</v>
      </c>
    </row>
    <row r="615" spans="1:9">
      <c r="A615" s="6" t="s">
        <v>9</v>
      </c>
      <c r="B615" s="12">
        <v>760702</v>
      </c>
      <c r="C615" s="12">
        <v>539301</v>
      </c>
      <c r="D615" s="36">
        <f t="shared" si="36"/>
        <v>0.70895173142702395</v>
      </c>
      <c r="E615" s="2" t="str">
        <f t="shared" si="37"/>
        <v>Not Eligible</v>
      </c>
      <c r="F615">
        <f t="shared" si="38"/>
        <v>4000</v>
      </c>
      <c r="I615" s="107" t="str">
        <f t="shared" si="39"/>
        <v>not Eligible</v>
      </c>
    </row>
    <row r="616" spans="1:9">
      <c r="A616" s="6" t="s">
        <v>9</v>
      </c>
      <c r="B616" s="12">
        <v>1042990</v>
      </c>
      <c r="C616" s="12">
        <v>1057312</v>
      </c>
      <c r="D616" s="36">
        <f t="shared" si="36"/>
        <v>1.0137316752797247</v>
      </c>
      <c r="E616" s="2">
        <f t="shared" si="37"/>
        <v>5000</v>
      </c>
      <c r="F616">
        <f t="shared" si="38"/>
        <v>5000</v>
      </c>
      <c r="I616" s="107">
        <f t="shared" si="39"/>
        <v>5000</v>
      </c>
    </row>
    <row r="617" spans="1:9">
      <c r="A617" s="6" t="s">
        <v>9</v>
      </c>
      <c r="B617" s="12">
        <v>337507</v>
      </c>
      <c r="C617" s="12">
        <v>1078685</v>
      </c>
      <c r="D617" s="36">
        <f t="shared" si="36"/>
        <v>3.1960374155202707</v>
      </c>
      <c r="E617" s="2">
        <f t="shared" si="37"/>
        <v>5000</v>
      </c>
      <c r="F617">
        <f t="shared" si="38"/>
        <v>5000</v>
      </c>
      <c r="I617" s="107">
        <f t="shared" si="39"/>
        <v>5000</v>
      </c>
    </row>
    <row r="618" spans="1:9">
      <c r="A618" s="6" t="s">
        <v>9</v>
      </c>
      <c r="B618" s="12">
        <v>1201711</v>
      </c>
      <c r="C618" s="12">
        <v>1513993</v>
      </c>
      <c r="D618" s="36">
        <f t="shared" si="36"/>
        <v>1.2598644765671614</v>
      </c>
      <c r="E618" s="2">
        <f t="shared" si="37"/>
        <v>5000</v>
      </c>
      <c r="F618">
        <f t="shared" si="38"/>
        <v>5000</v>
      </c>
      <c r="I618" s="107">
        <f t="shared" si="39"/>
        <v>5000</v>
      </c>
    </row>
    <row r="619" spans="1:9">
      <c r="A619" s="6" t="s">
        <v>9</v>
      </c>
      <c r="B619" s="12">
        <v>739331</v>
      </c>
      <c r="C619" s="12">
        <v>569631</v>
      </c>
      <c r="D619" s="36">
        <f t="shared" si="36"/>
        <v>0.77046816649105743</v>
      </c>
      <c r="E619" s="2" t="str">
        <f t="shared" si="37"/>
        <v>Not Eligible</v>
      </c>
      <c r="F619">
        <f t="shared" si="38"/>
        <v>4000</v>
      </c>
      <c r="I619" s="107" t="str">
        <f t="shared" si="39"/>
        <v>not Eligible</v>
      </c>
    </row>
    <row r="620" spans="1:9">
      <c r="A620" s="6" t="s">
        <v>9</v>
      </c>
      <c r="B620" s="12">
        <v>1226821</v>
      </c>
      <c r="C620" s="12">
        <v>952595</v>
      </c>
      <c r="D620" s="36">
        <f t="shared" si="36"/>
        <v>0.77647431858437377</v>
      </c>
      <c r="E620" s="2" t="str">
        <f t="shared" si="37"/>
        <v>Not Eligible</v>
      </c>
      <c r="F620">
        <f t="shared" si="38"/>
        <v>4000</v>
      </c>
      <c r="I620" s="107" t="str">
        <f t="shared" si="39"/>
        <v>not Eligible</v>
      </c>
    </row>
    <row r="621" spans="1:9">
      <c r="A621" s="6" t="s">
        <v>9</v>
      </c>
      <c r="B621" s="12">
        <v>1817559</v>
      </c>
      <c r="C621" s="12">
        <v>4426320</v>
      </c>
      <c r="D621" s="36">
        <f t="shared" si="36"/>
        <v>2.4353102155143245</v>
      </c>
      <c r="E621" s="2">
        <f t="shared" si="37"/>
        <v>5000</v>
      </c>
      <c r="F621">
        <f t="shared" si="38"/>
        <v>5000</v>
      </c>
      <c r="I621" s="107">
        <f t="shared" si="39"/>
        <v>5000</v>
      </c>
    </row>
    <row r="622" spans="1:9">
      <c r="A622" s="6" t="s">
        <v>9</v>
      </c>
      <c r="B622" s="12">
        <v>1167762</v>
      </c>
      <c r="C622" s="12">
        <v>1380232</v>
      </c>
      <c r="D622" s="36">
        <f t="shared" si="36"/>
        <v>1.181946321253817</v>
      </c>
      <c r="E622" s="2">
        <f t="shared" si="37"/>
        <v>5000</v>
      </c>
      <c r="F622">
        <f t="shared" si="38"/>
        <v>5000</v>
      </c>
      <c r="I622" s="107">
        <f t="shared" si="39"/>
        <v>5000</v>
      </c>
    </row>
    <row r="623" spans="1:9">
      <c r="A623" s="6" t="s">
        <v>9</v>
      </c>
      <c r="B623" s="12">
        <v>914432</v>
      </c>
      <c r="C623" s="12">
        <v>904384</v>
      </c>
      <c r="D623" s="36">
        <f t="shared" si="36"/>
        <v>0.98901175811870101</v>
      </c>
      <c r="E623" s="2">
        <f t="shared" si="37"/>
        <v>4000</v>
      </c>
      <c r="F623">
        <f t="shared" si="38"/>
        <v>4000</v>
      </c>
      <c r="I623" s="107">
        <f t="shared" si="39"/>
        <v>4000</v>
      </c>
    </row>
    <row r="624" spans="1:9">
      <c r="A624" s="6" t="s">
        <v>9</v>
      </c>
      <c r="B624" s="12">
        <v>469782</v>
      </c>
      <c r="C624" s="12">
        <v>753780</v>
      </c>
      <c r="D624" s="36">
        <f t="shared" si="36"/>
        <v>1.6045314635298926</v>
      </c>
      <c r="E624" s="2">
        <f t="shared" si="37"/>
        <v>5000</v>
      </c>
      <c r="F624">
        <f t="shared" si="38"/>
        <v>5000</v>
      </c>
      <c r="I624" s="107">
        <f t="shared" si="39"/>
        <v>5000</v>
      </c>
    </row>
    <row r="625" spans="1:9">
      <c r="A625" s="6" t="s">
        <v>9</v>
      </c>
      <c r="B625" s="12">
        <v>538621</v>
      </c>
      <c r="C625" s="12">
        <v>884395</v>
      </c>
      <c r="D625" s="36">
        <f t="shared" si="36"/>
        <v>1.641961601942739</v>
      </c>
      <c r="E625" s="2">
        <f t="shared" si="37"/>
        <v>5000</v>
      </c>
      <c r="F625">
        <f t="shared" si="38"/>
        <v>5000</v>
      </c>
      <c r="I625" s="107">
        <f t="shared" si="39"/>
        <v>5000</v>
      </c>
    </row>
    <row r="626" spans="1:9">
      <c r="A626" s="6" t="s">
        <v>9</v>
      </c>
      <c r="B626" s="12">
        <v>1142372</v>
      </c>
      <c r="C626" s="12">
        <v>1350520</v>
      </c>
      <c r="D626" s="36">
        <f t="shared" si="36"/>
        <v>1.1822068468064693</v>
      </c>
      <c r="E626" s="2">
        <f t="shared" si="37"/>
        <v>5000</v>
      </c>
      <c r="F626">
        <f t="shared" si="38"/>
        <v>5000</v>
      </c>
      <c r="I626" s="107">
        <f t="shared" si="39"/>
        <v>5000</v>
      </c>
    </row>
    <row r="627" spans="1:9">
      <c r="A627" s="6" t="s">
        <v>9</v>
      </c>
      <c r="B627" s="12">
        <v>770655</v>
      </c>
      <c r="C627" s="12">
        <v>1098609</v>
      </c>
      <c r="D627" s="36">
        <f t="shared" si="36"/>
        <v>1.4255522899351849</v>
      </c>
      <c r="E627" s="2">
        <f t="shared" si="37"/>
        <v>5000</v>
      </c>
      <c r="F627">
        <f t="shared" si="38"/>
        <v>5000</v>
      </c>
      <c r="I627" s="107">
        <f t="shared" si="39"/>
        <v>5000</v>
      </c>
    </row>
    <row r="628" spans="1:9">
      <c r="A628" s="6" t="s">
        <v>9</v>
      </c>
      <c r="B628" s="12">
        <v>210202</v>
      </c>
      <c r="C628" s="12">
        <v>281018</v>
      </c>
      <c r="D628" s="36">
        <f t="shared" si="36"/>
        <v>1.336894986727053</v>
      </c>
      <c r="E628" s="2">
        <f t="shared" si="37"/>
        <v>5000</v>
      </c>
      <c r="F628" t="str">
        <f t="shared" si="38"/>
        <v>not eligible</v>
      </c>
      <c r="I628" s="107">
        <f t="shared" si="39"/>
        <v>5000</v>
      </c>
    </row>
    <row r="629" spans="1:9">
      <c r="A629" s="6" t="s">
        <v>9</v>
      </c>
      <c r="B629" s="12">
        <v>1280289</v>
      </c>
      <c r="C629" s="12">
        <v>1433006</v>
      </c>
      <c r="D629" s="36">
        <f t="shared" si="36"/>
        <v>1.1192832243345057</v>
      </c>
      <c r="E629" s="2">
        <f t="shared" si="37"/>
        <v>5000</v>
      </c>
      <c r="F629">
        <f t="shared" si="38"/>
        <v>5000</v>
      </c>
      <c r="I629" s="107">
        <f t="shared" si="39"/>
        <v>5000</v>
      </c>
    </row>
    <row r="630" spans="1:9">
      <c r="A630" s="6" t="s">
        <v>9</v>
      </c>
      <c r="B630" s="12">
        <v>733704</v>
      </c>
      <c r="C630" s="12">
        <v>496348</v>
      </c>
      <c r="D630" s="36">
        <f t="shared" si="36"/>
        <v>0.67649624371681227</v>
      </c>
      <c r="E630" s="2" t="str">
        <f t="shared" si="37"/>
        <v>Not Eligible</v>
      </c>
      <c r="F630" t="str">
        <f t="shared" si="38"/>
        <v>not eligible</v>
      </c>
      <c r="I630" s="107" t="str">
        <f t="shared" si="39"/>
        <v>not Eligible</v>
      </c>
    </row>
    <row r="631" spans="1:9">
      <c r="A631" s="6" t="s">
        <v>9</v>
      </c>
      <c r="B631" s="12">
        <v>502293</v>
      </c>
      <c r="C631" s="12">
        <v>581292</v>
      </c>
      <c r="D631" s="36">
        <f t="shared" si="36"/>
        <v>1.1572767289211676</v>
      </c>
      <c r="E631" s="2">
        <f t="shared" si="37"/>
        <v>5000</v>
      </c>
      <c r="F631">
        <f t="shared" si="38"/>
        <v>5000</v>
      </c>
      <c r="I631" s="107">
        <f t="shared" si="39"/>
        <v>5000</v>
      </c>
    </row>
    <row r="632" spans="1:9">
      <c r="A632" s="6" t="s">
        <v>9</v>
      </c>
      <c r="B632" s="12">
        <v>425267</v>
      </c>
      <c r="C632" s="12">
        <v>1148398</v>
      </c>
      <c r="D632" s="36">
        <f t="shared" si="36"/>
        <v>2.7004164442573724</v>
      </c>
      <c r="E632" s="2">
        <f t="shared" si="37"/>
        <v>5000</v>
      </c>
      <c r="F632">
        <f t="shared" si="38"/>
        <v>5000</v>
      </c>
      <c r="I632" s="107">
        <f t="shared" si="39"/>
        <v>5000</v>
      </c>
    </row>
    <row r="633" spans="1:9">
      <c r="A633" s="6" t="s">
        <v>9</v>
      </c>
      <c r="B633" s="12">
        <v>432012</v>
      </c>
      <c r="C633" s="12">
        <v>866164</v>
      </c>
      <c r="D633" s="36">
        <f t="shared" si="36"/>
        <v>2.0049535661046454</v>
      </c>
      <c r="E633" s="2">
        <f t="shared" si="37"/>
        <v>5000</v>
      </c>
      <c r="F633">
        <f t="shared" si="38"/>
        <v>5000</v>
      </c>
      <c r="I633" s="107">
        <f t="shared" si="39"/>
        <v>5000</v>
      </c>
    </row>
    <row r="634" spans="1:9">
      <c r="A634" s="6" t="s">
        <v>9</v>
      </c>
      <c r="B634" s="12">
        <v>418397</v>
      </c>
      <c r="C634" s="12">
        <v>322007</v>
      </c>
      <c r="D634" s="36">
        <f t="shared" si="36"/>
        <v>0.76962071907781371</v>
      </c>
      <c r="E634" s="2" t="str">
        <f t="shared" si="37"/>
        <v>Not Eligible</v>
      </c>
      <c r="F634" t="str">
        <f t="shared" si="38"/>
        <v>not eligible</v>
      </c>
      <c r="I634" s="107" t="str">
        <f t="shared" si="39"/>
        <v>not Eligible</v>
      </c>
    </row>
    <row r="635" spans="1:9">
      <c r="A635" s="6" t="s">
        <v>9</v>
      </c>
      <c r="B635" s="12">
        <v>918680</v>
      </c>
      <c r="C635" s="12">
        <v>787803</v>
      </c>
      <c r="D635" s="36">
        <f t="shared" si="36"/>
        <v>0.85753798928897984</v>
      </c>
      <c r="E635" s="2" t="str">
        <f t="shared" si="37"/>
        <v>Not Eligible</v>
      </c>
      <c r="F635">
        <f t="shared" si="38"/>
        <v>4000</v>
      </c>
      <c r="I635" s="107" t="str">
        <f t="shared" si="39"/>
        <v>not Eligible</v>
      </c>
    </row>
    <row r="636" spans="1:9">
      <c r="A636" s="6" t="s">
        <v>9</v>
      </c>
      <c r="B636" s="12">
        <v>887523</v>
      </c>
      <c r="C636" s="12">
        <v>433357</v>
      </c>
      <c r="D636" s="36">
        <f t="shared" si="36"/>
        <v>0.48827692352761565</v>
      </c>
      <c r="E636" s="2" t="str">
        <f t="shared" si="37"/>
        <v>Not Eligible</v>
      </c>
      <c r="F636" t="str">
        <f t="shared" si="38"/>
        <v>not eligible</v>
      </c>
      <c r="I636" s="107" t="str">
        <f t="shared" si="39"/>
        <v>not Eligible</v>
      </c>
    </row>
    <row r="637" spans="1:9">
      <c r="A637" s="6" t="s">
        <v>9</v>
      </c>
      <c r="B637" s="12">
        <v>398126</v>
      </c>
      <c r="C637" s="12">
        <v>3083627</v>
      </c>
      <c r="D637" s="36">
        <f t="shared" si="36"/>
        <v>7.7453544857658132</v>
      </c>
      <c r="E637" s="2">
        <f t="shared" si="37"/>
        <v>5000</v>
      </c>
      <c r="F637">
        <f t="shared" si="38"/>
        <v>5000</v>
      </c>
      <c r="I637" s="107">
        <f t="shared" si="39"/>
        <v>5000</v>
      </c>
    </row>
    <row r="638" spans="1:9">
      <c r="A638" s="6" t="s">
        <v>9</v>
      </c>
      <c r="B638" s="12">
        <v>421519</v>
      </c>
      <c r="C638" s="12">
        <v>300265</v>
      </c>
      <c r="D638" s="36">
        <f t="shared" si="36"/>
        <v>0.71234036899878772</v>
      </c>
      <c r="E638" s="2" t="str">
        <f t="shared" si="37"/>
        <v>Not Eligible</v>
      </c>
      <c r="F638" t="str">
        <f t="shared" si="38"/>
        <v>not eligible</v>
      </c>
      <c r="I638" s="107" t="str">
        <f t="shared" si="39"/>
        <v>not Eligible</v>
      </c>
    </row>
    <row r="639" spans="1:9">
      <c r="A639" s="6" t="s">
        <v>9</v>
      </c>
      <c r="B639" s="12">
        <v>706421</v>
      </c>
      <c r="C639" s="12">
        <v>569666</v>
      </c>
      <c r="D639" s="36">
        <f t="shared" si="36"/>
        <v>0.80641147417757963</v>
      </c>
      <c r="E639" s="2" t="str">
        <f t="shared" si="37"/>
        <v>Not Eligible</v>
      </c>
      <c r="F639">
        <f t="shared" si="38"/>
        <v>4000</v>
      </c>
      <c r="I639" s="107" t="str">
        <f t="shared" si="39"/>
        <v>not Eligible</v>
      </c>
    </row>
    <row r="640" spans="1:9">
      <c r="A640" s="6" t="s">
        <v>9</v>
      </c>
      <c r="B640" s="12">
        <v>891782</v>
      </c>
      <c r="C640" s="12">
        <v>708237</v>
      </c>
      <c r="D640" s="36">
        <f t="shared" si="36"/>
        <v>0.794181761910422</v>
      </c>
      <c r="E640" s="2" t="str">
        <f t="shared" si="37"/>
        <v>Not Eligible</v>
      </c>
      <c r="F640">
        <f t="shared" si="38"/>
        <v>4000</v>
      </c>
      <c r="I640" s="107" t="str">
        <f t="shared" si="39"/>
        <v>not Eligible</v>
      </c>
    </row>
    <row r="641" spans="1:9">
      <c r="A641" s="6" t="s">
        <v>9</v>
      </c>
      <c r="B641" s="12">
        <v>747141</v>
      </c>
      <c r="C641" s="12">
        <v>894564</v>
      </c>
      <c r="D641" s="36">
        <f t="shared" si="36"/>
        <v>1.1973161692371319</v>
      </c>
      <c r="E641" s="2">
        <f t="shared" si="37"/>
        <v>5000</v>
      </c>
      <c r="F641">
        <f t="shared" si="38"/>
        <v>5000</v>
      </c>
      <c r="I641" s="107">
        <f t="shared" si="39"/>
        <v>5000</v>
      </c>
    </row>
    <row r="642" spans="1:9">
      <c r="A642" s="6" t="s">
        <v>9</v>
      </c>
      <c r="B642" s="12">
        <v>637143</v>
      </c>
      <c r="C642" s="12">
        <v>1036910</v>
      </c>
      <c r="D642" s="36">
        <f t="shared" si="36"/>
        <v>1.627436854834786</v>
      </c>
      <c r="E642" s="2">
        <f t="shared" si="37"/>
        <v>5000</v>
      </c>
      <c r="F642">
        <f t="shared" si="38"/>
        <v>5000</v>
      </c>
      <c r="I642" s="107">
        <f t="shared" si="39"/>
        <v>5000</v>
      </c>
    </row>
    <row r="643" spans="1:9">
      <c r="A643" s="6" t="s">
        <v>9</v>
      </c>
      <c r="B643" s="12">
        <v>1125264</v>
      </c>
      <c r="C643" s="12">
        <v>1640634</v>
      </c>
      <c r="D643" s="36">
        <f t="shared" si="36"/>
        <v>1.4579991895235251</v>
      </c>
      <c r="E643" s="2">
        <f t="shared" si="37"/>
        <v>5000</v>
      </c>
      <c r="F643">
        <f t="shared" si="38"/>
        <v>5000</v>
      </c>
      <c r="I643" s="107">
        <f t="shared" si="39"/>
        <v>5000</v>
      </c>
    </row>
    <row r="644" spans="1:9">
      <c r="A644" s="6" t="s">
        <v>9</v>
      </c>
      <c r="B644" s="12">
        <v>663491</v>
      </c>
      <c r="C644" s="12">
        <v>1058560</v>
      </c>
      <c r="D644" s="36">
        <f t="shared" si="36"/>
        <v>1.5954398778581775</v>
      </c>
      <c r="E644" s="2">
        <f t="shared" si="37"/>
        <v>5000</v>
      </c>
      <c r="F644">
        <f t="shared" si="38"/>
        <v>5000</v>
      </c>
      <c r="I644" s="107">
        <f t="shared" si="39"/>
        <v>5000</v>
      </c>
    </row>
    <row r="645" spans="1:9">
      <c r="A645" s="6" t="s">
        <v>9</v>
      </c>
      <c r="B645" s="12">
        <v>568610</v>
      </c>
      <c r="C645" s="12">
        <v>797045</v>
      </c>
      <c r="D645" s="36">
        <f t="shared" si="36"/>
        <v>1.4017428465908093</v>
      </c>
      <c r="E645" s="2">
        <f t="shared" si="37"/>
        <v>5000</v>
      </c>
      <c r="F645">
        <f t="shared" si="38"/>
        <v>5000</v>
      </c>
      <c r="I645" s="107">
        <f t="shared" si="39"/>
        <v>5000</v>
      </c>
    </row>
    <row r="646" spans="1:9">
      <c r="A646" s="6" t="s">
        <v>9</v>
      </c>
      <c r="B646" s="12">
        <v>677902</v>
      </c>
      <c r="C646" s="12">
        <v>683771</v>
      </c>
      <c r="D646" s="36">
        <f t="shared" si="36"/>
        <v>1.0086575935754725</v>
      </c>
      <c r="E646" s="2">
        <f t="shared" si="37"/>
        <v>5000</v>
      </c>
      <c r="F646">
        <f t="shared" si="38"/>
        <v>5000</v>
      </c>
      <c r="I646" s="107">
        <f t="shared" si="39"/>
        <v>5000</v>
      </c>
    </row>
    <row r="647" spans="1:9">
      <c r="A647" s="6" t="s">
        <v>9</v>
      </c>
      <c r="B647" s="12">
        <v>572022</v>
      </c>
      <c r="C647" s="12">
        <v>1263270</v>
      </c>
      <c r="D647" s="36">
        <f t="shared" si="36"/>
        <v>2.2084290464352772</v>
      </c>
      <c r="E647" s="2">
        <f t="shared" si="37"/>
        <v>5000</v>
      </c>
      <c r="F647">
        <f t="shared" si="38"/>
        <v>5000</v>
      </c>
      <c r="I647" s="107">
        <f t="shared" si="39"/>
        <v>5000</v>
      </c>
    </row>
    <row r="648" spans="1:9">
      <c r="A648" s="6" t="s">
        <v>9</v>
      </c>
      <c r="B648" s="12">
        <v>249609</v>
      </c>
      <c r="C648" s="12">
        <v>279121</v>
      </c>
      <c r="D648" s="36">
        <f t="shared" si="36"/>
        <v>1.1182329162810636</v>
      </c>
      <c r="E648" s="2">
        <f t="shared" si="37"/>
        <v>5000</v>
      </c>
      <c r="F648" t="str">
        <f t="shared" si="38"/>
        <v>not eligible</v>
      </c>
      <c r="I648" s="107">
        <f t="shared" si="39"/>
        <v>5000</v>
      </c>
    </row>
    <row r="649" spans="1:9">
      <c r="A649" s="6" t="s">
        <v>9</v>
      </c>
      <c r="B649" s="12">
        <v>752853</v>
      </c>
      <c r="C649" s="12">
        <v>297037</v>
      </c>
      <c r="D649" s="36">
        <f t="shared" si="36"/>
        <v>0.39454847094984014</v>
      </c>
      <c r="E649" s="2" t="str">
        <f t="shared" si="37"/>
        <v>Not Eligible</v>
      </c>
      <c r="F649" t="str">
        <f t="shared" si="38"/>
        <v>not eligible</v>
      </c>
      <c r="I649" s="107" t="str">
        <f t="shared" si="39"/>
        <v>not Eligible</v>
      </c>
    </row>
    <row r="650" spans="1:9">
      <c r="A650" s="6" t="s">
        <v>9</v>
      </c>
      <c r="B650" s="12">
        <v>1468050</v>
      </c>
      <c r="C650" s="12">
        <v>452181</v>
      </c>
      <c r="D650" s="36">
        <f t="shared" ref="D650:D713" si="40">C650/B650</f>
        <v>0.30801471339532033</v>
      </c>
      <c r="E650" s="2" t="str">
        <f t="shared" ref="E650:E713" si="41">IF(AND(A650="Active",D650&gt;90%),IF(D650&gt;100%,5000,IF(D650&gt;91%,4000,IF(D650&gt;81%,3000,2000))),"Not Eligible")</f>
        <v>Not Eligible</v>
      </c>
      <c r="F650" t="str">
        <f t="shared" ref="F650:F713" si="42">IF(AND(A650="active",C650&gt;500000),IF(D650&gt;100%,5000,IF(D650&gt;D650&gt;91%,4000,IF(D650&gt;81%,3000,2000))),"not eligible")</f>
        <v>not eligible</v>
      </c>
      <c r="I650" s="107" t="str">
        <f t="shared" ref="I650:I713" si="43">IF(AND(A650="Active",D650&gt;90%),IF(D650&gt;100%,5000,IF(D650&gt;91%,4000,IF(D650&gt;81%,3000,IF(D650&gt;70%,2000,"Not Eligible")))),"not Eligible")</f>
        <v>not Eligible</v>
      </c>
    </row>
    <row r="651" spans="1:9">
      <c r="A651" s="6" t="s">
        <v>9</v>
      </c>
      <c r="B651" s="12">
        <v>690603</v>
      </c>
      <c r="C651" s="12">
        <v>297000</v>
      </c>
      <c r="D651" s="36">
        <f t="shared" si="40"/>
        <v>0.43005894848415083</v>
      </c>
      <c r="E651" s="2" t="str">
        <f t="shared" si="41"/>
        <v>Not Eligible</v>
      </c>
      <c r="F651" t="str">
        <f t="shared" si="42"/>
        <v>not eligible</v>
      </c>
      <c r="I651" s="107" t="str">
        <f t="shared" si="43"/>
        <v>not Eligible</v>
      </c>
    </row>
    <row r="652" spans="1:9">
      <c r="A652" s="6" t="s">
        <v>9</v>
      </c>
      <c r="B652" s="12">
        <v>1253980</v>
      </c>
      <c r="C652" s="12">
        <v>427511</v>
      </c>
      <c r="D652" s="36">
        <f t="shared" si="40"/>
        <v>0.34092330021212458</v>
      </c>
      <c r="E652" s="2" t="str">
        <f t="shared" si="41"/>
        <v>Not Eligible</v>
      </c>
      <c r="F652" t="str">
        <f t="shared" si="42"/>
        <v>not eligible</v>
      </c>
      <c r="I652" s="107" t="str">
        <f t="shared" si="43"/>
        <v>not Eligible</v>
      </c>
    </row>
    <row r="653" spans="1:9">
      <c r="A653" s="6" t="s">
        <v>9</v>
      </c>
      <c r="B653" s="12">
        <v>633519</v>
      </c>
      <c r="C653" s="12">
        <v>757480</v>
      </c>
      <c r="D653" s="36">
        <f t="shared" si="40"/>
        <v>1.1956705323755088</v>
      </c>
      <c r="E653" s="2">
        <f t="shared" si="41"/>
        <v>5000</v>
      </c>
      <c r="F653">
        <f t="shared" si="42"/>
        <v>5000</v>
      </c>
      <c r="I653" s="107">
        <f t="shared" si="43"/>
        <v>5000</v>
      </c>
    </row>
    <row r="654" spans="1:9">
      <c r="A654" s="6" t="s">
        <v>9</v>
      </c>
      <c r="B654" s="12">
        <v>714450</v>
      </c>
      <c r="C654" s="12">
        <v>604675</v>
      </c>
      <c r="D654" s="36">
        <f t="shared" si="40"/>
        <v>0.84635033942193294</v>
      </c>
      <c r="E654" s="2" t="str">
        <f t="shared" si="41"/>
        <v>Not Eligible</v>
      </c>
      <c r="F654">
        <f t="shared" si="42"/>
        <v>4000</v>
      </c>
      <c r="I654" s="107" t="str">
        <f t="shared" si="43"/>
        <v>not Eligible</v>
      </c>
    </row>
    <row r="655" spans="1:9">
      <c r="A655" s="6" t="s">
        <v>9</v>
      </c>
      <c r="B655" s="12">
        <v>1215314</v>
      </c>
      <c r="C655" s="12">
        <v>951382</v>
      </c>
      <c r="D655" s="36">
        <f t="shared" si="40"/>
        <v>0.78282814153379288</v>
      </c>
      <c r="E655" s="2" t="str">
        <f t="shared" si="41"/>
        <v>Not Eligible</v>
      </c>
      <c r="F655">
        <f t="shared" si="42"/>
        <v>4000</v>
      </c>
      <c r="I655" s="107" t="str">
        <f t="shared" si="43"/>
        <v>not Eligible</v>
      </c>
    </row>
    <row r="656" spans="1:9">
      <c r="A656" s="6" t="s">
        <v>9</v>
      </c>
      <c r="B656" s="12">
        <v>604161</v>
      </c>
      <c r="C656" s="12">
        <v>1104948</v>
      </c>
      <c r="D656" s="36">
        <f t="shared" si="40"/>
        <v>1.8288966020646815</v>
      </c>
      <c r="E656" s="2">
        <f t="shared" si="41"/>
        <v>5000</v>
      </c>
      <c r="F656">
        <f t="shared" si="42"/>
        <v>5000</v>
      </c>
      <c r="I656" s="107">
        <f t="shared" si="43"/>
        <v>5000</v>
      </c>
    </row>
    <row r="657" spans="1:9">
      <c r="A657" s="6" t="s">
        <v>9</v>
      </c>
      <c r="B657" s="12">
        <v>1239473</v>
      </c>
      <c r="C657" s="12">
        <v>1627397</v>
      </c>
      <c r="D657" s="36">
        <f t="shared" si="40"/>
        <v>1.312974949837552</v>
      </c>
      <c r="E657" s="2">
        <f t="shared" si="41"/>
        <v>5000</v>
      </c>
      <c r="F657">
        <f t="shared" si="42"/>
        <v>5000</v>
      </c>
      <c r="I657" s="107">
        <f t="shared" si="43"/>
        <v>5000</v>
      </c>
    </row>
    <row r="658" spans="1:9">
      <c r="A658" s="6" t="s">
        <v>9</v>
      </c>
      <c r="B658" s="12">
        <v>1891304</v>
      </c>
      <c r="C658" s="12">
        <v>2796390</v>
      </c>
      <c r="D658" s="36">
        <f t="shared" si="40"/>
        <v>1.4785513064002402</v>
      </c>
      <c r="E658" s="2">
        <f t="shared" si="41"/>
        <v>5000</v>
      </c>
      <c r="F658">
        <f t="shared" si="42"/>
        <v>5000</v>
      </c>
      <c r="I658" s="107">
        <f t="shared" si="43"/>
        <v>5000</v>
      </c>
    </row>
    <row r="659" spans="1:9">
      <c r="A659" s="6" t="s">
        <v>9</v>
      </c>
      <c r="B659" s="12">
        <v>847698</v>
      </c>
      <c r="C659" s="12">
        <v>509274</v>
      </c>
      <c r="D659" s="36">
        <f t="shared" si="40"/>
        <v>0.60077291676988742</v>
      </c>
      <c r="E659" s="2" t="str">
        <f t="shared" si="41"/>
        <v>Not Eligible</v>
      </c>
      <c r="F659">
        <f t="shared" si="42"/>
        <v>4000</v>
      </c>
      <c r="I659" s="107" t="str">
        <f t="shared" si="43"/>
        <v>not Eligible</v>
      </c>
    </row>
    <row r="660" spans="1:9">
      <c r="A660" s="6" t="s">
        <v>9</v>
      </c>
      <c r="B660" s="12">
        <v>383734</v>
      </c>
      <c r="C660" s="12">
        <v>735132</v>
      </c>
      <c r="D660" s="36">
        <f t="shared" si="40"/>
        <v>1.9157332944174872</v>
      </c>
      <c r="E660" s="2">
        <f t="shared" si="41"/>
        <v>5000</v>
      </c>
      <c r="F660">
        <f t="shared" si="42"/>
        <v>5000</v>
      </c>
      <c r="I660" s="107">
        <f t="shared" si="43"/>
        <v>5000</v>
      </c>
    </row>
    <row r="661" spans="1:9">
      <c r="A661" s="6" t="s">
        <v>9</v>
      </c>
      <c r="B661" s="12">
        <v>907785</v>
      </c>
      <c r="C661" s="12">
        <v>652099</v>
      </c>
      <c r="D661" s="36">
        <f t="shared" si="40"/>
        <v>0.7183407965542502</v>
      </c>
      <c r="E661" s="2" t="str">
        <f t="shared" si="41"/>
        <v>Not Eligible</v>
      </c>
      <c r="F661">
        <f t="shared" si="42"/>
        <v>4000</v>
      </c>
      <c r="I661" s="107" t="str">
        <f t="shared" si="43"/>
        <v>not Eligible</v>
      </c>
    </row>
    <row r="662" spans="1:9">
      <c r="A662" s="6" t="s">
        <v>9</v>
      </c>
      <c r="B662" s="12">
        <v>967579</v>
      </c>
      <c r="C662" s="12">
        <v>361041</v>
      </c>
      <c r="D662" s="36">
        <f t="shared" si="40"/>
        <v>0.37313852408950587</v>
      </c>
      <c r="E662" s="2" t="str">
        <f t="shared" si="41"/>
        <v>Not Eligible</v>
      </c>
      <c r="F662" t="str">
        <f t="shared" si="42"/>
        <v>not eligible</v>
      </c>
      <c r="I662" s="107" t="str">
        <f t="shared" si="43"/>
        <v>not Eligible</v>
      </c>
    </row>
    <row r="663" spans="1:9">
      <c r="A663" s="6" t="s">
        <v>9</v>
      </c>
      <c r="B663" s="12">
        <v>1297741</v>
      </c>
      <c r="C663" s="12">
        <v>1005879</v>
      </c>
      <c r="D663" s="36">
        <f t="shared" si="40"/>
        <v>0.77509996216502364</v>
      </c>
      <c r="E663" s="2" t="str">
        <f t="shared" si="41"/>
        <v>Not Eligible</v>
      </c>
      <c r="F663">
        <f t="shared" si="42"/>
        <v>4000</v>
      </c>
      <c r="I663" s="107" t="str">
        <f t="shared" si="43"/>
        <v>not Eligible</v>
      </c>
    </row>
    <row r="664" spans="1:9">
      <c r="A664" s="6" t="s">
        <v>9</v>
      </c>
      <c r="B664" s="12">
        <v>1383087</v>
      </c>
      <c r="C664" s="12">
        <v>1785646</v>
      </c>
      <c r="D664" s="36">
        <f t="shared" si="40"/>
        <v>1.2910583354481677</v>
      </c>
      <c r="E664" s="2">
        <f t="shared" si="41"/>
        <v>5000</v>
      </c>
      <c r="F664">
        <f t="shared" si="42"/>
        <v>5000</v>
      </c>
      <c r="I664" s="107">
        <f t="shared" si="43"/>
        <v>5000</v>
      </c>
    </row>
    <row r="665" spans="1:9">
      <c r="A665" s="6" t="s">
        <v>9</v>
      </c>
      <c r="B665" s="12">
        <v>398126</v>
      </c>
      <c r="C665" s="12">
        <v>548491</v>
      </c>
      <c r="D665" s="36">
        <f t="shared" si="40"/>
        <v>1.3776819398883771</v>
      </c>
      <c r="E665" s="2">
        <f t="shared" si="41"/>
        <v>5000</v>
      </c>
      <c r="F665">
        <f t="shared" si="42"/>
        <v>5000</v>
      </c>
      <c r="I665" s="107">
        <f t="shared" si="43"/>
        <v>5000</v>
      </c>
    </row>
    <row r="666" spans="1:9">
      <c r="A666" s="6" t="s">
        <v>9</v>
      </c>
      <c r="B666" s="12">
        <v>887659</v>
      </c>
      <c r="C666" s="12">
        <v>1633324</v>
      </c>
      <c r="D666" s="36">
        <f t="shared" si="40"/>
        <v>1.840035419006623</v>
      </c>
      <c r="E666" s="2">
        <f t="shared" si="41"/>
        <v>5000</v>
      </c>
      <c r="F666">
        <f t="shared" si="42"/>
        <v>5000</v>
      </c>
      <c r="I666" s="107">
        <f t="shared" si="43"/>
        <v>5000</v>
      </c>
    </row>
    <row r="667" spans="1:9">
      <c r="A667" s="6" t="s">
        <v>9</v>
      </c>
      <c r="B667" s="12">
        <v>453528</v>
      </c>
      <c r="C667" s="12">
        <v>907243</v>
      </c>
      <c r="D667" s="36">
        <f t="shared" si="40"/>
        <v>2.000412322943677</v>
      </c>
      <c r="E667" s="2">
        <f t="shared" si="41"/>
        <v>5000</v>
      </c>
      <c r="F667">
        <f t="shared" si="42"/>
        <v>5000</v>
      </c>
      <c r="I667" s="107">
        <f t="shared" si="43"/>
        <v>5000</v>
      </c>
    </row>
    <row r="668" spans="1:9">
      <c r="A668" s="6" t="s">
        <v>9</v>
      </c>
      <c r="B668" s="12">
        <v>1575010</v>
      </c>
      <c r="C668" s="12">
        <v>784710</v>
      </c>
      <c r="D668" s="36">
        <f t="shared" si="40"/>
        <v>0.49822540809264704</v>
      </c>
      <c r="E668" s="2" t="str">
        <f t="shared" si="41"/>
        <v>Not Eligible</v>
      </c>
      <c r="F668">
        <f t="shared" si="42"/>
        <v>4000</v>
      </c>
      <c r="I668" s="107" t="str">
        <f t="shared" si="43"/>
        <v>not Eligible</v>
      </c>
    </row>
    <row r="669" spans="1:9">
      <c r="A669" s="6" t="s">
        <v>9</v>
      </c>
      <c r="B669" s="12">
        <v>996113</v>
      </c>
      <c r="C669" s="12">
        <v>1907620</v>
      </c>
      <c r="D669" s="36">
        <f t="shared" si="40"/>
        <v>1.9150638531973783</v>
      </c>
      <c r="E669" s="2">
        <f t="shared" si="41"/>
        <v>5000</v>
      </c>
      <c r="F669">
        <f t="shared" si="42"/>
        <v>5000</v>
      </c>
      <c r="I669" s="107">
        <f t="shared" si="43"/>
        <v>5000</v>
      </c>
    </row>
    <row r="670" spans="1:9">
      <c r="A670" s="6" t="s">
        <v>9</v>
      </c>
      <c r="B670" s="12">
        <v>611371</v>
      </c>
      <c r="C670" s="12">
        <v>270080</v>
      </c>
      <c r="D670" s="36">
        <f t="shared" si="40"/>
        <v>0.44176122190944617</v>
      </c>
      <c r="E670" s="2" t="str">
        <f t="shared" si="41"/>
        <v>Not Eligible</v>
      </c>
      <c r="F670" t="str">
        <f t="shared" si="42"/>
        <v>not eligible</v>
      </c>
      <c r="I670" s="107" t="str">
        <f t="shared" si="43"/>
        <v>not Eligible</v>
      </c>
    </row>
    <row r="671" spans="1:9">
      <c r="A671" s="6" t="s">
        <v>9</v>
      </c>
      <c r="B671" s="12">
        <v>892785</v>
      </c>
      <c r="C671" s="12">
        <v>97091</v>
      </c>
      <c r="D671" s="36">
        <f t="shared" si="40"/>
        <v>0.10875070705713022</v>
      </c>
      <c r="E671" s="2" t="str">
        <f t="shared" si="41"/>
        <v>Not Eligible</v>
      </c>
      <c r="F671" t="str">
        <f t="shared" si="42"/>
        <v>not eligible</v>
      </c>
      <c r="I671" s="107" t="str">
        <f t="shared" si="43"/>
        <v>not Eligible</v>
      </c>
    </row>
    <row r="672" spans="1:9">
      <c r="A672" s="6" t="s">
        <v>9</v>
      </c>
      <c r="B672" s="12">
        <v>199063</v>
      </c>
      <c r="C672" s="12">
        <v>599816</v>
      </c>
      <c r="D672" s="36">
        <f t="shared" si="40"/>
        <v>3.0131968271351282</v>
      </c>
      <c r="E672" s="2">
        <f t="shared" si="41"/>
        <v>5000</v>
      </c>
      <c r="F672">
        <f t="shared" si="42"/>
        <v>5000</v>
      </c>
      <c r="I672" s="107">
        <f t="shared" si="43"/>
        <v>5000</v>
      </c>
    </row>
    <row r="673" spans="1:9">
      <c r="A673" s="6" t="s">
        <v>9</v>
      </c>
      <c r="B673" s="12">
        <v>640816</v>
      </c>
      <c r="C673" s="12">
        <v>1370948</v>
      </c>
      <c r="D673" s="36">
        <f t="shared" si="40"/>
        <v>2.139378542358493</v>
      </c>
      <c r="E673" s="2">
        <f t="shared" si="41"/>
        <v>5000</v>
      </c>
      <c r="F673">
        <f t="shared" si="42"/>
        <v>5000</v>
      </c>
      <c r="I673" s="107">
        <f t="shared" si="43"/>
        <v>5000</v>
      </c>
    </row>
    <row r="674" spans="1:9">
      <c r="A674" s="6" t="s">
        <v>9</v>
      </c>
      <c r="B674" s="12">
        <v>949518</v>
      </c>
      <c r="C674" s="12">
        <v>1283237</v>
      </c>
      <c r="D674" s="36">
        <f t="shared" si="40"/>
        <v>1.3514614783500682</v>
      </c>
      <c r="E674" s="2">
        <f t="shared" si="41"/>
        <v>5000</v>
      </c>
      <c r="F674">
        <f t="shared" si="42"/>
        <v>5000</v>
      </c>
      <c r="I674" s="107">
        <f t="shared" si="43"/>
        <v>5000</v>
      </c>
    </row>
    <row r="675" spans="1:9">
      <c r="A675" s="6" t="s">
        <v>9</v>
      </c>
      <c r="B675" s="12">
        <v>863843</v>
      </c>
      <c r="C675" s="12">
        <v>1734943</v>
      </c>
      <c r="D675" s="36">
        <f t="shared" si="40"/>
        <v>2.008400832095647</v>
      </c>
      <c r="E675" s="2">
        <f t="shared" si="41"/>
        <v>5000</v>
      </c>
      <c r="F675">
        <f t="shared" si="42"/>
        <v>5000</v>
      </c>
      <c r="I675" s="107">
        <f t="shared" si="43"/>
        <v>5000</v>
      </c>
    </row>
    <row r="676" spans="1:9">
      <c r="A676" s="6" t="s">
        <v>9</v>
      </c>
      <c r="B676" s="12">
        <v>712158</v>
      </c>
      <c r="C676" s="12">
        <v>1166465</v>
      </c>
      <c r="D676" s="36">
        <f t="shared" si="40"/>
        <v>1.6379300660808416</v>
      </c>
      <c r="E676" s="2">
        <f t="shared" si="41"/>
        <v>5000</v>
      </c>
      <c r="F676">
        <f t="shared" si="42"/>
        <v>5000</v>
      </c>
      <c r="I676" s="107">
        <f t="shared" si="43"/>
        <v>5000</v>
      </c>
    </row>
    <row r="677" spans="1:9">
      <c r="A677" s="6" t="s">
        <v>9</v>
      </c>
      <c r="B677" s="12">
        <v>580266</v>
      </c>
      <c r="C677" s="12">
        <v>716668</v>
      </c>
      <c r="D677" s="36">
        <f t="shared" si="40"/>
        <v>1.2350680549954676</v>
      </c>
      <c r="E677" s="2">
        <f t="shared" si="41"/>
        <v>5000</v>
      </c>
      <c r="F677">
        <f t="shared" si="42"/>
        <v>5000</v>
      </c>
      <c r="I677" s="107">
        <f t="shared" si="43"/>
        <v>5000</v>
      </c>
    </row>
    <row r="678" spans="1:9">
      <c r="A678" s="6" t="s">
        <v>9</v>
      </c>
      <c r="B678" s="12">
        <v>1150741</v>
      </c>
      <c r="C678" s="12">
        <v>1836889</v>
      </c>
      <c r="D678" s="36">
        <f t="shared" si="40"/>
        <v>1.596266231932294</v>
      </c>
      <c r="E678" s="2">
        <f t="shared" si="41"/>
        <v>5000</v>
      </c>
      <c r="F678">
        <f t="shared" si="42"/>
        <v>5000</v>
      </c>
      <c r="I678" s="107">
        <f t="shared" si="43"/>
        <v>5000</v>
      </c>
    </row>
    <row r="679" spans="1:9">
      <c r="A679" s="6" t="s">
        <v>9</v>
      </c>
      <c r="B679" s="12">
        <v>498774</v>
      </c>
      <c r="C679" s="12">
        <v>612574</v>
      </c>
      <c r="D679" s="36">
        <f t="shared" si="40"/>
        <v>1.2281594469639556</v>
      </c>
      <c r="E679" s="2">
        <f t="shared" si="41"/>
        <v>5000</v>
      </c>
      <c r="F679">
        <f t="shared" si="42"/>
        <v>5000</v>
      </c>
      <c r="I679" s="107">
        <f t="shared" si="43"/>
        <v>5000</v>
      </c>
    </row>
    <row r="680" spans="1:9">
      <c r="A680" s="6" t="s">
        <v>9</v>
      </c>
      <c r="B680" s="12">
        <v>1437227</v>
      </c>
      <c r="C680" s="12">
        <v>875868</v>
      </c>
      <c r="D680" s="36">
        <f t="shared" si="40"/>
        <v>0.60941521415893241</v>
      </c>
      <c r="E680" s="2" t="str">
        <f t="shared" si="41"/>
        <v>Not Eligible</v>
      </c>
      <c r="F680">
        <f t="shared" si="42"/>
        <v>4000</v>
      </c>
      <c r="I680" s="107" t="str">
        <f t="shared" si="43"/>
        <v>not Eligible</v>
      </c>
    </row>
    <row r="681" spans="1:9">
      <c r="A681" s="6" t="s">
        <v>9</v>
      </c>
      <c r="B681" s="12">
        <v>669827</v>
      </c>
      <c r="C681" s="12">
        <v>649170</v>
      </c>
      <c r="D681" s="36">
        <f t="shared" si="40"/>
        <v>0.96916069373136648</v>
      </c>
      <c r="E681" s="2">
        <f t="shared" si="41"/>
        <v>4000</v>
      </c>
      <c r="F681">
        <f t="shared" si="42"/>
        <v>4000</v>
      </c>
      <c r="I681" s="107">
        <f t="shared" si="43"/>
        <v>4000</v>
      </c>
    </row>
    <row r="682" spans="1:9">
      <c r="A682" s="6" t="s">
        <v>9</v>
      </c>
      <c r="B682" s="12">
        <v>461139</v>
      </c>
      <c r="C682" s="12">
        <v>756153</v>
      </c>
      <c r="D682" s="36">
        <f t="shared" si="40"/>
        <v>1.639750704234515</v>
      </c>
      <c r="E682" s="2">
        <f t="shared" si="41"/>
        <v>5000</v>
      </c>
      <c r="F682">
        <f t="shared" si="42"/>
        <v>5000</v>
      </c>
      <c r="I682" s="107">
        <f t="shared" si="43"/>
        <v>5000</v>
      </c>
    </row>
    <row r="683" spans="1:9">
      <c r="A683" s="6" t="s">
        <v>9</v>
      </c>
      <c r="B683" s="12">
        <v>927830</v>
      </c>
      <c r="C683" s="12">
        <v>371789</v>
      </c>
      <c r="D683" s="36">
        <f t="shared" si="40"/>
        <v>0.40070810385523209</v>
      </c>
      <c r="E683" s="2" t="str">
        <f t="shared" si="41"/>
        <v>Not Eligible</v>
      </c>
      <c r="F683" t="str">
        <f t="shared" si="42"/>
        <v>not eligible</v>
      </c>
      <c r="I683" s="107" t="str">
        <f t="shared" si="43"/>
        <v>not Eligible</v>
      </c>
    </row>
    <row r="684" spans="1:9">
      <c r="A684" s="6" t="s">
        <v>9</v>
      </c>
      <c r="B684" s="12">
        <v>1437667</v>
      </c>
      <c r="C684" s="12">
        <v>468282</v>
      </c>
      <c r="D684" s="36">
        <f t="shared" si="40"/>
        <v>0.32572355072488968</v>
      </c>
      <c r="E684" s="2" t="str">
        <f t="shared" si="41"/>
        <v>Not Eligible</v>
      </c>
      <c r="F684" t="str">
        <f t="shared" si="42"/>
        <v>not eligible</v>
      </c>
      <c r="I684" s="107" t="str">
        <f t="shared" si="43"/>
        <v>not Eligible</v>
      </c>
    </row>
    <row r="685" spans="1:9">
      <c r="A685" s="6" t="s">
        <v>9</v>
      </c>
      <c r="B685" s="12">
        <v>771870</v>
      </c>
      <c r="C685" s="12">
        <v>668292</v>
      </c>
      <c r="D685" s="36">
        <f t="shared" si="40"/>
        <v>0.86580900928912896</v>
      </c>
      <c r="E685" s="2" t="str">
        <f t="shared" si="41"/>
        <v>Not Eligible</v>
      </c>
      <c r="F685">
        <f t="shared" si="42"/>
        <v>4000</v>
      </c>
      <c r="I685" s="107" t="str">
        <f t="shared" si="43"/>
        <v>not Eligible</v>
      </c>
    </row>
    <row r="686" spans="1:9">
      <c r="A686" s="6" t="s">
        <v>9</v>
      </c>
      <c r="B686" s="12">
        <v>592611</v>
      </c>
      <c r="C686" s="12">
        <v>559058</v>
      </c>
      <c r="D686" s="36">
        <f t="shared" si="40"/>
        <v>0.9433810712254751</v>
      </c>
      <c r="E686" s="2">
        <f t="shared" si="41"/>
        <v>4000</v>
      </c>
      <c r="F686">
        <f t="shared" si="42"/>
        <v>4000</v>
      </c>
      <c r="I686" s="107">
        <f t="shared" si="43"/>
        <v>4000</v>
      </c>
    </row>
    <row r="687" spans="1:9">
      <c r="A687" s="6" t="s">
        <v>9</v>
      </c>
      <c r="B687" s="12">
        <v>984429</v>
      </c>
      <c r="C687" s="12">
        <v>749723</v>
      </c>
      <c r="D687" s="36">
        <f t="shared" si="40"/>
        <v>0.76158158688945576</v>
      </c>
      <c r="E687" s="2" t="str">
        <f t="shared" si="41"/>
        <v>Not Eligible</v>
      </c>
      <c r="F687">
        <f t="shared" si="42"/>
        <v>4000</v>
      </c>
      <c r="I687" s="107" t="str">
        <f t="shared" si="43"/>
        <v>not Eligible</v>
      </c>
    </row>
    <row r="688" spans="1:9">
      <c r="A688" s="6" t="s">
        <v>9</v>
      </c>
      <c r="B688" s="12">
        <v>589225</v>
      </c>
      <c r="C688" s="12">
        <v>715652</v>
      </c>
      <c r="D688" s="36">
        <f t="shared" si="40"/>
        <v>1.2145648945648946</v>
      </c>
      <c r="E688" s="2">
        <f t="shared" si="41"/>
        <v>5000</v>
      </c>
      <c r="F688">
        <f t="shared" si="42"/>
        <v>5000</v>
      </c>
      <c r="I688" s="107">
        <f t="shared" si="43"/>
        <v>5000</v>
      </c>
    </row>
    <row r="689" spans="1:9">
      <c r="A689" s="6" t="s">
        <v>9</v>
      </c>
      <c r="B689" s="12">
        <v>714450</v>
      </c>
      <c r="C689" s="12">
        <v>275650</v>
      </c>
      <c r="D689" s="36">
        <f t="shared" si="40"/>
        <v>0.38582126110994469</v>
      </c>
      <c r="E689" s="2" t="str">
        <f t="shared" si="41"/>
        <v>Not Eligible</v>
      </c>
      <c r="F689" t="str">
        <f t="shared" si="42"/>
        <v>not eligible</v>
      </c>
      <c r="I689" s="107" t="str">
        <f t="shared" si="43"/>
        <v>not Eligible</v>
      </c>
    </row>
    <row r="690" spans="1:9">
      <c r="A690" s="6" t="s">
        <v>9</v>
      </c>
      <c r="B690" s="12">
        <v>1139976</v>
      </c>
      <c r="C690" s="12">
        <v>600750</v>
      </c>
      <c r="D690" s="36">
        <f t="shared" si="40"/>
        <v>0.5269847786269185</v>
      </c>
      <c r="E690" s="2" t="str">
        <f t="shared" si="41"/>
        <v>Not Eligible</v>
      </c>
      <c r="F690">
        <f t="shared" si="42"/>
        <v>4000</v>
      </c>
      <c r="I690" s="107" t="str">
        <f t="shared" si="43"/>
        <v>not Eligible</v>
      </c>
    </row>
    <row r="691" spans="1:9">
      <c r="A691" s="6" t="s">
        <v>9</v>
      </c>
      <c r="B691" s="12">
        <v>963413</v>
      </c>
      <c r="C691" s="12">
        <v>892247</v>
      </c>
      <c r="D691" s="36">
        <f t="shared" si="40"/>
        <v>0.92613136837472609</v>
      </c>
      <c r="E691" s="2">
        <f t="shared" si="41"/>
        <v>4000</v>
      </c>
      <c r="F691">
        <f t="shared" si="42"/>
        <v>4000</v>
      </c>
      <c r="I691" s="107">
        <f t="shared" si="43"/>
        <v>4000</v>
      </c>
    </row>
    <row r="692" spans="1:9">
      <c r="A692" s="6" t="s">
        <v>9</v>
      </c>
      <c r="B692" s="12">
        <v>762162</v>
      </c>
      <c r="C692" s="12">
        <v>831897</v>
      </c>
      <c r="D692" s="36">
        <f t="shared" si="40"/>
        <v>1.0914962960630417</v>
      </c>
      <c r="E692" s="2">
        <f t="shared" si="41"/>
        <v>5000</v>
      </c>
      <c r="F692">
        <f t="shared" si="42"/>
        <v>5000</v>
      </c>
      <c r="I692" s="107">
        <f t="shared" si="43"/>
        <v>5000</v>
      </c>
    </row>
    <row r="693" spans="1:9">
      <c r="A693" s="6" t="s">
        <v>9</v>
      </c>
      <c r="B693" s="12">
        <v>504810</v>
      </c>
      <c r="C693" s="12">
        <v>842747</v>
      </c>
      <c r="D693" s="36">
        <f t="shared" si="40"/>
        <v>1.6694340444919871</v>
      </c>
      <c r="E693" s="2">
        <f t="shared" si="41"/>
        <v>5000</v>
      </c>
      <c r="F693">
        <f t="shared" si="42"/>
        <v>5000</v>
      </c>
      <c r="I693" s="107">
        <f t="shared" si="43"/>
        <v>5000</v>
      </c>
    </row>
    <row r="694" spans="1:9">
      <c r="A694" s="6" t="s">
        <v>9</v>
      </c>
      <c r="B694" s="12">
        <v>666009</v>
      </c>
      <c r="C694" s="12">
        <v>307265</v>
      </c>
      <c r="D694" s="36">
        <f t="shared" si="40"/>
        <v>0.46135262436393504</v>
      </c>
      <c r="E694" s="2" t="str">
        <f t="shared" si="41"/>
        <v>Not Eligible</v>
      </c>
      <c r="F694" t="str">
        <f t="shared" si="42"/>
        <v>not eligible</v>
      </c>
      <c r="I694" s="107" t="str">
        <f t="shared" si="43"/>
        <v>not Eligible</v>
      </c>
    </row>
    <row r="695" spans="1:9">
      <c r="A695" s="6" t="s">
        <v>9</v>
      </c>
      <c r="B695" s="12">
        <v>761523</v>
      </c>
      <c r="C695" s="12">
        <v>784845</v>
      </c>
      <c r="D695" s="36">
        <f t="shared" si="40"/>
        <v>1.0306254702746995</v>
      </c>
      <c r="E695" s="2">
        <f t="shared" si="41"/>
        <v>5000</v>
      </c>
      <c r="F695">
        <f t="shared" si="42"/>
        <v>5000</v>
      </c>
      <c r="I695" s="107">
        <f t="shared" si="43"/>
        <v>5000</v>
      </c>
    </row>
    <row r="696" spans="1:9">
      <c r="A696" s="6" t="s">
        <v>9</v>
      </c>
      <c r="B696" s="12">
        <v>854107</v>
      </c>
      <c r="C696" s="12">
        <v>574408</v>
      </c>
      <c r="D696" s="36">
        <f t="shared" si="40"/>
        <v>0.67252463684292485</v>
      </c>
      <c r="E696" s="2" t="str">
        <f t="shared" si="41"/>
        <v>Not Eligible</v>
      </c>
      <c r="F696">
        <f t="shared" si="42"/>
        <v>4000</v>
      </c>
      <c r="I696" s="107" t="str">
        <f t="shared" si="43"/>
        <v>not Eligible</v>
      </c>
    </row>
    <row r="697" spans="1:9">
      <c r="A697" s="6" t="s">
        <v>9</v>
      </c>
      <c r="B697" s="12">
        <v>820846</v>
      </c>
      <c r="C697" s="12">
        <v>1248252</v>
      </c>
      <c r="D697" s="36">
        <f t="shared" si="40"/>
        <v>1.5206896299671315</v>
      </c>
      <c r="E697" s="2">
        <f t="shared" si="41"/>
        <v>5000</v>
      </c>
      <c r="F697">
        <f t="shared" si="42"/>
        <v>5000</v>
      </c>
      <c r="I697" s="107">
        <f t="shared" si="43"/>
        <v>5000</v>
      </c>
    </row>
    <row r="698" spans="1:9">
      <c r="A698" s="6" t="s">
        <v>9</v>
      </c>
      <c r="B698" s="12">
        <v>1808638</v>
      </c>
      <c r="C698" s="12">
        <v>583203</v>
      </c>
      <c r="D698" s="36">
        <f t="shared" si="40"/>
        <v>0.32245424457519967</v>
      </c>
      <c r="E698" s="2" t="str">
        <f t="shared" si="41"/>
        <v>Not Eligible</v>
      </c>
      <c r="F698">
        <f t="shared" si="42"/>
        <v>4000</v>
      </c>
      <c r="I698" s="107" t="str">
        <f t="shared" si="43"/>
        <v>not Eligible</v>
      </c>
    </row>
    <row r="699" spans="1:9">
      <c r="A699" s="6" t="s">
        <v>9</v>
      </c>
      <c r="B699" s="12">
        <v>810659</v>
      </c>
      <c r="C699" s="12">
        <v>773962</v>
      </c>
      <c r="D699" s="36">
        <f t="shared" si="40"/>
        <v>0.95473189096771882</v>
      </c>
      <c r="E699" s="2">
        <f t="shared" si="41"/>
        <v>4000</v>
      </c>
      <c r="F699">
        <f t="shared" si="42"/>
        <v>4000</v>
      </c>
      <c r="I699" s="107">
        <f t="shared" si="43"/>
        <v>4000</v>
      </c>
    </row>
    <row r="700" spans="1:9">
      <c r="A700" s="6" t="s">
        <v>9</v>
      </c>
      <c r="B700" s="12">
        <v>1124187</v>
      </c>
      <c r="C700" s="12">
        <v>949098</v>
      </c>
      <c r="D700" s="36">
        <f t="shared" si="40"/>
        <v>0.84425278000901982</v>
      </c>
      <c r="E700" s="2" t="str">
        <f t="shared" si="41"/>
        <v>Not Eligible</v>
      </c>
      <c r="F700">
        <f t="shared" si="42"/>
        <v>4000</v>
      </c>
      <c r="I700" s="107" t="str">
        <f t="shared" si="43"/>
        <v>not Eligible</v>
      </c>
    </row>
    <row r="701" spans="1:9">
      <c r="A701" s="6" t="s">
        <v>9</v>
      </c>
      <c r="B701" s="12">
        <v>330824</v>
      </c>
      <c r="C701" s="12">
        <v>533353</v>
      </c>
      <c r="D701" s="36">
        <f t="shared" si="40"/>
        <v>1.6121956085410973</v>
      </c>
      <c r="E701" s="2">
        <f t="shared" si="41"/>
        <v>5000</v>
      </c>
      <c r="F701">
        <f t="shared" si="42"/>
        <v>5000</v>
      </c>
      <c r="I701" s="107">
        <f t="shared" si="43"/>
        <v>5000</v>
      </c>
    </row>
    <row r="702" spans="1:9">
      <c r="A702" s="6" t="s">
        <v>9</v>
      </c>
      <c r="B702" s="12">
        <v>2197062</v>
      </c>
      <c r="C702" s="12">
        <v>2499092</v>
      </c>
      <c r="D702" s="36">
        <f t="shared" si="40"/>
        <v>1.1374699485039566</v>
      </c>
      <c r="E702" s="2">
        <f t="shared" si="41"/>
        <v>5000</v>
      </c>
      <c r="F702">
        <f t="shared" si="42"/>
        <v>5000</v>
      </c>
      <c r="I702" s="107">
        <f t="shared" si="43"/>
        <v>5000</v>
      </c>
    </row>
    <row r="703" spans="1:9">
      <c r="A703" s="6" t="s">
        <v>9</v>
      </c>
      <c r="B703" s="12">
        <v>689909</v>
      </c>
      <c r="C703" s="12">
        <v>646429</v>
      </c>
      <c r="D703" s="36">
        <f t="shared" si="40"/>
        <v>0.93697719554318037</v>
      </c>
      <c r="E703" s="2">
        <f t="shared" si="41"/>
        <v>4000</v>
      </c>
      <c r="F703">
        <f t="shared" si="42"/>
        <v>4000</v>
      </c>
      <c r="I703" s="107">
        <f t="shared" si="43"/>
        <v>4000</v>
      </c>
    </row>
    <row r="704" spans="1:9">
      <c r="A704" s="6" t="s">
        <v>9</v>
      </c>
      <c r="B704" s="12">
        <v>573558</v>
      </c>
      <c r="C704" s="12">
        <v>1015915</v>
      </c>
      <c r="D704" s="36">
        <f t="shared" si="40"/>
        <v>1.7712506843248634</v>
      </c>
      <c r="E704" s="2">
        <f t="shared" si="41"/>
        <v>5000</v>
      </c>
      <c r="F704">
        <f t="shared" si="42"/>
        <v>5000</v>
      </c>
      <c r="I704" s="107">
        <f t="shared" si="43"/>
        <v>5000</v>
      </c>
    </row>
    <row r="705" spans="1:9">
      <c r="A705" s="6" t="s">
        <v>9</v>
      </c>
      <c r="B705" s="12">
        <v>402713</v>
      </c>
      <c r="C705" s="12">
        <v>1030976</v>
      </c>
      <c r="D705" s="36">
        <f t="shared" si="40"/>
        <v>2.560076282613176</v>
      </c>
      <c r="E705" s="2">
        <f t="shared" si="41"/>
        <v>5000</v>
      </c>
      <c r="F705">
        <f t="shared" si="42"/>
        <v>5000</v>
      </c>
      <c r="I705" s="107">
        <f t="shared" si="43"/>
        <v>5000</v>
      </c>
    </row>
    <row r="706" spans="1:9">
      <c r="A706" s="6" t="s">
        <v>9</v>
      </c>
      <c r="B706" s="12">
        <v>463527</v>
      </c>
      <c r="C706" s="12">
        <v>1557999</v>
      </c>
      <c r="D706" s="36">
        <f t="shared" si="40"/>
        <v>3.3611828437178417</v>
      </c>
      <c r="E706" s="2">
        <f t="shared" si="41"/>
        <v>5000</v>
      </c>
      <c r="F706">
        <f t="shared" si="42"/>
        <v>5000</v>
      </c>
      <c r="I706" s="107">
        <f t="shared" si="43"/>
        <v>5000</v>
      </c>
    </row>
    <row r="707" spans="1:9">
      <c r="A707" s="6" t="s">
        <v>9</v>
      </c>
      <c r="B707" s="12">
        <v>509618</v>
      </c>
      <c r="C707" s="12">
        <v>1397856</v>
      </c>
      <c r="D707" s="36">
        <f t="shared" si="40"/>
        <v>2.7429486399616967</v>
      </c>
      <c r="E707" s="2">
        <f t="shared" si="41"/>
        <v>5000</v>
      </c>
      <c r="F707">
        <f t="shared" si="42"/>
        <v>5000</v>
      </c>
      <c r="I707" s="107">
        <f t="shared" si="43"/>
        <v>5000</v>
      </c>
    </row>
    <row r="708" spans="1:9">
      <c r="A708" s="6" t="s">
        <v>9</v>
      </c>
      <c r="B708" s="12">
        <v>472597</v>
      </c>
      <c r="C708" s="12">
        <v>299910</v>
      </c>
      <c r="D708" s="36">
        <f t="shared" si="40"/>
        <v>0.63459988108261378</v>
      </c>
      <c r="E708" s="2" t="str">
        <f t="shared" si="41"/>
        <v>Not Eligible</v>
      </c>
      <c r="F708" t="str">
        <f t="shared" si="42"/>
        <v>not eligible</v>
      </c>
      <c r="I708" s="107" t="str">
        <f t="shared" si="43"/>
        <v>not Eligible</v>
      </c>
    </row>
    <row r="709" spans="1:9">
      <c r="A709" s="6" t="s">
        <v>9</v>
      </c>
      <c r="B709" s="12">
        <v>578857</v>
      </c>
      <c r="C709" s="12">
        <v>878857</v>
      </c>
      <c r="D709" s="36">
        <f t="shared" si="40"/>
        <v>1.518262714280038</v>
      </c>
      <c r="E709" s="2">
        <f t="shared" si="41"/>
        <v>5000</v>
      </c>
      <c r="F709">
        <f t="shared" si="42"/>
        <v>5000</v>
      </c>
      <c r="I709" s="107">
        <f t="shared" si="43"/>
        <v>5000</v>
      </c>
    </row>
    <row r="710" spans="1:9">
      <c r="A710" s="6" t="s">
        <v>9</v>
      </c>
      <c r="B710" s="12">
        <v>1153732</v>
      </c>
      <c r="C710" s="12">
        <v>1081180</v>
      </c>
      <c r="D710" s="36">
        <f t="shared" si="40"/>
        <v>0.93711537861479099</v>
      </c>
      <c r="E710" s="2">
        <f t="shared" si="41"/>
        <v>4000</v>
      </c>
      <c r="F710">
        <f t="shared" si="42"/>
        <v>4000</v>
      </c>
      <c r="I710" s="107">
        <f t="shared" si="43"/>
        <v>4000</v>
      </c>
    </row>
    <row r="711" spans="1:9">
      <c r="A711" s="6" t="s">
        <v>9</v>
      </c>
      <c r="B711" s="12">
        <v>389078</v>
      </c>
      <c r="C711" s="12">
        <v>504998</v>
      </c>
      <c r="D711" s="36">
        <f t="shared" si="40"/>
        <v>1.297935118408134</v>
      </c>
      <c r="E711" s="2">
        <f t="shared" si="41"/>
        <v>5000</v>
      </c>
      <c r="F711">
        <f t="shared" si="42"/>
        <v>5000</v>
      </c>
      <c r="I711" s="107">
        <f t="shared" si="43"/>
        <v>5000</v>
      </c>
    </row>
    <row r="712" spans="1:9">
      <c r="A712" s="6" t="s">
        <v>9</v>
      </c>
      <c r="B712" s="12">
        <v>315872</v>
      </c>
      <c r="C712" s="12">
        <v>654034</v>
      </c>
      <c r="D712" s="36">
        <f t="shared" si="40"/>
        <v>2.0705665586060178</v>
      </c>
      <c r="E712" s="2">
        <f t="shared" si="41"/>
        <v>5000</v>
      </c>
      <c r="F712">
        <f t="shared" si="42"/>
        <v>5000</v>
      </c>
      <c r="I712" s="107">
        <f t="shared" si="43"/>
        <v>5000</v>
      </c>
    </row>
    <row r="713" spans="1:9">
      <c r="A713" s="6" t="s">
        <v>9</v>
      </c>
      <c r="B713" s="12">
        <v>612821</v>
      </c>
      <c r="C713" s="12">
        <v>838720</v>
      </c>
      <c r="D713" s="36">
        <f t="shared" si="40"/>
        <v>1.3686215061167943</v>
      </c>
      <c r="E713" s="2">
        <f t="shared" si="41"/>
        <v>5000</v>
      </c>
      <c r="F713">
        <f t="shared" si="42"/>
        <v>5000</v>
      </c>
      <c r="I713" s="107">
        <f t="shared" si="43"/>
        <v>5000</v>
      </c>
    </row>
    <row r="714" spans="1:9">
      <c r="A714" s="6" t="s">
        <v>9</v>
      </c>
      <c r="B714" s="12">
        <v>378040</v>
      </c>
      <c r="C714" s="12">
        <v>901297</v>
      </c>
      <c r="D714" s="36">
        <f t="shared" ref="D714:D777" si="44">C714/B714</f>
        <v>2.3841313088562055</v>
      </c>
      <c r="E714" s="2">
        <f t="shared" ref="E714:E777" si="45">IF(AND(A714="Active",D714&gt;90%),IF(D714&gt;100%,5000,IF(D714&gt;91%,4000,IF(D714&gt;81%,3000,2000))),"Not Eligible")</f>
        <v>5000</v>
      </c>
      <c r="F714">
        <f t="shared" ref="F714:F777" si="46">IF(AND(A714="active",C714&gt;500000),IF(D714&gt;100%,5000,IF(D714&gt;D714&gt;91%,4000,IF(D714&gt;81%,3000,2000))),"not eligible")</f>
        <v>5000</v>
      </c>
      <c r="I714" s="107">
        <f t="shared" ref="I714:I777" si="47">IF(AND(A714="Active",D714&gt;90%),IF(D714&gt;100%,5000,IF(D714&gt;91%,4000,IF(D714&gt;81%,3000,IF(D714&gt;70%,2000,"Not Eligible")))),"not Eligible")</f>
        <v>5000</v>
      </c>
    </row>
    <row r="715" spans="1:9">
      <c r="A715" s="6" t="s">
        <v>9</v>
      </c>
      <c r="B715" s="12">
        <v>770503</v>
      </c>
      <c r="C715" s="12">
        <v>538595</v>
      </c>
      <c r="D715" s="36">
        <f t="shared" si="44"/>
        <v>0.69901739513019412</v>
      </c>
      <c r="E715" s="2" t="str">
        <f t="shared" si="45"/>
        <v>Not Eligible</v>
      </c>
      <c r="F715">
        <f t="shared" si="46"/>
        <v>4000</v>
      </c>
      <c r="I715" s="107" t="str">
        <f t="shared" si="47"/>
        <v>not Eligible</v>
      </c>
    </row>
    <row r="716" spans="1:9">
      <c r="A716" s="6" t="s">
        <v>9</v>
      </c>
      <c r="B716" s="12">
        <v>663261</v>
      </c>
      <c r="C716" s="12">
        <v>775028</v>
      </c>
      <c r="D716" s="36">
        <f t="shared" si="44"/>
        <v>1.1685113401813163</v>
      </c>
      <c r="E716" s="2">
        <f t="shared" si="45"/>
        <v>5000</v>
      </c>
      <c r="F716">
        <f t="shared" si="46"/>
        <v>5000</v>
      </c>
      <c r="I716" s="107">
        <f t="shared" si="47"/>
        <v>5000</v>
      </c>
    </row>
    <row r="717" spans="1:9">
      <c r="A717" s="6" t="s">
        <v>9</v>
      </c>
      <c r="B717" s="12">
        <v>1028278</v>
      </c>
      <c r="C717" s="12">
        <v>931734</v>
      </c>
      <c r="D717" s="36">
        <f t="shared" si="44"/>
        <v>0.90611099333059741</v>
      </c>
      <c r="E717" s="2">
        <f t="shared" si="45"/>
        <v>3000</v>
      </c>
      <c r="F717">
        <f t="shared" si="46"/>
        <v>4000</v>
      </c>
      <c r="I717" s="107">
        <f t="shared" si="47"/>
        <v>3000</v>
      </c>
    </row>
    <row r="718" spans="1:9">
      <c r="A718" s="6" t="s">
        <v>9</v>
      </c>
      <c r="B718" s="12">
        <v>764376</v>
      </c>
      <c r="C718" s="12">
        <v>1736022</v>
      </c>
      <c r="D718" s="36">
        <f t="shared" si="44"/>
        <v>2.2711623598857109</v>
      </c>
      <c r="E718" s="2">
        <f t="shared" si="45"/>
        <v>5000</v>
      </c>
      <c r="F718">
        <f t="shared" si="46"/>
        <v>5000</v>
      </c>
      <c r="I718" s="107">
        <f t="shared" si="47"/>
        <v>5000</v>
      </c>
    </row>
    <row r="719" spans="1:9">
      <c r="A719" s="6" t="s">
        <v>9</v>
      </c>
      <c r="B719" s="12">
        <v>1134852</v>
      </c>
      <c r="C719" s="12">
        <v>1538357</v>
      </c>
      <c r="D719" s="36">
        <f t="shared" si="44"/>
        <v>1.3555573766447078</v>
      </c>
      <c r="E719" s="2">
        <f t="shared" si="45"/>
        <v>5000</v>
      </c>
      <c r="F719">
        <f t="shared" si="46"/>
        <v>5000</v>
      </c>
      <c r="I719" s="107">
        <f t="shared" si="47"/>
        <v>5000</v>
      </c>
    </row>
    <row r="720" spans="1:9">
      <c r="A720" s="6" t="s">
        <v>9</v>
      </c>
      <c r="B720" s="12">
        <v>411767</v>
      </c>
      <c r="C720" s="12">
        <v>792704</v>
      </c>
      <c r="D720" s="36">
        <f t="shared" si="44"/>
        <v>1.9251275600035942</v>
      </c>
      <c r="E720" s="2">
        <f t="shared" si="45"/>
        <v>5000</v>
      </c>
      <c r="F720">
        <f t="shared" si="46"/>
        <v>5000</v>
      </c>
      <c r="I720" s="107">
        <f t="shared" si="47"/>
        <v>5000</v>
      </c>
    </row>
    <row r="721" spans="1:9">
      <c r="A721" s="6" t="s">
        <v>9</v>
      </c>
      <c r="B721" s="12">
        <v>733321</v>
      </c>
      <c r="C721" s="12">
        <v>561664</v>
      </c>
      <c r="D721" s="36">
        <f t="shared" si="44"/>
        <v>0.7659183358992856</v>
      </c>
      <c r="E721" s="2" t="str">
        <f t="shared" si="45"/>
        <v>Not Eligible</v>
      </c>
      <c r="F721">
        <f t="shared" si="46"/>
        <v>4000</v>
      </c>
      <c r="I721" s="107" t="str">
        <f t="shared" si="47"/>
        <v>not Eligible</v>
      </c>
    </row>
    <row r="722" spans="1:9">
      <c r="A722" s="6" t="s">
        <v>9</v>
      </c>
      <c r="B722" s="12">
        <v>1164877</v>
      </c>
      <c r="C722" s="12">
        <v>1020326</v>
      </c>
      <c r="D722" s="36">
        <f t="shared" si="44"/>
        <v>0.87590878693630314</v>
      </c>
      <c r="E722" s="2" t="str">
        <f t="shared" si="45"/>
        <v>Not Eligible</v>
      </c>
      <c r="F722">
        <f t="shared" si="46"/>
        <v>4000</v>
      </c>
      <c r="I722" s="107" t="str">
        <f t="shared" si="47"/>
        <v>not Eligible</v>
      </c>
    </row>
    <row r="723" spans="1:9">
      <c r="A723" s="6" t="s">
        <v>9</v>
      </c>
      <c r="B723" s="12">
        <v>840716</v>
      </c>
      <c r="C723" s="12">
        <v>597881</v>
      </c>
      <c r="D723" s="36">
        <f t="shared" si="44"/>
        <v>0.7111569186265041</v>
      </c>
      <c r="E723" s="2" t="str">
        <f t="shared" si="45"/>
        <v>Not Eligible</v>
      </c>
      <c r="F723">
        <f t="shared" si="46"/>
        <v>4000</v>
      </c>
      <c r="I723" s="107" t="str">
        <f t="shared" si="47"/>
        <v>not Eligible</v>
      </c>
    </row>
    <row r="724" spans="1:9">
      <c r="A724" s="6" t="s">
        <v>9</v>
      </c>
      <c r="B724" s="12">
        <v>998277</v>
      </c>
      <c r="C724" s="12">
        <v>1161376</v>
      </c>
      <c r="D724" s="36">
        <f t="shared" si="44"/>
        <v>1.1633805046094421</v>
      </c>
      <c r="E724" s="2">
        <f t="shared" si="45"/>
        <v>5000</v>
      </c>
      <c r="F724">
        <f t="shared" si="46"/>
        <v>5000</v>
      </c>
      <c r="I724" s="107">
        <f t="shared" si="47"/>
        <v>5000</v>
      </c>
    </row>
    <row r="725" spans="1:9">
      <c r="A725" s="6" t="s">
        <v>9</v>
      </c>
      <c r="B725" s="12">
        <v>1587436</v>
      </c>
      <c r="C725" s="12">
        <v>2292194</v>
      </c>
      <c r="D725" s="36">
        <f t="shared" si="44"/>
        <v>1.4439599454718175</v>
      </c>
      <c r="E725" s="2">
        <f t="shared" si="45"/>
        <v>5000</v>
      </c>
      <c r="F725">
        <f t="shared" si="46"/>
        <v>5000</v>
      </c>
      <c r="I725" s="107">
        <f t="shared" si="47"/>
        <v>5000</v>
      </c>
    </row>
    <row r="726" spans="1:9">
      <c r="A726" s="6" t="s">
        <v>9</v>
      </c>
      <c r="B726" s="12">
        <v>1681438</v>
      </c>
      <c r="C726" s="12">
        <v>1830603</v>
      </c>
      <c r="D726" s="36">
        <f t="shared" si="44"/>
        <v>1.0887127565809742</v>
      </c>
      <c r="E726" s="2">
        <f t="shared" si="45"/>
        <v>5000</v>
      </c>
      <c r="F726">
        <f t="shared" si="46"/>
        <v>5000</v>
      </c>
      <c r="I726" s="107">
        <f t="shared" si="47"/>
        <v>5000</v>
      </c>
    </row>
    <row r="727" spans="1:9">
      <c r="A727" s="6" t="s">
        <v>9</v>
      </c>
      <c r="B727" s="12">
        <v>713828</v>
      </c>
      <c r="C727" s="12">
        <v>1077203</v>
      </c>
      <c r="D727" s="36">
        <f t="shared" si="44"/>
        <v>1.5090512000089658</v>
      </c>
      <c r="E727" s="2">
        <f t="shared" si="45"/>
        <v>5000</v>
      </c>
      <c r="F727">
        <f t="shared" si="46"/>
        <v>5000</v>
      </c>
      <c r="I727" s="107">
        <f t="shared" si="47"/>
        <v>5000</v>
      </c>
    </row>
    <row r="728" spans="1:9">
      <c r="A728" s="6" t="s">
        <v>9</v>
      </c>
      <c r="B728" s="12">
        <v>745410</v>
      </c>
      <c r="C728" s="12">
        <v>364177</v>
      </c>
      <c r="D728" s="36">
        <f t="shared" si="44"/>
        <v>0.48855931634939159</v>
      </c>
      <c r="E728" s="2" t="str">
        <f t="shared" si="45"/>
        <v>Not Eligible</v>
      </c>
      <c r="F728" t="str">
        <f t="shared" si="46"/>
        <v>not eligible</v>
      </c>
      <c r="I728" s="107" t="str">
        <f t="shared" si="47"/>
        <v>not Eligible</v>
      </c>
    </row>
    <row r="729" spans="1:9">
      <c r="A729" s="6" t="s">
        <v>9</v>
      </c>
      <c r="B729" s="12">
        <v>886446</v>
      </c>
      <c r="C729" s="12">
        <v>1138989</v>
      </c>
      <c r="D729" s="36">
        <f t="shared" si="44"/>
        <v>1.2848938344806113</v>
      </c>
      <c r="E729" s="2">
        <f t="shared" si="45"/>
        <v>5000</v>
      </c>
      <c r="F729">
        <f t="shared" si="46"/>
        <v>5000</v>
      </c>
      <c r="I729" s="107">
        <f t="shared" si="47"/>
        <v>5000</v>
      </c>
    </row>
    <row r="730" spans="1:9">
      <c r="A730" s="6" t="s">
        <v>9</v>
      </c>
      <c r="B730" s="12">
        <v>575462</v>
      </c>
      <c r="C730" s="12">
        <v>305764</v>
      </c>
      <c r="D730" s="36">
        <f t="shared" si="44"/>
        <v>0.53133656088499326</v>
      </c>
      <c r="E730" s="2" t="str">
        <f t="shared" si="45"/>
        <v>Not Eligible</v>
      </c>
      <c r="F730" t="str">
        <f t="shared" si="46"/>
        <v>not eligible</v>
      </c>
      <c r="I730" s="107" t="str">
        <f t="shared" si="47"/>
        <v>not Eligible</v>
      </c>
    </row>
    <row r="731" spans="1:9">
      <c r="A731" s="6" t="s">
        <v>9</v>
      </c>
      <c r="B731" s="12">
        <v>1775819</v>
      </c>
      <c r="C731" s="12">
        <v>2178400</v>
      </c>
      <c r="D731" s="36">
        <f t="shared" si="44"/>
        <v>1.2267015951513076</v>
      </c>
      <c r="E731" s="2">
        <f t="shared" si="45"/>
        <v>5000</v>
      </c>
      <c r="F731">
        <f t="shared" si="46"/>
        <v>5000</v>
      </c>
      <c r="I731" s="107">
        <f t="shared" si="47"/>
        <v>5000</v>
      </c>
    </row>
    <row r="732" spans="1:9">
      <c r="A732" s="6" t="s">
        <v>9</v>
      </c>
      <c r="B732" s="12">
        <v>323773</v>
      </c>
      <c r="C732" s="12">
        <v>952484</v>
      </c>
      <c r="D732" s="36">
        <f t="shared" si="44"/>
        <v>2.9418265266096926</v>
      </c>
      <c r="E732" s="2">
        <f t="shared" si="45"/>
        <v>5000</v>
      </c>
      <c r="F732">
        <f t="shared" si="46"/>
        <v>5000</v>
      </c>
      <c r="I732" s="107">
        <f t="shared" si="47"/>
        <v>5000</v>
      </c>
    </row>
    <row r="733" spans="1:9">
      <c r="A733" s="6" t="s">
        <v>9</v>
      </c>
      <c r="B733" s="12">
        <v>369997</v>
      </c>
      <c r="C733" s="12">
        <v>1158996</v>
      </c>
      <c r="D733" s="36">
        <f t="shared" si="44"/>
        <v>3.1324470198407015</v>
      </c>
      <c r="E733" s="2">
        <f t="shared" si="45"/>
        <v>5000</v>
      </c>
      <c r="F733">
        <f t="shared" si="46"/>
        <v>5000</v>
      </c>
      <c r="I733" s="107">
        <f t="shared" si="47"/>
        <v>5000</v>
      </c>
    </row>
    <row r="734" spans="1:9">
      <c r="A734" s="6" t="s">
        <v>9</v>
      </c>
      <c r="B734" s="12">
        <v>1422054</v>
      </c>
      <c r="C734" s="12">
        <v>1094894</v>
      </c>
      <c r="D734" s="36">
        <f t="shared" si="44"/>
        <v>0.76993841302791599</v>
      </c>
      <c r="E734" s="2" t="str">
        <f t="shared" si="45"/>
        <v>Not Eligible</v>
      </c>
      <c r="F734">
        <f t="shared" si="46"/>
        <v>4000</v>
      </c>
      <c r="I734" s="107" t="str">
        <f t="shared" si="47"/>
        <v>not Eligible</v>
      </c>
    </row>
    <row r="735" spans="1:9">
      <c r="A735" s="6" t="s">
        <v>9</v>
      </c>
      <c r="B735" s="12">
        <v>849957</v>
      </c>
      <c r="C735" s="12">
        <v>682442</v>
      </c>
      <c r="D735" s="36">
        <f t="shared" si="44"/>
        <v>0.80291355915652207</v>
      </c>
      <c r="E735" s="2" t="str">
        <f t="shared" si="45"/>
        <v>Not Eligible</v>
      </c>
      <c r="F735">
        <f t="shared" si="46"/>
        <v>4000</v>
      </c>
      <c r="I735" s="107" t="str">
        <f t="shared" si="47"/>
        <v>not Eligible</v>
      </c>
    </row>
    <row r="736" spans="1:9">
      <c r="A736" s="6" t="s">
        <v>9</v>
      </c>
      <c r="B736" s="12">
        <v>1069933</v>
      </c>
      <c r="C736" s="12">
        <v>975166</v>
      </c>
      <c r="D736" s="36">
        <f t="shared" si="44"/>
        <v>0.91142716413083813</v>
      </c>
      <c r="E736" s="2">
        <f t="shared" si="45"/>
        <v>4000</v>
      </c>
      <c r="F736">
        <f t="shared" si="46"/>
        <v>4000</v>
      </c>
      <c r="I736" s="107">
        <f t="shared" si="47"/>
        <v>4000</v>
      </c>
    </row>
    <row r="737" spans="1:9">
      <c r="A737" s="6" t="s">
        <v>9</v>
      </c>
      <c r="B737" s="12">
        <v>1136106</v>
      </c>
      <c r="C737" s="12">
        <v>1116560</v>
      </c>
      <c r="D737" s="36">
        <f t="shared" si="44"/>
        <v>0.98279561942283555</v>
      </c>
      <c r="E737" s="2">
        <f t="shared" si="45"/>
        <v>4000</v>
      </c>
      <c r="F737">
        <f t="shared" si="46"/>
        <v>4000</v>
      </c>
      <c r="I737" s="107">
        <f t="shared" si="47"/>
        <v>4000</v>
      </c>
    </row>
    <row r="738" spans="1:9">
      <c r="A738" s="6" t="s">
        <v>9</v>
      </c>
      <c r="B738" s="12">
        <v>759415</v>
      </c>
      <c r="C738" s="12">
        <v>835584</v>
      </c>
      <c r="D738" s="36">
        <f t="shared" si="44"/>
        <v>1.1002995726974052</v>
      </c>
      <c r="E738" s="2">
        <f t="shared" si="45"/>
        <v>5000</v>
      </c>
      <c r="F738">
        <f t="shared" si="46"/>
        <v>5000</v>
      </c>
      <c r="I738" s="107">
        <f t="shared" si="47"/>
        <v>5000</v>
      </c>
    </row>
    <row r="739" spans="1:9">
      <c r="A739" s="6" t="s">
        <v>9</v>
      </c>
      <c r="B739" s="12">
        <v>846083</v>
      </c>
      <c r="C739" s="12">
        <v>457283</v>
      </c>
      <c r="D739" s="36">
        <f t="shared" si="44"/>
        <v>0.54047061576701105</v>
      </c>
      <c r="E739" s="2" t="str">
        <f t="shared" si="45"/>
        <v>Not Eligible</v>
      </c>
      <c r="F739" t="str">
        <f t="shared" si="46"/>
        <v>not eligible</v>
      </c>
      <c r="I739" s="107" t="str">
        <f t="shared" si="47"/>
        <v>not Eligible</v>
      </c>
    </row>
    <row r="740" spans="1:9">
      <c r="A740" s="6" t="s">
        <v>9</v>
      </c>
      <c r="B740" s="12">
        <v>796154</v>
      </c>
      <c r="C740" s="12">
        <v>1163787</v>
      </c>
      <c r="D740" s="36">
        <f t="shared" si="44"/>
        <v>1.4617611668094364</v>
      </c>
      <c r="E740" s="2">
        <f t="shared" si="45"/>
        <v>5000</v>
      </c>
      <c r="F740">
        <f t="shared" si="46"/>
        <v>5000</v>
      </c>
      <c r="I740" s="107">
        <f t="shared" si="47"/>
        <v>5000</v>
      </c>
    </row>
    <row r="741" spans="1:9">
      <c r="A741" s="6" t="s">
        <v>9</v>
      </c>
      <c r="B741" s="12">
        <v>598195</v>
      </c>
      <c r="C741" s="12">
        <v>382964</v>
      </c>
      <c r="D741" s="36">
        <f t="shared" si="44"/>
        <v>0.64019926612559452</v>
      </c>
      <c r="E741" s="2" t="str">
        <f t="shared" si="45"/>
        <v>Not Eligible</v>
      </c>
      <c r="F741" t="str">
        <f t="shared" si="46"/>
        <v>not eligible</v>
      </c>
      <c r="I741" s="107" t="str">
        <f t="shared" si="47"/>
        <v>not Eligible</v>
      </c>
    </row>
    <row r="742" spans="1:9">
      <c r="A742" s="6" t="s">
        <v>9</v>
      </c>
      <c r="B742" s="12">
        <v>1153148</v>
      </c>
      <c r="C742" s="12">
        <v>1149366</v>
      </c>
      <c r="D742" s="36">
        <f t="shared" si="44"/>
        <v>0.99672028221876119</v>
      </c>
      <c r="E742" s="2">
        <f t="shared" si="45"/>
        <v>4000</v>
      </c>
      <c r="F742">
        <f t="shared" si="46"/>
        <v>4000</v>
      </c>
      <c r="I742" s="107">
        <f t="shared" si="47"/>
        <v>4000</v>
      </c>
    </row>
    <row r="743" spans="1:9">
      <c r="A743" s="6" t="s">
        <v>9</v>
      </c>
      <c r="B743" s="12">
        <v>415266</v>
      </c>
      <c r="C743" s="12">
        <v>854490</v>
      </c>
      <c r="D743" s="36">
        <f t="shared" si="44"/>
        <v>2.0576931412636719</v>
      </c>
      <c r="E743" s="2">
        <f t="shared" si="45"/>
        <v>5000</v>
      </c>
      <c r="F743">
        <f t="shared" si="46"/>
        <v>5000</v>
      </c>
      <c r="I743" s="107">
        <f t="shared" si="47"/>
        <v>5000</v>
      </c>
    </row>
    <row r="744" spans="1:9">
      <c r="A744" s="6" t="s">
        <v>9</v>
      </c>
      <c r="B744" s="12">
        <v>420644</v>
      </c>
      <c r="C744" s="12">
        <v>338741</v>
      </c>
      <c r="D744" s="36">
        <f t="shared" si="44"/>
        <v>0.80529141031370943</v>
      </c>
      <c r="E744" s="2" t="str">
        <f t="shared" si="45"/>
        <v>Not Eligible</v>
      </c>
      <c r="F744" t="str">
        <f t="shared" si="46"/>
        <v>not eligible</v>
      </c>
      <c r="I744" s="107" t="str">
        <f t="shared" si="47"/>
        <v>not Eligible</v>
      </c>
    </row>
    <row r="745" spans="1:9">
      <c r="A745" s="6" t="s">
        <v>9</v>
      </c>
      <c r="B745" s="12">
        <v>551219</v>
      </c>
      <c r="C745" s="12">
        <v>259591</v>
      </c>
      <c r="D745" s="36">
        <f t="shared" si="44"/>
        <v>0.47093986237774821</v>
      </c>
      <c r="E745" s="2" t="str">
        <f t="shared" si="45"/>
        <v>Not Eligible</v>
      </c>
      <c r="F745" t="str">
        <f t="shared" si="46"/>
        <v>not eligible</v>
      </c>
      <c r="I745" s="107" t="str">
        <f t="shared" si="47"/>
        <v>not Eligible</v>
      </c>
    </row>
    <row r="746" spans="1:9">
      <c r="A746" s="6" t="s">
        <v>9</v>
      </c>
      <c r="B746" s="12">
        <v>392055</v>
      </c>
      <c r="C746" s="12">
        <v>458155</v>
      </c>
      <c r="D746" s="36">
        <f t="shared" si="44"/>
        <v>1.1685987935366211</v>
      </c>
      <c r="E746" s="2">
        <f t="shared" si="45"/>
        <v>5000</v>
      </c>
      <c r="F746" t="str">
        <f t="shared" si="46"/>
        <v>not eligible</v>
      </c>
      <c r="I746" s="107">
        <f t="shared" si="47"/>
        <v>5000</v>
      </c>
    </row>
    <row r="747" spans="1:9">
      <c r="A747" s="6" t="s">
        <v>9</v>
      </c>
      <c r="B747" s="12">
        <v>696168</v>
      </c>
      <c r="C747" s="12">
        <v>189731</v>
      </c>
      <c r="D747" s="36">
        <f t="shared" si="44"/>
        <v>0.27253622688776274</v>
      </c>
      <c r="E747" s="2" t="str">
        <f t="shared" si="45"/>
        <v>Not Eligible</v>
      </c>
      <c r="F747" t="str">
        <f t="shared" si="46"/>
        <v>not eligible</v>
      </c>
      <c r="I747" s="107" t="str">
        <f t="shared" si="47"/>
        <v>not Eligible</v>
      </c>
    </row>
    <row r="748" spans="1:9">
      <c r="A748" s="6" t="s">
        <v>9</v>
      </c>
      <c r="B748" s="12">
        <v>458602</v>
      </c>
      <c r="C748" s="12">
        <v>412372</v>
      </c>
      <c r="D748" s="36">
        <f t="shared" si="44"/>
        <v>0.89919363631209637</v>
      </c>
      <c r="E748" s="2" t="str">
        <f t="shared" si="45"/>
        <v>Not Eligible</v>
      </c>
      <c r="F748" t="str">
        <f t="shared" si="46"/>
        <v>not eligible</v>
      </c>
      <c r="I748" s="107" t="str">
        <f t="shared" si="47"/>
        <v>not Eligible</v>
      </c>
    </row>
    <row r="749" spans="1:9">
      <c r="A749" s="6" t="s">
        <v>9</v>
      </c>
      <c r="B749" s="12">
        <v>1421626</v>
      </c>
      <c r="C749" s="12">
        <v>1539406</v>
      </c>
      <c r="D749" s="36">
        <f t="shared" si="44"/>
        <v>1.0828487942679721</v>
      </c>
      <c r="E749" s="2">
        <f t="shared" si="45"/>
        <v>5000</v>
      </c>
      <c r="F749">
        <f t="shared" si="46"/>
        <v>5000</v>
      </c>
      <c r="I749" s="107">
        <f t="shared" si="47"/>
        <v>5000</v>
      </c>
    </row>
    <row r="750" spans="1:9">
      <c r="A750" s="6" t="s">
        <v>9</v>
      </c>
      <c r="B750" s="12">
        <v>526795</v>
      </c>
      <c r="C750" s="12">
        <v>836698</v>
      </c>
      <c r="D750" s="36">
        <f t="shared" si="44"/>
        <v>1.5882800709953586</v>
      </c>
      <c r="E750" s="2">
        <f t="shared" si="45"/>
        <v>5000</v>
      </c>
      <c r="F750">
        <f t="shared" si="46"/>
        <v>5000</v>
      </c>
      <c r="I750" s="107">
        <f t="shared" si="47"/>
        <v>5000</v>
      </c>
    </row>
    <row r="751" spans="1:9">
      <c r="A751" s="6" t="s">
        <v>9</v>
      </c>
      <c r="B751" s="12">
        <v>2602229</v>
      </c>
      <c r="C751" s="12">
        <v>1556397</v>
      </c>
      <c r="D751" s="36">
        <f t="shared" si="44"/>
        <v>0.59810147377498291</v>
      </c>
      <c r="E751" s="2" t="str">
        <f t="shared" si="45"/>
        <v>Not Eligible</v>
      </c>
      <c r="F751">
        <f t="shared" si="46"/>
        <v>4000</v>
      </c>
      <c r="I751" s="107" t="str">
        <f t="shared" si="47"/>
        <v>not Eligible</v>
      </c>
    </row>
    <row r="752" spans="1:9">
      <c r="A752" s="6" t="s">
        <v>9</v>
      </c>
      <c r="B752" s="12">
        <v>734302</v>
      </c>
      <c r="C752" s="12">
        <v>1384767</v>
      </c>
      <c r="D752" s="36">
        <f t="shared" si="44"/>
        <v>1.8858276295039371</v>
      </c>
      <c r="E752" s="2">
        <f t="shared" si="45"/>
        <v>5000</v>
      </c>
      <c r="F752">
        <f t="shared" si="46"/>
        <v>5000</v>
      </c>
      <c r="I752" s="107">
        <f t="shared" si="47"/>
        <v>5000</v>
      </c>
    </row>
    <row r="753" spans="1:9">
      <c r="A753" s="6" t="s">
        <v>9</v>
      </c>
      <c r="B753" s="12">
        <v>701988</v>
      </c>
      <c r="C753" s="12">
        <v>541579</v>
      </c>
      <c r="D753" s="36">
        <f t="shared" si="44"/>
        <v>0.77149324489877324</v>
      </c>
      <c r="E753" s="2" t="str">
        <f t="shared" si="45"/>
        <v>Not Eligible</v>
      </c>
      <c r="F753">
        <f t="shared" si="46"/>
        <v>4000</v>
      </c>
      <c r="I753" s="107" t="str">
        <f t="shared" si="47"/>
        <v>not Eligible</v>
      </c>
    </row>
    <row r="754" spans="1:9">
      <c r="A754" s="6" t="s">
        <v>9</v>
      </c>
      <c r="B754" s="12">
        <v>522058</v>
      </c>
      <c r="C754" s="12">
        <v>711584</v>
      </c>
      <c r="D754" s="36">
        <f t="shared" si="44"/>
        <v>1.3630362909868252</v>
      </c>
      <c r="E754" s="2">
        <f t="shared" si="45"/>
        <v>5000</v>
      </c>
      <c r="F754">
        <f t="shared" si="46"/>
        <v>5000</v>
      </c>
      <c r="I754" s="107">
        <f t="shared" si="47"/>
        <v>5000</v>
      </c>
    </row>
    <row r="755" spans="1:9">
      <c r="A755" s="6" t="s">
        <v>9</v>
      </c>
      <c r="B755" s="12">
        <v>1159723</v>
      </c>
      <c r="C755" s="12">
        <v>824616</v>
      </c>
      <c r="D755" s="36">
        <f t="shared" si="44"/>
        <v>0.71104565486758475</v>
      </c>
      <c r="E755" s="2" t="str">
        <f t="shared" si="45"/>
        <v>Not Eligible</v>
      </c>
      <c r="F755">
        <f t="shared" si="46"/>
        <v>4000</v>
      </c>
      <c r="I755" s="107" t="str">
        <f t="shared" si="47"/>
        <v>not Eligible</v>
      </c>
    </row>
    <row r="756" spans="1:9">
      <c r="A756" s="6" t="s">
        <v>9</v>
      </c>
      <c r="B756" s="12">
        <v>3034101</v>
      </c>
      <c r="C756" s="12">
        <v>1945465</v>
      </c>
      <c r="D756" s="36">
        <f t="shared" si="44"/>
        <v>0.64119981503582113</v>
      </c>
      <c r="E756" s="2" t="str">
        <f t="shared" si="45"/>
        <v>Not Eligible</v>
      </c>
      <c r="F756">
        <f t="shared" si="46"/>
        <v>4000</v>
      </c>
      <c r="I756" s="107" t="str">
        <f t="shared" si="47"/>
        <v>not Eligible</v>
      </c>
    </row>
    <row r="757" spans="1:9">
      <c r="A757" s="6" t="s">
        <v>9</v>
      </c>
      <c r="B757" s="12">
        <v>822272</v>
      </c>
      <c r="C757" s="12">
        <v>1363710</v>
      </c>
      <c r="D757" s="36">
        <f t="shared" si="44"/>
        <v>1.6584658117995019</v>
      </c>
      <c r="E757" s="2">
        <f t="shared" si="45"/>
        <v>5000</v>
      </c>
      <c r="F757">
        <f t="shared" si="46"/>
        <v>5000</v>
      </c>
      <c r="I757" s="107">
        <f t="shared" si="47"/>
        <v>5000</v>
      </c>
    </row>
    <row r="758" spans="1:9">
      <c r="A758" s="6" t="s">
        <v>9</v>
      </c>
      <c r="B758" s="12">
        <v>517106</v>
      </c>
      <c r="C758" s="12">
        <v>779498</v>
      </c>
      <c r="D758" s="36">
        <f t="shared" si="44"/>
        <v>1.5074240097774925</v>
      </c>
      <c r="E758" s="2">
        <f t="shared" si="45"/>
        <v>5000</v>
      </c>
      <c r="F758">
        <f t="shared" si="46"/>
        <v>5000</v>
      </c>
      <c r="I758" s="107">
        <f t="shared" si="47"/>
        <v>5000</v>
      </c>
    </row>
    <row r="759" spans="1:9">
      <c r="A759" s="6" t="s">
        <v>9</v>
      </c>
      <c r="B759" s="12">
        <v>585753</v>
      </c>
      <c r="C759" s="12">
        <v>569296</v>
      </c>
      <c r="D759" s="36">
        <f t="shared" si="44"/>
        <v>0.97190453996821191</v>
      </c>
      <c r="E759" s="2">
        <f t="shared" si="45"/>
        <v>4000</v>
      </c>
      <c r="F759">
        <f t="shared" si="46"/>
        <v>4000</v>
      </c>
      <c r="I759" s="107">
        <f t="shared" si="47"/>
        <v>4000</v>
      </c>
    </row>
    <row r="760" spans="1:9">
      <c r="A760" s="6" t="s">
        <v>9</v>
      </c>
      <c r="B760" s="12">
        <v>1001514</v>
      </c>
      <c r="C760" s="12">
        <v>1145414</v>
      </c>
      <c r="D760" s="36">
        <f t="shared" si="44"/>
        <v>1.143682464748371</v>
      </c>
      <c r="E760" s="2">
        <f t="shared" si="45"/>
        <v>5000</v>
      </c>
      <c r="F760">
        <f t="shared" si="46"/>
        <v>5000</v>
      </c>
      <c r="I760" s="107">
        <f t="shared" si="47"/>
        <v>5000</v>
      </c>
    </row>
    <row r="761" spans="1:9">
      <c r="A761" s="6" t="s">
        <v>9</v>
      </c>
      <c r="B761" s="12">
        <v>1645216</v>
      </c>
      <c r="C761" s="12">
        <v>1958663</v>
      </c>
      <c r="D761" s="36">
        <f t="shared" si="44"/>
        <v>1.1905202721101666</v>
      </c>
      <c r="E761" s="2">
        <f t="shared" si="45"/>
        <v>5000</v>
      </c>
      <c r="F761">
        <f t="shared" si="46"/>
        <v>5000</v>
      </c>
      <c r="I761" s="107">
        <f t="shared" si="47"/>
        <v>5000</v>
      </c>
    </row>
    <row r="762" spans="1:9">
      <c r="A762" s="6" t="s">
        <v>9</v>
      </c>
      <c r="B762" s="12">
        <v>903881</v>
      </c>
      <c r="C762" s="12">
        <v>1331349</v>
      </c>
      <c r="D762" s="36">
        <f t="shared" si="44"/>
        <v>1.472925086377521</v>
      </c>
      <c r="E762" s="2">
        <f t="shared" si="45"/>
        <v>5000</v>
      </c>
      <c r="F762">
        <f t="shared" si="46"/>
        <v>5000</v>
      </c>
      <c r="I762" s="107">
        <f t="shared" si="47"/>
        <v>5000</v>
      </c>
    </row>
    <row r="763" spans="1:9">
      <c r="A763" s="6" t="s">
        <v>9</v>
      </c>
      <c r="B763" s="12">
        <v>370541</v>
      </c>
      <c r="C763" s="12">
        <v>946977</v>
      </c>
      <c r="D763" s="36">
        <f t="shared" si="44"/>
        <v>2.555660507204331</v>
      </c>
      <c r="E763" s="2">
        <f t="shared" si="45"/>
        <v>5000</v>
      </c>
      <c r="F763">
        <f t="shared" si="46"/>
        <v>5000</v>
      </c>
      <c r="I763" s="107">
        <f t="shared" si="47"/>
        <v>5000</v>
      </c>
    </row>
    <row r="764" spans="1:9">
      <c r="A764" s="6" t="s">
        <v>9</v>
      </c>
      <c r="B764" s="12">
        <v>928509</v>
      </c>
      <c r="C764" s="12">
        <v>624832</v>
      </c>
      <c r="D764" s="36">
        <f t="shared" si="44"/>
        <v>0.67294124235737085</v>
      </c>
      <c r="E764" s="2" t="str">
        <f t="shared" si="45"/>
        <v>Not Eligible</v>
      </c>
      <c r="F764">
        <f t="shared" si="46"/>
        <v>4000</v>
      </c>
      <c r="I764" s="107" t="str">
        <f t="shared" si="47"/>
        <v>not Eligible</v>
      </c>
    </row>
    <row r="765" spans="1:9">
      <c r="A765" s="6" t="s">
        <v>9</v>
      </c>
      <c r="B765" s="12">
        <v>862478</v>
      </c>
      <c r="C765" s="12">
        <v>1984103</v>
      </c>
      <c r="D765" s="36">
        <f t="shared" si="44"/>
        <v>2.3004679539652026</v>
      </c>
      <c r="E765" s="2">
        <f t="shared" si="45"/>
        <v>5000</v>
      </c>
      <c r="F765">
        <f t="shared" si="46"/>
        <v>5000</v>
      </c>
      <c r="I765" s="107">
        <f t="shared" si="47"/>
        <v>5000</v>
      </c>
    </row>
    <row r="766" spans="1:9">
      <c r="A766" s="6" t="s">
        <v>9</v>
      </c>
      <c r="B766" s="12">
        <v>497547</v>
      </c>
      <c r="C766" s="12">
        <v>866034</v>
      </c>
      <c r="D766" s="36">
        <f t="shared" si="44"/>
        <v>1.7406074200025323</v>
      </c>
      <c r="E766" s="2">
        <f t="shared" si="45"/>
        <v>5000</v>
      </c>
      <c r="F766">
        <f t="shared" si="46"/>
        <v>5000</v>
      </c>
      <c r="I766" s="107">
        <f t="shared" si="47"/>
        <v>5000</v>
      </c>
    </row>
    <row r="767" spans="1:9">
      <c r="A767" s="6" t="s">
        <v>9</v>
      </c>
      <c r="B767" s="12">
        <v>211309</v>
      </c>
      <c r="C767" s="12">
        <v>23</v>
      </c>
      <c r="D767" s="36">
        <f t="shared" si="44"/>
        <v>1.0884534023633636E-4</v>
      </c>
      <c r="E767" s="2" t="str">
        <f t="shared" si="45"/>
        <v>Not Eligible</v>
      </c>
      <c r="F767" t="str">
        <f t="shared" si="46"/>
        <v>not eligible</v>
      </c>
      <c r="I767" s="107" t="str">
        <f t="shared" si="47"/>
        <v>not Eligible</v>
      </c>
    </row>
    <row r="768" spans="1:9">
      <c r="A768" s="6" t="s">
        <v>9</v>
      </c>
      <c r="B768" s="12">
        <v>510307</v>
      </c>
      <c r="C768" s="12">
        <v>929799</v>
      </c>
      <c r="D768" s="36">
        <f t="shared" si="44"/>
        <v>1.822038498394104</v>
      </c>
      <c r="E768" s="2">
        <f t="shared" si="45"/>
        <v>5000</v>
      </c>
      <c r="F768">
        <f t="shared" si="46"/>
        <v>5000</v>
      </c>
      <c r="I768" s="107">
        <f t="shared" si="47"/>
        <v>5000</v>
      </c>
    </row>
    <row r="769" spans="1:9">
      <c r="A769" s="6" t="s">
        <v>9</v>
      </c>
      <c r="B769" s="12">
        <v>560999</v>
      </c>
      <c r="C769" s="12">
        <v>822421</v>
      </c>
      <c r="D769" s="36">
        <f t="shared" si="44"/>
        <v>1.4659937005235304</v>
      </c>
      <c r="E769" s="2">
        <f t="shared" si="45"/>
        <v>5000</v>
      </c>
      <c r="F769">
        <f t="shared" si="46"/>
        <v>5000</v>
      </c>
      <c r="I769" s="107">
        <f t="shared" si="47"/>
        <v>5000</v>
      </c>
    </row>
    <row r="770" spans="1:9">
      <c r="A770" s="6" t="s">
        <v>9</v>
      </c>
      <c r="B770" s="12">
        <v>875764</v>
      </c>
      <c r="C770" s="12">
        <v>441745</v>
      </c>
      <c r="D770" s="36">
        <f t="shared" si="44"/>
        <v>0.50441100570473318</v>
      </c>
      <c r="E770" s="2" t="str">
        <f t="shared" si="45"/>
        <v>Not Eligible</v>
      </c>
      <c r="F770" t="str">
        <f t="shared" si="46"/>
        <v>not eligible</v>
      </c>
      <c r="I770" s="107" t="str">
        <f t="shared" si="47"/>
        <v>not Eligible</v>
      </c>
    </row>
    <row r="771" spans="1:9">
      <c r="A771" s="6" t="s">
        <v>9</v>
      </c>
      <c r="B771" s="12">
        <v>543156</v>
      </c>
      <c r="C771" s="12">
        <v>1227108</v>
      </c>
      <c r="D771" s="36">
        <f t="shared" si="44"/>
        <v>2.2592183461105098</v>
      </c>
      <c r="E771" s="2">
        <f t="shared" si="45"/>
        <v>5000</v>
      </c>
      <c r="F771">
        <f t="shared" si="46"/>
        <v>5000</v>
      </c>
      <c r="I771" s="107">
        <f t="shared" si="47"/>
        <v>5000</v>
      </c>
    </row>
    <row r="772" spans="1:9">
      <c r="A772" s="6" t="s">
        <v>9</v>
      </c>
      <c r="B772" s="12">
        <v>1245394</v>
      </c>
      <c r="C772" s="12">
        <v>2138203</v>
      </c>
      <c r="D772" s="36">
        <f t="shared" si="44"/>
        <v>1.7168887918200988</v>
      </c>
      <c r="E772" s="2">
        <f t="shared" si="45"/>
        <v>5000</v>
      </c>
      <c r="F772">
        <f t="shared" si="46"/>
        <v>5000</v>
      </c>
      <c r="I772" s="107">
        <f t="shared" si="47"/>
        <v>5000</v>
      </c>
    </row>
    <row r="773" spans="1:9">
      <c r="A773" s="6" t="s">
        <v>9</v>
      </c>
      <c r="B773" s="12">
        <v>847959</v>
      </c>
      <c r="C773" s="12">
        <v>439140</v>
      </c>
      <c r="D773" s="36">
        <f t="shared" si="44"/>
        <v>0.51787881253692691</v>
      </c>
      <c r="E773" s="2" t="str">
        <f t="shared" si="45"/>
        <v>Not Eligible</v>
      </c>
      <c r="F773" t="str">
        <f t="shared" si="46"/>
        <v>not eligible</v>
      </c>
      <c r="I773" s="107" t="str">
        <f t="shared" si="47"/>
        <v>not Eligible</v>
      </c>
    </row>
    <row r="774" spans="1:9">
      <c r="A774" s="6" t="s">
        <v>9</v>
      </c>
      <c r="B774" s="12">
        <v>928888</v>
      </c>
      <c r="C774" s="12">
        <v>648539</v>
      </c>
      <c r="D774" s="36">
        <f t="shared" si="44"/>
        <v>0.69818858678333662</v>
      </c>
      <c r="E774" s="2" t="str">
        <f t="shared" si="45"/>
        <v>Not Eligible</v>
      </c>
      <c r="F774">
        <f t="shared" si="46"/>
        <v>4000</v>
      </c>
      <c r="I774" s="107" t="str">
        <f t="shared" si="47"/>
        <v>not Eligible</v>
      </c>
    </row>
    <row r="775" spans="1:9">
      <c r="A775" s="6" t="s">
        <v>9</v>
      </c>
      <c r="B775" s="12">
        <v>1040869</v>
      </c>
      <c r="C775" s="12">
        <v>735296</v>
      </c>
      <c r="D775" s="36">
        <f t="shared" si="44"/>
        <v>0.70642511209383696</v>
      </c>
      <c r="E775" s="2" t="str">
        <f t="shared" si="45"/>
        <v>Not Eligible</v>
      </c>
      <c r="F775">
        <f t="shared" si="46"/>
        <v>4000</v>
      </c>
      <c r="I775" s="107" t="str">
        <f t="shared" si="47"/>
        <v>not Eligible</v>
      </c>
    </row>
    <row r="776" spans="1:9">
      <c r="A776" s="6" t="s">
        <v>9</v>
      </c>
      <c r="B776" s="12">
        <v>543418</v>
      </c>
      <c r="C776" s="12">
        <v>545631</v>
      </c>
      <c r="D776" s="36">
        <f t="shared" si="44"/>
        <v>1.0040723715445568</v>
      </c>
      <c r="E776" s="2">
        <f t="shared" si="45"/>
        <v>5000</v>
      </c>
      <c r="F776">
        <f t="shared" si="46"/>
        <v>5000</v>
      </c>
      <c r="I776" s="107">
        <f t="shared" si="47"/>
        <v>5000</v>
      </c>
    </row>
    <row r="777" spans="1:9">
      <c r="A777" s="6" t="s">
        <v>9</v>
      </c>
      <c r="B777" s="12">
        <v>899288</v>
      </c>
      <c r="C777" s="12">
        <v>1558635</v>
      </c>
      <c r="D777" s="36">
        <f t="shared" si="44"/>
        <v>1.733187810801434</v>
      </c>
      <c r="E777" s="2">
        <f t="shared" si="45"/>
        <v>5000</v>
      </c>
      <c r="F777">
        <f t="shared" si="46"/>
        <v>5000</v>
      </c>
      <c r="I777" s="107">
        <f t="shared" si="47"/>
        <v>5000</v>
      </c>
    </row>
    <row r="778" spans="1:9">
      <c r="A778" s="6" t="s">
        <v>9</v>
      </c>
      <c r="B778" s="12">
        <v>944280</v>
      </c>
      <c r="C778" s="12">
        <v>1587888</v>
      </c>
      <c r="D778" s="36">
        <f t="shared" ref="D778:D841" si="48">C778/B778</f>
        <v>1.6815859702630576</v>
      </c>
      <c r="E778" s="2">
        <f t="shared" ref="E778:E841" si="49">IF(AND(A778="Active",D778&gt;90%),IF(D778&gt;100%,5000,IF(D778&gt;91%,4000,IF(D778&gt;81%,3000,2000))),"Not Eligible")</f>
        <v>5000</v>
      </c>
      <c r="F778">
        <f t="shared" ref="F778:F841" si="50">IF(AND(A778="active",C778&gt;500000),IF(D778&gt;100%,5000,IF(D778&gt;D778&gt;91%,4000,IF(D778&gt;81%,3000,2000))),"not eligible")</f>
        <v>5000</v>
      </c>
      <c r="I778" s="107">
        <f t="shared" ref="I778:I841" si="51">IF(AND(A778="Active",D778&gt;90%),IF(D778&gt;100%,5000,IF(D778&gt;91%,4000,IF(D778&gt;81%,3000,IF(D778&gt;70%,2000,"Not Eligible")))),"not Eligible")</f>
        <v>5000</v>
      </c>
    </row>
    <row r="779" spans="1:9">
      <c r="A779" s="6" t="s">
        <v>9</v>
      </c>
      <c r="B779" s="12">
        <v>572814</v>
      </c>
      <c r="C779" s="12">
        <v>391591</v>
      </c>
      <c r="D779" s="36">
        <f t="shared" si="48"/>
        <v>0.68362679683108307</v>
      </c>
      <c r="E779" s="2" t="str">
        <f t="shared" si="49"/>
        <v>Not Eligible</v>
      </c>
      <c r="F779" t="str">
        <f t="shared" si="50"/>
        <v>not eligible</v>
      </c>
      <c r="I779" s="107" t="str">
        <f t="shared" si="51"/>
        <v>not Eligible</v>
      </c>
    </row>
    <row r="780" spans="1:9">
      <c r="A780" s="6" t="s">
        <v>9</v>
      </c>
      <c r="B780" s="12">
        <v>292812</v>
      </c>
      <c r="C780" s="12">
        <v>227795</v>
      </c>
      <c r="D780" s="36">
        <f t="shared" si="48"/>
        <v>0.77795650451484233</v>
      </c>
      <c r="E780" s="2" t="str">
        <f t="shared" si="49"/>
        <v>Not Eligible</v>
      </c>
      <c r="F780" t="str">
        <f t="shared" si="50"/>
        <v>not eligible</v>
      </c>
      <c r="I780" s="107" t="str">
        <f t="shared" si="51"/>
        <v>not Eligible</v>
      </c>
    </row>
    <row r="781" spans="1:9">
      <c r="A781" s="6" t="s">
        <v>9</v>
      </c>
      <c r="B781" s="12">
        <v>911020</v>
      </c>
      <c r="C781" s="12">
        <v>522474</v>
      </c>
      <c r="D781" s="36">
        <f t="shared" si="48"/>
        <v>0.57350442361309306</v>
      </c>
      <c r="E781" s="2" t="str">
        <f t="shared" si="49"/>
        <v>Not Eligible</v>
      </c>
      <c r="F781">
        <f t="shared" si="50"/>
        <v>4000</v>
      </c>
      <c r="I781" s="107" t="str">
        <f t="shared" si="51"/>
        <v>not Eligible</v>
      </c>
    </row>
    <row r="782" spans="1:9">
      <c r="A782" s="6" t="s">
        <v>9</v>
      </c>
      <c r="B782" s="12">
        <v>701963</v>
      </c>
      <c r="C782" s="12">
        <v>282596</v>
      </c>
      <c r="D782" s="36">
        <f t="shared" si="48"/>
        <v>0.40257962314253032</v>
      </c>
      <c r="E782" s="2" t="str">
        <f t="shared" si="49"/>
        <v>Not Eligible</v>
      </c>
      <c r="F782" t="str">
        <f t="shared" si="50"/>
        <v>not eligible</v>
      </c>
      <c r="I782" s="107" t="str">
        <f t="shared" si="51"/>
        <v>not Eligible</v>
      </c>
    </row>
    <row r="783" spans="1:9">
      <c r="A783" s="6" t="s">
        <v>9</v>
      </c>
      <c r="B783" s="12">
        <v>630498</v>
      </c>
      <c r="C783" s="12">
        <v>777618</v>
      </c>
      <c r="D783" s="36">
        <f t="shared" si="48"/>
        <v>1.2333393603151794</v>
      </c>
      <c r="E783" s="2">
        <f t="shared" si="49"/>
        <v>5000</v>
      </c>
      <c r="F783">
        <f t="shared" si="50"/>
        <v>5000</v>
      </c>
      <c r="I783" s="107">
        <f t="shared" si="51"/>
        <v>5000</v>
      </c>
    </row>
    <row r="784" spans="1:9">
      <c r="A784" s="6" t="s">
        <v>9</v>
      </c>
      <c r="B784" s="12">
        <v>2549527</v>
      </c>
      <c r="C784" s="12">
        <v>4036488</v>
      </c>
      <c r="D784" s="36">
        <f t="shared" si="48"/>
        <v>1.5832301442581309</v>
      </c>
      <c r="E784" s="2">
        <f t="shared" si="49"/>
        <v>5000</v>
      </c>
      <c r="F784">
        <f t="shared" si="50"/>
        <v>5000</v>
      </c>
      <c r="I784" s="107">
        <f t="shared" si="51"/>
        <v>5000</v>
      </c>
    </row>
    <row r="785" spans="1:9">
      <c r="A785" s="6" t="s">
        <v>9</v>
      </c>
      <c r="B785" s="12">
        <v>424442</v>
      </c>
      <c r="C785" s="12">
        <v>350014</v>
      </c>
      <c r="D785" s="36">
        <f t="shared" si="48"/>
        <v>0.82464506340088872</v>
      </c>
      <c r="E785" s="2" t="str">
        <f t="shared" si="49"/>
        <v>Not Eligible</v>
      </c>
      <c r="F785" t="str">
        <f t="shared" si="50"/>
        <v>not eligible</v>
      </c>
      <c r="I785" s="107" t="str">
        <f t="shared" si="51"/>
        <v>not Eligible</v>
      </c>
    </row>
    <row r="786" spans="1:9">
      <c r="A786" s="6" t="s">
        <v>9</v>
      </c>
      <c r="B786" s="12">
        <v>1098720</v>
      </c>
      <c r="C786" s="12">
        <v>1733009</v>
      </c>
      <c r="D786" s="36">
        <f t="shared" si="48"/>
        <v>1.577298128731615</v>
      </c>
      <c r="E786" s="2">
        <f t="shared" si="49"/>
        <v>5000</v>
      </c>
      <c r="F786">
        <f t="shared" si="50"/>
        <v>5000</v>
      </c>
      <c r="I786" s="107">
        <f t="shared" si="51"/>
        <v>5000</v>
      </c>
    </row>
    <row r="787" spans="1:9">
      <c r="A787" s="6" t="s">
        <v>9</v>
      </c>
      <c r="B787" s="12">
        <v>877058</v>
      </c>
      <c r="C787" s="12">
        <v>1076374</v>
      </c>
      <c r="D787" s="36">
        <f t="shared" si="48"/>
        <v>1.2272552100317198</v>
      </c>
      <c r="E787" s="2">
        <f t="shared" si="49"/>
        <v>5000</v>
      </c>
      <c r="F787">
        <f t="shared" si="50"/>
        <v>5000</v>
      </c>
      <c r="I787" s="107">
        <f t="shared" si="51"/>
        <v>5000</v>
      </c>
    </row>
    <row r="788" spans="1:9">
      <c r="A788" s="6" t="s">
        <v>9</v>
      </c>
      <c r="B788" s="12">
        <v>997457</v>
      </c>
      <c r="C788" s="12">
        <v>1309369</v>
      </c>
      <c r="D788" s="36">
        <f t="shared" si="48"/>
        <v>1.312707214446337</v>
      </c>
      <c r="E788" s="2">
        <f t="shared" si="49"/>
        <v>5000</v>
      </c>
      <c r="F788">
        <f t="shared" si="50"/>
        <v>5000</v>
      </c>
      <c r="I788" s="107">
        <f t="shared" si="51"/>
        <v>5000</v>
      </c>
    </row>
    <row r="789" spans="1:9">
      <c r="A789" s="6" t="s">
        <v>9</v>
      </c>
      <c r="B789" s="12">
        <v>525167</v>
      </c>
      <c r="C789" s="12">
        <v>1277866</v>
      </c>
      <c r="D789" s="36">
        <f t="shared" si="48"/>
        <v>2.4332564688946565</v>
      </c>
      <c r="E789" s="2">
        <f t="shared" si="49"/>
        <v>5000</v>
      </c>
      <c r="F789">
        <f t="shared" si="50"/>
        <v>5000</v>
      </c>
      <c r="I789" s="107">
        <f t="shared" si="51"/>
        <v>5000</v>
      </c>
    </row>
    <row r="790" spans="1:9">
      <c r="A790" s="6" t="s">
        <v>9</v>
      </c>
      <c r="B790" s="12">
        <v>799091</v>
      </c>
      <c r="C790" s="12">
        <v>815408</v>
      </c>
      <c r="D790" s="36">
        <f t="shared" si="48"/>
        <v>1.0204194516018827</v>
      </c>
      <c r="E790" s="2">
        <f t="shared" si="49"/>
        <v>5000</v>
      </c>
      <c r="F790">
        <f t="shared" si="50"/>
        <v>5000</v>
      </c>
      <c r="I790" s="107">
        <f t="shared" si="51"/>
        <v>5000</v>
      </c>
    </row>
    <row r="791" spans="1:9">
      <c r="A791" s="6" t="s">
        <v>9</v>
      </c>
      <c r="B791" s="12">
        <v>377811</v>
      </c>
      <c r="C791" s="12">
        <v>2788673</v>
      </c>
      <c r="D791" s="36">
        <f t="shared" si="48"/>
        <v>7.381132365124361</v>
      </c>
      <c r="E791" s="2">
        <f t="shared" si="49"/>
        <v>5000</v>
      </c>
      <c r="F791">
        <f t="shared" si="50"/>
        <v>5000</v>
      </c>
      <c r="I791" s="107">
        <f t="shared" si="51"/>
        <v>5000</v>
      </c>
    </row>
    <row r="792" spans="1:9">
      <c r="A792" s="6" t="s">
        <v>9</v>
      </c>
      <c r="B792" s="12">
        <v>1064607</v>
      </c>
      <c r="C792" s="12">
        <v>922893</v>
      </c>
      <c r="D792" s="36">
        <f t="shared" si="48"/>
        <v>0.86688609036010467</v>
      </c>
      <c r="E792" s="2" t="str">
        <f t="shared" si="49"/>
        <v>Not Eligible</v>
      </c>
      <c r="F792">
        <f t="shared" si="50"/>
        <v>4000</v>
      </c>
      <c r="I792" s="107" t="str">
        <f t="shared" si="51"/>
        <v>not Eligible</v>
      </c>
    </row>
    <row r="793" spans="1:9">
      <c r="A793" s="6" t="s">
        <v>9</v>
      </c>
      <c r="B793" s="12">
        <v>1119190</v>
      </c>
      <c r="C793" s="12">
        <v>1001877</v>
      </c>
      <c r="D793" s="36">
        <f t="shared" si="48"/>
        <v>0.89518044299895461</v>
      </c>
      <c r="E793" s="2" t="str">
        <f t="shared" si="49"/>
        <v>Not Eligible</v>
      </c>
      <c r="F793">
        <f t="shared" si="50"/>
        <v>4000</v>
      </c>
      <c r="I793" s="107" t="str">
        <f t="shared" si="51"/>
        <v>not Eligible</v>
      </c>
    </row>
    <row r="794" spans="1:9">
      <c r="A794" s="6" t="s">
        <v>9</v>
      </c>
      <c r="B794" s="12">
        <v>121787</v>
      </c>
      <c r="C794" s="12">
        <v>285312</v>
      </c>
      <c r="D794" s="36">
        <f t="shared" si="48"/>
        <v>2.3427130974570356</v>
      </c>
      <c r="E794" s="2">
        <f t="shared" si="49"/>
        <v>5000</v>
      </c>
      <c r="F794" t="str">
        <f t="shared" si="50"/>
        <v>not eligible</v>
      </c>
      <c r="I794" s="107">
        <f t="shared" si="51"/>
        <v>5000</v>
      </c>
    </row>
    <row r="795" spans="1:9">
      <c r="A795" s="6" t="s">
        <v>9</v>
      </c>
      <c r="B795" s="12">
        <v>228808</v>
      </c>
      <c r="C795" s="12">
        <v>458740</v>
      </c>
      <c r="D795" s="36">
        <f t="shared" si="48"/>
        <v>2.0049124156498026</v>
      </c>
      <c r="E795" s="2">
        <f t="shared" si="49"/>
        <v>5000</v>
      </c>
      <c r="F795" t="str">
        <f t="shared" si="50"/>
        <v>not eligible</v>
      </c>
      <c r="I795" s="107">
        <f t="shared" si="51"/>
        <v>5000</v>
      </c>
    </row>
    <row r="796" spans="1:9">
      <c r="A796" s="6" t="s">
        <v>9</v>
      </c>
      <c r="B796" s="12">
        <v>812999</v>
      </c>
      <c r="C796" s="12">
        <v>1389253</v>
      </c>
      <c r="D796" s="36">
        <f t="shared" si="48"/>
        <v>1.7088003798282654</v>
      </c>
      <c r="E796" s="2">
        <f t="shared" si="49"/>
        <v>5000</v>
      </c>
      <c r="F796">
        <f t="shared" si="50"/>
        <v>5000</v>
      </c>
      <c r="I796" s="107">
        <f t="shared" si="51"/>
        <v>5000</v>
      </c>
    </row>
    <row r="797" spans="1:9">
      <c r="A797" s="6" t="s">
        <v>9</v>
      </c>
      <c r="B797" s="12">
        <v>777912</v>
      </c>
      <c r="C797" s="12">
        <v>734325</v>
      </c>
      <c r="D797" s="36">
        <f t="shared" si="48"/>
        <v>0.94396924073674138</v>
      </c>
      <c r="E797" s="2">
        <f t="shared" si="49"/>
        <v>4000</v>
      </c>
      <c r="F797">
        <f t="shared" si="50"/>
        <v>4000</v>
      </c>
      <c r="I797" s="107">
        <f t="shared" si="51"/>
        <v>4000</v>
      </c>
    </row>
    <row r="798" spans="1:9">
      <c r="A798" s="6" t="s">
        <v>9</v>
      </c>
      <c r="B798" s="12">
        <v>686123</v>
      </c>
      <c r="C798" s="12">
        <v>537611</v>
      </c>
      <c r="D798" s="36">
        <f t="shared" si="48"/>
        <v>0.78354901380656239</v>
      </c>
      <c r="E798" s="2" t="str">
        <f t="shared" si="49"/>
        <v>Not Eligible</v>
      </c>
      <c r="F798">
        <f t="shared" si="50"/>
        <v>4000</v>
      </c>
      <c r="I798" s="107" t="str">
        <f t="shared" si="51"/>
        <v>not Eligible</v>
      </c>
    </row>
    <row r="799" spans="1:9">
      <c r="A799" s="6" t="s">
        <v>9</v>
      </c>
      <c r="B799" s="12">
        <v>1292159</v>
      </c>
      <c r="C799" s="12">
        <v>786491</v>
      </c>
      <c r="D799" s="36">
        <f t="shared" si="48"/>
        <v>0.60866425881025477</v>
      </c>
      <c r="E799" s="2" t="str">
        <f t="shared" si="49"/>
        <v>Not Eligible</v>
      </c>
      <c r="F799">
        <f t="shared" si="50"/>
        <v>4000</v>
      </c>
      <c r="I799" s="107" t="str">
        <f t="shared" si="51"/>
        <v>not Eligible</v>
      </c>
    </row>
    <row r="800" spans="1:9">
      <c r="A800" s="6" t="s">
        <v>9</v>
      </c>
      <c r="B800" s="12">
        <v>763580</v>
      </c>
      <c r="C800" s="12">
        <v>105150</v>
      </c>
      <c r="D800" s="36">
        <f t="shared" si="48"/>
        <v>0.13770659262945598</v>
      </c>
      <c r="E800" s="2" t="str">
        <f t="shared" si="49"/>
        <v>Not Eligible</v>
      </c>
      <c r="F800" t="str">
        <f t="shared" si="50"/>
        <v>not eligible</v>
      </c>
      <c r="I800" s="107" t="str">
        <f t="shared" si="51"/>
        <v>not Eligible</v>
      </c>
    </row>
    <row r="801" spans="1:9">
      <c r="A801" s="6" t="s">
        <v>9</v>
      </c>
      <c r="B801" s="12">
        <v>749991</v>
      </c>
      <c r="C801" s="12">
        <v>525935</v>
      </c>
      <c r="D801" s="36">
        <f t="shared" si="48"/>
        <v>0.70125508172764739</v>
      </c>
      <c r="E801" s="2" t="str">
        <f t="shared" si="49"/>
        <v>Not Eligible</v>
      </c>
      <c r="F801">
        <f t="shared" si="50"/>
        <v>4000</v>
      </c>
      <c r="I801" s="107" t="str">
        <f t="shared" si="51"/>
        <v>not Eligible</v>
      </c>
    </row>
    <row r="802" spans="1:9">
      <c r="A802" s="6" t="s">
        <v>9</v>
      </c>
      <c r="B802" s="12">
        <v>512464</v>
      </c>
      <c r="C802" s="12">
        <v>1134834</v>
      </c>
      <c r="D802" s="36">
        <f t="shared" si="48"/>
        <v>2.2144657966218113</v>
      </c>
      <c r="E802" s="2">
        <f t="shared" si="49"/>
        <v>5000</v>
      </c>
      <c r="F802">
        <f t="shared" si="50"/>
        <v>5000</v>
      </c>
      <c r="I802" s="107">
        <f t="shared" si="51"/>
        <v>5000</v>
      </c>
    </row>
    <row r="803" spans="1:9">
      <c r="A803" s="6" t="s">
        <v>9</v>
      </c>
      <c r="B803" s="12">
        <v>509523</v>
      </c>
      <c r="C803" s="12">
        <v>837363</v>
      </c>
      <c r="D803" s="36">
        <f t="shared" si="48"/>
        <v>1.6434253213299497</v>
      </c>
      <c r="E803" s="2">
        <f t="shared" si="49"/>
        <v>5000</v>
      </c>
      <c r="F803">
        <f t="shared" si="50"/>
        <v>5000</v>
      </c>
      <c r="I803" s="107">
        <f t="shared" si="51"/>
        <v>5000</v>
      </c>
    </row>
    <row r="804" spans="1:9">
      <c r="A804" s="6" t="s">
        <v>9</v>
      </c>
      <c r="B804" s="12">
        <v>835610</v>
      </c>
      <c r="C804" s="12">
        <v>439333</v>
      </c>
      <c r="D804" s="36">
        <f t="shared" si="48"/>
        <v>0.5257632148969017</v>
      </c>
      <c r="E804" s="2" t="str">
        <f t="shared" si="49"/>
        <v>Not Eligible</v>
      </c>
      <c r="F804" t="str">
        <f t="shared" si="50"/>
        <v>not eligible</v>
      </c>
      <c r="I804" s="107" t="str">
        <f t="shared" si="51"/>
        <v>not Eligible</v>
      </c>
    </row>
    <row r="805" spans="1:9">
      <c r="A805" s="6" t="s">
        <v>9</v>
      </c>
      <c r="B805" s="12">
        <v>665210</v>
      </c>
      <c r="C805" s="12">
        <v>986659</v>
      </c>
      <c r="D805" s="36">
        <f t="shared" si="48"/>
        <v>1.4832293561431729</v>
      </c>
      <c r="E805" s="2">
        <f t="shared" si="49"/>
        <v>5000</v>
      </c>
      <c r="F805">
        <f t="shared" si="50"/>
        <v>5000</v>
      </c>
      <c r="I805" s="107">
        <f t="shared" si="51"/>
        <v>5000</v>
      </c>
    </row>
    <row r="806" spans="1:9">
      <c r="A806" s="6" t="s">
        <v>9</v>
      </c>
      <c r="B806" s="12">
        <v>970129</v>
      </c>
      <c r="C806" s="12">
        <v>244188</v>
      </c>
      <c r="D806" s="36">
        <f t="shared" si="48"/>
        <v>0.25170673178515435</v>
      </c>
      <c r="E806" s="2" t="str">
        <f t="shared" si="49"/>
        <v>Not Eligible</v>
      </c>
      <c r="F806" t="str">
        <f t="shared" si="50"/>
        <v>not eligible</v>
      </c>
      <c r="I806" s="107" t="str">
        <f t="shared" si="51"/>
        <v>not Eligible</v>
      </c>
    </row>
    <row r="807" spans="1:9">
      <c r="A807" s="6" t="s">
        <v>9</v>
      </c>
      <c r="B807" s="12">
        <v>621660</v>
      </c>
      <c r="C807" s="12">
        <v>1123397</v>
      </c>
      <c r="D807" s="36">
        <f t="shared" si="48"/>
        <v>1.8070923012579223</v>
      </c>
      <c r="E807" s="2">
        <f t="shared" si="49"/>
        <v>5000</v>
      </c>
      <c r="F807">
        <f t="shared" si="50"/>
        <v>5000</v>
      </c>
      <c r="I807" s="107">
        <f t="shared" si="51"/>
        <v>5000</v>
      </c>
    </row>
    <row r="808" spans="1:9">
      <c r="A808" s="6" t="s">
        <v>9</v>
      </c>
      <c r="B808" s="12">
        <v>902922</v>
      </c>
      <c r="C808" s="12">
        <v>761034</v>
      </c>
      <c r="D808" s="36">
        <f t="shared" si="48"/>
        <v>0.84285685806747423</v>
      </c>
      <c r="E808" s="2" t="str">
        <f t="shared" si="49"/>
        <v>Not Eligible</v>
      </c>
      <c r="F808">
        <f t="shared" si="50"/>
        <v>4000</v>
      </c>
      <c r="I808" s="107" t="str">
        <f t="shared" si="51"/>
        <v>not Eligible</v>
      </c>
    </row>
    <row r="809" spans="1:9">
      <c r="A809" s="6" t="s">
        <v>9</v>
      </c>
      <c r="B809" s="12">
        <v>586294</v>
      </c>
      <c r="C809" s="12">
        <v>766923</v>
      </c>
      <c r="D809" s="36">
        <f t="shared" si="48"/>
        <v>1.3080860455675822</v>
      </c>
      <c r="E809" s="2">
        <f t="shared" si="49"/>
        <v>5000</v>
      </c>
      <c r="F809">
        <f t="shared" si="50"/>
        <v>5000</v>
      </c>
      <c r="I809" s="107">
        <f t="shared" si="51"/>
        <v>5000</v>
      </c>
    </row>
    <row r="810" spans="1:9">
      <c r="A810" s="6" t="s">
        <v>9</v>
      </c>
      <c r="B810" s="12">
        <v>737951</v>
      </c>
      <c r="C810" s="12">
        <v>2006567</v>
      </c>
      <c r="D810" s="36">
        <f t="shared" si="48"/>
        <v>2.7191060111037184</v>
      </c>
      <c r="E810" s="2">
        <f t="shared" si="49"/>
        <v>5000</v>
      </c>
      <c r="F810">
        <f t="shared" si="50"/>
        <v>5000</v>
      </c>
      <c r="I810" s="107">
        <f t="shared" si="51"/>
        <v>5000</v>
      </c>
    </row>
    <row r="811" spans="1:9">
      <c r="A811" s="6" t="s">
        <v>9</v>
      </c>
      <c r="B811" s="12">
        <v>721885</v>
      </c>
      <c r="C811" s="12">
        <v>1694328</v>
      </c>
      <c r="D811" s="36">
        <f t="shared" si="48"/>
        <v>2.3470885251806037</v>
      </c>
      <c r="E811" s="2">
        <f t="shared" si="49"/>
        <v>5000</v>
      </c>
      <c r="F811">
        <f t="shared" si="50"/>
        <v>5000</v>
      </c>
      <c r="I811" s="107">
        <f t="shared" si="51"/>
        <v>5000</v>
      </c>
    </row>
    <row r="812" spans="1:9">
      <c r="A812" s="6" t="s">
        <v>9</v>
      </c>
      <c r="B812" s="12">
        <v>710764</v>
      </c>
      <c r="C812" s="12">
        <v>675920</v>
      </c>
      <c r="D812" s="36">
        <f t="shared" si="48"/>
        <v>0.95097669549949071</v>
      </c>
      <c r="E812" s="2">
        <f t="shared" si="49"/>
        <v>4000</v>
      </c>
      <c r="F812">
        <f t="shared" si="50"/>
        <v>4000</v>
      </c>
      <c r="I812" s="107">
        <f t="shared" si="51"/>
        <v>4000</v>
      </c>
    </row>
    <row r="813" spans="1:9">
      <c r="A813" s="6" t="s">
        <v>9</v>
      </c>
      <c r="B813" s="12">
        <v>438554</v>
      </c>
      <c r="C813" s="12">
        <v>219085</v>
      </c>
      <c r="D813" s="36">
        <f t="shared" si="48"/>
        <v>0.49956219758570208</v>
      </c>
      <c r="E813" s="2" t="str">
        <f t="shared" si="49"/>
        <v>Not Eligible</v>
      </c>
      <c r="F813" t="str">
        <f t="shared" si="50"/>
        <v>not eligible</v>
      </c>
      <c r="I813" s="107" t="str">
        <f t="shared" si="51"/>
        <v>not Eligible</v>
      </c>
    </row>
    <row r="814" spans="1:9">
      <c r="A814" s="6" t="s">
        <v>9</v>
      </c>
      <c r="B814" s="12">
        <v>505045</v>
      </c>
      <c r="C814" s="12">
        <v>454368</v>
      </c>
      <c r="D814" s="36">
        <f t="shared" si="48"/>
        <v>0.89965844627706437</v>
      </c>
      <c r="E814" s="2" t="str">
        <f t="shared" si="49"/>
        <v>Not Eligible</v>
      </c>
      <c r="F814" t="str">
        <f t="shared" si="50"/>
        <v>not eligible</v>
      </c>
      <c r="I814" s="107" t="str">
        <f t="shared" si="51"/>
        <v>not Eligible</v>
      </c>
    </row>
    <row r="815" spans="1:9">
      <c r="A815" s="6" t="s">
        <v>9</v>
      </c>
      <c r="B815" s="12">
        <v>560916</v>
      </c>
      <c r="C815" s="12">
        <v>1654179</v>
      </c>
      <c r="D815" s="36">
        <f t="shared" si="48"/>
        <v>2.9490672400145477</v>
      </c>
      <c r="E815" s="2">
        <f t="shared" si="49"/>
        <v>5000</v>
      </c>
      <c r="F815">
        <f t="shared" si="50"/>
        <v>5000</v>
      </c>
      <c r="I815" s="107">
        <f t="shared" si="51"/>
        <v>5000</v>
      </c>
    </row>
    <row r="816" spans="1:9">
      <c r="A816" s="6" t="s">
        <v>9</v>
      </c>
      <c r="B816" s="12">
        <v>658527</v>
      </c>
      <c r="C816" s="12">
        <v>544971</v>
      </c>
      <c r="D816" s="36">
        <f t="shared" si="48"/>
        <v>0.8275606011598613</v>
      </c>
      <c r="E816" s="2" t="str">
        <f t="shared" si="49"/>
        <v>Not Eligible</v>
      </c>
      <c r="F816">
        <f t="shared" si="50"/>
        <v>4000</v>
      </c>
      <c r="I816" s="107" t="str">
        <f t="shared" si="51"/>
        <v>not Eligible</v>
      </c>
    </row>
    <row r="817" spans="1:9">
      <c r="A817" s="6" t="s">
        <v>9</v>
      </c>
      <c r="B817" s="12">
        <v>894327</v>
      </c>
      <c r="C817" s="12">
        <v>1293777</v>
      </c>
      <c r="D817" s="36">
        <f t="shared" si="48"/>
        <v>1.4466487090292477</v>
      </c>
      <c r="E817" s="2">
        <f t="shared" si="49"/>
        <v>5000</v>
      </c>
      <c r="F817">
        <f t="shared" si="50"/>
        <v>5000</v>
      </c>
      <c r="I817" s="107">
        <f t="shared" si="51"/>
        <v>5000</v>
      </c>
    </row>
    <row r="818" spans="1:9">
      <c r="A818" s="6" t="s">
        <v>9</v>
      </c>
      <c r="B818" s="12">
        <v>707783</v>
      </c>
      <c r="C818" s="12">
        <v>1711138</v>
      </c>
      <c r="D818" s="36">
        <f t="shared" si="48"/>
        <v>2.4176025702793087</v>
      </c>
      <c r="E818" s="2">
        <f t="shared" si="49"/>
        <v>5000</v>
      </c>
      <c r="F818">
        <f t="shared" si="50"/>
        <v>5000</v>
      </c>
      <c r="I818" s="107">
        <f t="shared" si="51"/>
        <v>5000</v>
      </c>
    </row>
    <row r="819" spans="1:9">
      <c r="A819" s="6" t="s">
        <v>9</v>
      </c>
      <c r="B819" s="12">
        <v>1546273</v>
      </c>
      <c r="C819" s="12">
        <v>1529189</v>
      </c>
      <c r="D819" s="36">
        <f t="shared" si="48"/>
        <v>0.9889514982153863</v>
      </c>
      <c r="E819" s="2">
        <f t="shared" si="49"/>
        <v>4000</v>
      </c>
      <c r="F819">
        <f t="shared" si="50"/>
        <v>4000</v>
      </c>
      <c r="I819" s="107">
        <f t="shared" si="51"/>
        <v>4000</v>
      </c>
    </row>
    <row r="820" spans="1:9">
      <c r="A820" s="6" t="s">
        <v>9</v>
      </c>
      <c r="B820" s="12">
        <v>1048925</v>
      </c>
      <c r="C820" s="12">
        <v>553353</v>
      </c>
      <c r="D820" s="36">
        <f t="shared" si="48"/>
        <v>0.52754296065018946</v>
      </c>
      <c r="E820" s="2" t="str">
        <f t="shared" si="49"/>
        <v>Not Eligible</v>
      </c>
      <c r="F820">
        <f t="shared" si="50"/>
        <v>4000</v>
      </c>
      <c r="I820" s="107" t="str">
        <f t="shared" si="51"/>
        <v>not Eligible</v>
      </c>
    </row>
    <row r="821" spans="1:9">
      <c r="A821" s="6" t="s">
        <v>9</v>
      </c>
      <c r="B821" s="12">
        <v>492427</v>
      </c>
      <c r="C821" s="12">
        <v>1551792</v>
      </c>
      <c r="D821" s="36">
        <f t="shared" si="48"/>
        <v>3.1513137987965729</v>
      </c>
      <c r="E821" s="2">
        <f t="shared" si="49"/>
        <v>5000</v>
      </c>
      <c r="F821">
        <f t="shared" si="50"/>
        <v>5000</v>
      </c>
      <c r="I821" s="107">
        <f t="shared" si="51"/>
        <v>5000</v>
      </c>
    </row>
    <row r="822" spans="1:9">
      <c r="A822" s="6" t="s">
        <v>9</v>
      </c>
      <c r="B822" s="12">
        <v>875018</v>
      </c>
      <c r="C822" s="12">
        <v>140401</v>
      </c>
      <c r="D822" s="36">
        <f t="shared" si="48"/>
        <v>0.16045498492602439</v>
      </c>
      <c r="E822" s="2" t="str">
        <f t="shared" si="49"/>
        <v>Not Eligible</v>
      </c>
      <c r="F822" t="str">
        <f t="shared" si="50"/>
        <v>not eligible</v>
      </c>
      <c r="I822" s="107" t="str">
        <f t="shared" si="51"/>
        <v>not Eligible</v>
      </c>
    </row>
    <row r="823" spans="1:9">
      <c r="A823" s="6" t="s">
        <v>9</v>
      </c>
      <c r="B823" s="12">
        <v>535167</v>
      </c>
      <c r="C823" s="12">
        <v>125497</v>
      </c>
      <c r="D823" s="36">
        <f t="shared" si="48"/>
        <v>0.23450063251284178</v>
      </c>
      <c r="E823" s="2" t="str">
        <f t="shared" si="49"/>
        <v>Not Eligible</v>
      </c>
      <c r="F823" t="str">
        <f t="shared" si="50"/>
        <v>not eligible</v>
      </c>
      <c r="I823" s="107" t="str">
        <f t="shared" si="51"/>
        <v>not Eligible</v>
      </c>
    </row>
    <row r="824" spans="1:9">
      <c r="A824" s="6" t="s">
        <v>9</v>
      </c>
      <c r="B824" s="12">
        <v>664502</v>
      </c>
      <c r="C824" s="12">
        <v>802320</v>
      </c>
      <c r="D824" s="36">
        <f t="shared" si="48"/>
        <v>1.2074004291935916</v>
      </c>
      <c r="E824" s="2">
        <f t="shared" si="49"/>
        <v>5000</v>
      </c>
      <c r="F824">
        <f t="shared" si="50"/>
        <v>5000</v>
      </c>
      <c r="I824" s="107">
        <f t="shared" si="51"/>
        <v>5000</v>
      </c>
    </row>
    <row r="825" spans="1:9">
      <c r="A825" s="6" t="s">
        <v>9</v>
      </c>
      <c r="B825" s="12">
        <v>350910</v>
      </c>
      <c r="C825" s="12">
        <v>611864</v>
      </c>
      <c r="D825" s="36">
        <f t="shared" si="48"/>
        <v>1.7436493687840187</v>
      </c>
      <c r="E825" s="2">
        <f t="shared" si="49"/>
        <v>5000</v>
      </c>
      <c r="F825">
        <f t="shared" si="50"/>
        <v>5000</v>
      </c>
      <c r="I825" s="107">
        <f t="shared" si="51"/>
        <v>5000</v>
      </c>
    </row>
    <row r="826" spans="1:9">
      <c r="A826" s="6" t="s">
        <v>9</v>
      </c>
      <c r="B826" s="12">
        <v>1305252</v>
      </c>
      <c r="C826" s="12">
        <v>973953</v>
      </c>
      <c r="D826" s="36">
        <f t="shared" si="48"/>
        <v>0.74618004799073279</v>
      </c>
      <c r="E826" s="2" t="str">
        <f t="shared" si="49"/>
        <v>Not Eligible</v>
      </c>
      <c r="F826">
        <f t="shared" si="50"/>
        <v>4000</v>
      </c>
      <c r="I826" s="107" t="str">
        <f t="shared" si="51"/>
        <v>not Eligible</v>
      </c>
    </row>
    <row r="827" spans="1:9">
      <c r="A827" s="6" t="s">
        <v>9</v>
      </c>
      <c r="B827" s="12">
        <v>588183</v>
      </c>
      <c r="C827" s="12">
        <v>1031238</v>
      </c>
      <c r="D827" s="36">
        <f t="shared" si="48"/>
        <v>1.7532604648553256</v>
      </c>
      <c r="E827" s="2">
        <f t="shared" si="49"/>
        <v>5000</v>
      </c>
      <c r="F827">
        <f t="shared" si="50"/>
        <v>5000</v>
      </c>
      <c r="I827" s="107">
        <f t="shared" si="51"/>
        <v>5000</v>
      </c>
    </row>
    <row r="828" spans="1:9">
      <c r="A828" s="6" t="s">
        <v>9</v>
      </c>
      <c r="B828" s="12">
        <v>744972</v>
      </c>
      <c r="C828" s="12">
        <v>622557</v>
      </c>
      <c r="D828" s="36">
        <f t="shared" si="48"/>
        <v>0.83567838791256588</v>
      </c>
      <c r="E828" s="2" t="str">
        <f t="shared" si="49"/>
        <v>Not Eligible</v>
      </c>
      <c r="F828">
        <f t="shared" si="50"/>
        <v>4000</v>
      </c>
      <c r="I828" s="107" t="str">
        <f t="shared" si="51"/>
        <v>not Eligible</v>
      </c>
    </row>
    <row r="829" spans="1:9">
      <c r="A829" s="6" t="s">
        <v>9</v>
      </c>
      <c r="B829" s="12">
        <v>794932</v>
      </c>
      <c r="C829" s="12">
        <v>899370</v>
      </c>
      <c r="D829" s="36">
        <f t="shared" si="48"/>
        <v>1.1313797909758319</v>
      </c>
      <c r="E829" s="2">
        <f t="shared" si="49"/>
        <v>5000</v>
      </c>
      <c r="F829">
        <f t="shared" si="50"/>
        <v>5000</v>
      </c>
      <c r="I829" s="107">
        <f t="shared" si="51"/>
        <v>5000</v>
      </c>
    </row>
    <row r="830" spans="1:9">
      <c r="A830" s="6" t="s">
        <v>9</v>
      </c>
      <c r="B830" s="12">
        <v>1076204</v>
      </c>
      <c r="C830" s="12">
        <v>1396649</v>
      </c>
      <c r="D830" s="36">
        <f t="shared" si="48"/>
        <v>1.2977548866200088</v>
      </c>
      <c r="E830" s="2">
        <f t="shared" si="49"/>
        <v>5000</v>
      </c>
      <c r="F830">
        <f t="shared" si="50"/>
        <v>5000</v>
      </c>
      <c r="I830" s="107">
        <f t="shared" si="51"/>
        <v>5000</v>
      </c>
    </row>
    <row r="831" spans="1:9">
      <c r="A831" s="6" t="s">
        <v>9</v>
      </c>
      <c r="B831" s="12">
        <v>457692</v>
      </c>
      <c r="C831" s="12">
        <v>735511</v>
      </c>
      <c r="D831" s="36">
        <f t="shared" si="48"/>
        <v>1.6069999038654816</v>
      </c>
      <c r="E831" s="2">
        <f t="shared" si="49"/>
        <v>5000</v>
      </c>
      <c r="F831">
        <f t="shared" si="50"/>
        <v>5000</v>
      </c>
      <c r="I831" s="107">
        <f t="shared" si="51"/>
        <v>5000</v>
      </c>
    </row>
    <row r="832" spans="1:9">
      <c r="A832" s="6" t="s">
        <v>9</v>
      </c>
      <c r="B832" s="12">
        <v>745477</v>
      </c>
      <c r="C832" s="12">
        <v>1080756</v>
      </c>
      <c r="D832" s="36">
        <f t="shared" si="48"/>
        <v>1.4497509648184987</v>
      </c>
      <c r="E832" s="2">
        <f t="shared" si="49"/>
        <v>5000</v>
      </c>
      <c r="F832">
        <f t="shared" si="50"/>
        <v>5000</v>
      </c>
      <c r="I832" s="107">
        <f t="shared" si="51"/>
        <v>5000</v>
      </c>
    </row>
    <row r="833" spans="1:9">
      <c r="A833" s="6" t="s">
        <v>9</v>
      </c>
      <c r="B833" s="12">
        <v>625582</v>
      </c>
      <c r="C833" s="12">
        <v>895888</v>
      </c>
      <c r="D833" s="36">
        <f t="shared" si="48"/>
        <v>1.432087240361775</v>
      </c>
      <c r="E833" s="2">
        <f t="shared" si="49"/>
        <v>5000</v>
      </c>
      <c r="F833">
        <f t="shared" si="50"/>
        <v>5000</v>
      </c>
      <c r="I833" s="107">
        <f t="shared" si="51"/>
        <v>5000</v>
      </c>
    </row>
    <row r="834" spans="1:9">
      <c r="A834" s="6" t="s">
        <v>9</v>
      </c>
      <c r="B834" s="12">
        <v>369885</v>
      </c>
      <c r="C834" s="12">
        <v>841955</v>
      </c>
      <c r="D834" s="36">
        <f t="shared" si="48"/>
        <v>2.2762615407491515</v>
      </c>
      <c r="E834" s="2">
        <f t="shared" si="49"/>
        <v>5000</v>
      </c>
      <c r="F834">
        <f t="shared" si="50"/>
        <v>5000</v>
      </c>
      <c r="I834" s="107">
        <f t="shared" si="51"/>
        <v>5000</v>
      </c>
    </row>
    <row r="835" spans="1:9">
      <c r="A835" s="6" t="s">
        <v>9</v>
      </c>
      <c r="B835" s="12">
        <v>1048831</v>
      </c>
      <c r="C835" s="12">
        <v>2418908</v>
      </c>
      <c r="D835" s="36">
        <f t="shared" si="48"/>
        <v>2.3062895738207585</v>
      </c>
      <c r="E835" s="2">
        <f t="shared" si="49"/>
        <v>5000</v>
      </c>
      <c r="F835">
        <f t="shared" si="50"/>
        <v>5000</v>
      </c>
      <c r="I835" s="107">
        <f t="shared" si="51"/>
        <v>5000</v>
      </c>
    </row>
    <row r="836" spans="1:9">
      <c r="A836" s="6" t="s">
        <v>9</v>
      </c>
      <c r="B836" s="12">
        <v>497339</v>
      </c>
      <c r="C836" s="12">
        <v>1194245</v>
      </c>
      <c r="D836" s="36">
        <f t="shared" si="48"/>
        <v>2.4012695565801194</v>
      </c>
      <c r="E836" s="2">
        <f t="shared" si="49"/>
        <v>5000</v>
      </c>
      <c r="F836">
        <f t="shared" si="50"/>
        <v>5000</v>
      </c>
      <c r="I836" s="107">
        <f t="shared" si="51"/>
        <v>5000</v>
      </c>
    </row>
    <row r="837" spans="1:9">
      <c r="A837" s="6" t="s">
        <v>9</v>
      </c>
      <c r="B837" s="12">
        <v>878760</v>
      </c>
      <c r="C837" s="12">
        <v>748433</v>
      </c>
      <c r="D837" s="36">
        <f t="shared" si="48"/>
        <v>0.85169215713050206</v>
      </c>
      <c r="E837" s="2" t="str">
        <f t="shared" si="49"/>
        <v>Not Eligible</v>
      </c>
      <c r="F837">
        <f t="shared" si="50"/>
        <v>4000</v>
      </c>
      <c r="I837" s="107" t="str">
        <f t="shared" si="51"/>
        <v>not Eligible</v>
      </c>
    </row>
    <row r="838" spans="1:9">
      <c r="A838" s="6" t="s">
        <v>9</v>
      </c>
      <c r="B838" s="12">
        <v>812826</v>
      </c>
      <c r="C838" s="12">
        <v>493851</v>
      </c>
      <c r="D838" s="36">
        <f t="shared" si="48"/>
        <v>0.60757283846727339</v>
      </c>
      <c r="E838" s="2" t="str">
        <f t="shared" si="49"/>
        <v>Not Eligible</v>
      </c>
      <c r="F838" t="str">
        <f t="shared" si="50"/>
        <v>not eligible</v>
      </c>
      <c r="I838" s="107" t="str">
        <f t="shared" si="51"/>
        <v>not Eligible</v>
      </c>
    </row>
    <row r="839" spans="1:9">
      <c r="A839" s="6" t="s">
        <v>9</v>
      </c>
      <c r="B839" s="12">
        <v>321483</v>
      </c>
      <c r="C839" s="12">
        <v>235064</v>
      </c>
      <c r="D839" s="36">
        <f t="shared" si="48"/>
        <v>0.73118640799046919</v>
      </c>
      <c r="E839" s="2" t="str">
        <f t="shared" si="49"/>
        <v>Not Eligible</v>
      </c>
      <c r="F839" t="str">
        <f t="shared" si="50"/>
        <v>not eligible</v>
      </c>
      <c r="I839" s="107" t="str">
        <f t="shared" si="51"/>
        <v>not Eligible</v>
      </c>
    </row>
    <row r="840" spans="1:9">
      <c r="A840" s="6" t="s">
        <v>9</v>
      </c>
      <c r="B840" s="12">
        <v>396451</v>
      </c>
      <c r="C840" s="12">
        <v>126665</v>
      </c>
      <c r="D840" s="36">
        <f t="shared" si="48"/>
        <v>0.31949723925529261</v>
      </c>
      <c r="E840" s="2" t="str">
        <f t="shared" si="49"/>
        <v>Not Eligible</v>
      </c>
      <c r="F840" t="str">
        <f t="shared" si="50"/>
        <v>not eligible</v>
      </c>
      <c r="I840" s="107" t="str">
        <f t="shared" si="51"/>
        <v>not Eligible</v>
      </c>
    </row>
    <row r="841" spans="1:9">
      <c r="A841" s="6" t="s">
        <v>9</v>
      </c>
      <c r="B841" s="12">
        <v>520051</v>
      </c>
      <c r="C841" s="12">
        <v>790086</v>
      </c>
      <c r="D841" s="36">
        <f t="shared" si="48"/>
        <v>1.5192471507602139</v>
      </c>
      <c r="E841" s="2">
        <f t="shared" si="49"/>
        <v>5000</v>
      </c>
      <c r="F841">
        <f t="shared" si="50"/>
        <v>5000</v>
      </c>
      <c r="I841" s="107">
        <f t="shared" si="51"/>
        <v>5000</v>
      </c>
    </row>
    <row r="842" spans="1:9">
      <c r="A842" s="6" t="s">
        <v>9</v>
      </c>
      <c r="B842" s="12">
        <v>639819</v>
      </c>
      <c r="C842" s="12">
        <v>445040</v>
      </c>
      <c r="D842" s="36">
        <f t="shared" ref="D842:D905" si="52">C842/B842</f>
        <v>0.69557171637603765</v>
      </c>
      <c r="E842" s="2" t="str">
        <f t="shared" ref="E842:E905" si="53">IF(AND(A842="Active",D842&gt;90%),IF(D842&gt;100%,5000,IF(D842&gt;91%,4000,IF(D842&gt;81%,3000,2000))),"Not Eligible")</f>
        <v>Not Eligible</v>
      </c>
      <c r="F842" t="str">
        <f t="shared" ref="F842:F905" si="54">IF(AND(A842="active",C842&gt;500000),IF(D842&gt;100%,5000,IF(D842&gt;D842&gt;91%,4000,IF(D842&gt;81%,3000,2000))),"not eligible")</f>
        <v>not eligible</v>
      </c>
      <c r="I842" s="107" t="str">
        <f t="shared" ref="I842:I905" si="55">IF(AND(A842="Active",D842&gt;90%),IF(D842&gt;100%,5000,IF(D842&gt;91%,4000,IF(D842&gt;81%,3000,IF(D842&gt;70%,2000,"Not Eligible")))),"not Eligible")</f>
        <v>not Eligible</v>
      </c>
    </row>
    <row r="843" spans="1:9">
      <c r="A843" s="6" t="s">
        <v>9</v>
      </c>
      <c r="B843" s="12">
        <v>685158</v>
      </c>
      <c r="C843" s="12">
        <v>994780</v>
      </c>
      <c r="D843" s="36">
        <f t="shared" si="52"/>
        <v>1.4518986861424663</v>
      </c>
      <c r="E843" s="2">
        <f t="shared" si="53"/>
        <v>5000</v>
      </c>
      <c r="F843">
        <f t="shared" si="54"/>
        <v>5000</v>
      </c>
      <c r="I843" s="107">
        <f t="shared" si="55"/>
        <v>5000</v>
      </c>
    </row>
    <row r="844" spans="1:9">
      <c r="A844" s="6" t="s">
        <v>9</v>
      </c>
      <c r="B844" s="12">
        <v>596038</v>
      </c>
      <c r="C844" s="12">
        <v>265601</v>
      </c>
      <c r="D844" s="36">
        <f t="shared" si="52"/>
        <v>0.44561085031491282</v>
      </c>
      <c r="E844" s="2" t="str">
        <f t="shared" si="53"/>
        <v>Not Eligible</v>
      </c>
      <c r="F844" t="str">
        <f t="shared" si="54"/>
        <v>not eligible</v>
      </c>
      <c r="I844" s="107" t="str">
        <f t="shared" si="55"/>
        <v>not Eligible</v>
      </c>
    </row>
    <row r="845" spans="1:9">
      <c r="A845" s="6" t="s">
        <v>9</v>
      </c>
      <c r="B845" s="12">
        <v>704725</v>
      </c>
      <c r="C845" s="12">
        <v>656281</v>
      </c>
      <c r="D845" s="36">
        <f t="shared" si="52"/>
        <v>0.93125829224165457</v>
      </c>
      <c r="E845" s="2">
        <f t="shared" si="53"/>
        <v>4000</v>
      </c>
      <c r="F845">
        <f t="shared" si="54"/>
        <v>4000</v>
      </c>
      <c r="I845" s="107">
        <f t="shared" si="55"/>
        <v>4000</v>
      </c>
    </row>
    <row r="846" spans="1:9">
      <c r="A846" s="6" t="s">
        <v>9</v>
      </c>
      <c r="B846" s="12">
        <v>606861</v>
      </c>
      <c r="C846" s="12">
        <v>410409</v>
      </c>
      <c r="D846" s="36">
        <f t="shared" si="52"/>
        <v>0.67628171854839902</v>
      </c>
      <c r="E846" s="2" t="str">
        <f t="shared" si="53"/>
        <v>Not Eligible</v>
      </c>
      <c r="F846" t="str">
        <f t="shared" si="54"/>
        <v>not eligible</v>
      </c>
      <c r="I846" s="107" t="str">
        <f t="shared" si="55"/>
        <v>not Eligible</v>
      </c>
    </row>
    <row r="847" spans="1:9">
      <c r="A847" s="6" t="s">
        <v>9</v>
      </c>
      <c r="B847" s="12">
        <v>653699</v>
      </c>
      <c r="C847" s="12">
        <v>866649</v>
      </c>
      <c r="D847" s="36">
        <f t="shared" si="52"/>
        <v>1.325761550805493</v>
      </c>
      <c r="E847" s="2">
        <f t="shared" si="53"/>
        <v>5000</v>
      </c>
      <c r="F847">
        <f t="shared" si="54"/>
        <v>5000</v>
      </c>
      <c r="I847" s="107">
        <f t="shared" si="55"/>
        <v>5000</v>
      </c>
    </row>
    <row r="848" spans="1:9">
      <c r="A848" s="6" t="s">
        <v>9</v>
      </c>
      <c r="B848" s="12">
        <v>190015</v>
      </c>
      <c r="C848" s="12">
        <v>582311</v>
      </c>
      <c r="D848" s="36">
        <f t="shared" si="52"/>
        <v>3.064552798463279</v>
      </c>
      <c r="E848" s="2">
        <f t="shared" si="53"/>
        <v>5000</v>
      </c>
      <c r="F848">
        <f t="shared" si="54"/>
        <v>5000</v>
      </c>
      <c r="I848" s="107">
        <f t="shared" si="55"/>
        <v>5000</v>
      </c>
    </row>
    <row r="849" spans="1:9">
      <c r="A849" s="6" t="s">
        <v>9</v>
      </c>
      <c r="B849" s="12">
        <v>553257</v>
      </c>
      <c r="C849" s="12">
        <v>715733</v>
      </c>
      <c r="D849" s="36">
        <f t="shared" si="52"/>
        <v>1.29367183786197</v>
      </c>
      <c r="E849" s="2">
        <f t="shared" si="53"/>
        <v>5000</v>
      </c>
      <c r="F849">
        <f t="shared" si="54"/>
        <v>5000</v>
      </c>
      <c r="I849" s="107">
        <f t="shared" si="55"/>
        <v>5000</v>
      </c>
    </row>
    <row r="850" spans="1:9">
      <c r="A850" s="6" t="s">
        <v>9</v>
      </c>
      <c r="B850" s="12">
        <v>452839</v>
      </c>
      <c r="C850" s="12">
        <v>1084738</v>
      </c>
      <c r="D850" s="36">
        <f t="shared" si="52"/>
        <v>2.3954164725211387</v>
      </c>
      <c r="E850" s="2">
        <f t="shared" si="53"/>
        <v>5000</v>
      </c>
      <c r="F850">
        <f t="shared" si="54"/>
        <v>5000</v>
      </c>
      <c r="I850" s="107">
        <f t="shared" si="55"/>
        <v>5000</v>
      </c>
    </row>
    <row r="851" spans="1:9">
      <c r="A851" s="6" t="s">
        <v>9</v>
      </c>
      <c r="B851" s="12">
        <v>1377672</v>
      </c>
      <c r="C851" s="12">
        <v>1424934</v>
      </c>
      <c r="D851" s="36">
        <f t="shared" si="52"/>
        <v>1.0343056983084509</v>
      </c>
      <c r="E851" s="2">
        <f t="shared" si="53"/>
        <v>5000</v>
      </c>
      <c r="F851">
        <f t="shared" si="54"/>
        <v>5000</v>
      </c>
      <c r="I851" s="107">
        <f t="shared" si="55"/>
        <v>5000</v>
      </c>
    </row>
    <row r="852" spans="1:9">
      <c r="A852" s="6" t="s">
        <v>9</v>
      </c>
      <c r="B852" s="12">
        <v>758705</v>
      </c>
      <c r="C852" s="12">
        <v>918006</v>
      </c>
      <c r="D852" s="36">
        <f t="shared" si="52"/>
        <v>1.209964347144147</v>
      </c>
      <c r="E852" s="2">
        <f t="shared" si="53"/>
        <v>5000</v>
      </c>
      <c r="F852">
        <f t="shared" si="54"/>
        <v>5000</v>
      </c>
      <c r="I852" s="107">
        <f t="shared" si="55"/>
        <v>5000</v>
      </c>
    </row>
    <row r="853" spans="1:9">
      <c r="A853" s="6" t="s">
        <v>9</v>
      </c>
      <c r="B853" s="12">
        <v>855050</v>
      </c>
      <c r="C853" s="12">
        <v>1045882</v>
      </c>
      <c r="D853" s="36">
        <f t="shared" si="52"/>
        <v>1.2231822700426875</v>
      </c>
      <c r="E853" s="2">
        <f t="shared" si="53"/>
        <v>5000</v>
      </c>
      <c r="F853">
        <f t="shared" si="54"/>
        <v>5000</v>
      </c>
      <c r="I853" s="107">
        <f t="shared" si="55"/>
        <v>5000</v>
      </c>
    </row>
    <row r="854" spans="1:9">
      <c r="A854" s="6" t="s">
        <v>9</v>
      </c>
      <c r="B854" s="12">
        <v>53169</v>
      </c>
      <c r="C854" s="12">
        <v>80636</v>
      </c>
      <c r="D854" s="36">
        <f t="shared" si="52"/>
        <v>1.516598017641859</v>
      </c>
      <c r="E854" s="2">
        <f t="shared" si="53"/>
        <v>5000</v>
      </c>
      <c r="F854" t="str">
        <f t="shared" si="54"/>
        <v>not eligible</v>
      </c>
      <c r="I854" s="107">
        <f t="shared" si="55"/>
        <v>5000</v>
      </c>
    </row>
    <row r="855" spans="1:9">
      <c r="A855" s="6" t="s">
        <v>9</v>
      </c>
      <c r="B855" s="12">
        <v>776723</v>
      </c>
      <c r="C855" s="12">
        <v>1889387</v>
      </c>
      <c r="D855" s="36">
        <f t="shared" si="52"/>
        <v>2.4325106891388564</v>
      </c>
      <c r="E855" s="2">
        <f t="shared" si="53"/>
        <v>5000</v>
      </c>
      <c r="F855">
        <f t="shared" si="54"/>
        <v>5000</v>
      </c>
      <c r="I855" s="107">
        <f t="shared" si="55"/>
        <v>5000</v>
      </c>
    </row>
    <row r="856" spans="1:9">
      <c r="A856" s="6" t="s">
        <v>9</v>
      </c>
      <c r="B856" s="12">
        <v>246695</v>
      </c>
      <c r="C856" s="12">
        <v>168233</v>
      </c>
      <c r="D856" s="36">
        <f t="shared" si="52"/>
        <v>0.68194734388617528</v>
      </c>
      <c r="E856" s="2" t="str">
        <f t="shared" si="53"/>
        <v>Not Eligible</v>
      </c>
      <c r="F856" t="str">
        <f t="shared" si="54"/>
        <v>not eligible</v>
      </c>
      <c r="I856" s="107" t="str">
        <f t="shared" si="55"/>
        <v>not Eligible</v>
      </c>
    </row>
    <row r="857" spans="1:9">
      <c r="A857" s="6" t="s">
        <v>9</v>
      </c>
      <c r="B857" s="12">
        <v>1998605</v>
      </c>
      <c r="C857" s="12">
        <v>3959495</v>
      </c>
      <c r="D857" s="36">
        <f t="shared" si="52"/>
        <v>1.9811293377130548</v>
      </c>
      <c r="E857" s="2">
        <f t="shared" si="53"/>
        <v>5000</v>
      </c>
      <c r="F857">
        <f t="shared" si="54"/>
        <v>5000</v>
      </c>
      <c r="I857" s="107">
        <f t="shared" si="55"/>
        <v>5000</v>
      </c>
    </row>
    <row r="858" spans="1:9">
      <c r="A858" s="6" t="s">
        <v>9</v>
      </c>
      <c r="B858" s="12">
        <v>508620</v>
      </c>
      <c r="C858" s="12">
        <v>448953</v>
      </c>
      <c r="D858" s="36">
        <f t="shared" si="52"/>
        <v>0.88268845110298455</v>
      </c>
      <c r="E858" s="2" t="str">
        <f t="shared" si="53"/>
        <v>Not Eligible</v>
      </c>
      <c r="F858" t="str">
        <f t="shared" si="54"/>
        <v>not eligible</v>
      </c>
      <c r="I858" s="107" t="str">
        <f t="shared" si="55"/>
        <v>not Eligible</v>
      </c>
    </row>
    <row r="859" spans="1:9">
      <c r="A859" s="6" t="s">
        <v>9</v>
      </c>
      <c r="B859" s="12">
        <v>779968</v>
      </c>
      <c r="C859" s="12">
        <v>1065118</v>
      </c>
      <c r="D859" s="36">
        <f t="shared" si="52"/>
        <v>1.3655919217198653</v>
      </c>
      <c r="E859" s="2">
        <f t="shared" si="53"/>
        <v>5000</v>
      </c>
      <c r="F859">
        <f t="shared" si="54"/>
        <v>5000</v>
      </c>
      <c r="I859" s="107">
        <f t="shared" si="55"/>
        <v>5000</v>
      </c>
    </row>
    <row r="860" spans="1:9">
      <c r="A860" s="6" t="s">
        <v>9</v>
      </c>
      <c r="B860" s="12">
        <v>740367</v>
      </c>
      <c r="C860" s="12">
        <v>1082488</v>
      </c>
      <c r="D860" s="36">
        <f t="shared" si="52"/>
        <v>1.4620965007894733</v>
      </c>
      <c r="E860" s="2">
        <f t="shared" si="53"/>
        <v>5000</v>
      </c>
      <c r="F860">
        <f t="shared" si="54"/>
        <v>5000</v>
      </c>
      <c r="I860" s="107">
        <f t="shared" si="55"/>
        <v>5000</v>
      </c>
    </row>
    <row r="861" spans="1:9">
      <c r="A861" s="6" t="s">
        <v>9</v>
      </c>
      <c r="B861" s="12">
        <v>218408</v>
      </c>
      <c r="C861" s="12">
        <v>1297062</v>
      </c>
      <c r="D861" s="36">
        <f t="shared" si="52"/>
        <v>5.9387110362257793</v>
      </c>
      <c r="E861" s="2">
        <f t="shared" si="53"/>
        <v>5000</v>
      </c>
      <c r="F861">
        <f t="shared" si="54"/>
        <v>5000</v>
      </c>
      <c r="I861" s="107">
        <f t="shared" si="55"/>
        <v>5000</v>
      </c>
    </row>
    <row r="862" spans="1:9">
      <c r="A862" s="6" t="s">
        <v>9</v>
      </c>
      <c r="B862" s="12">
        <v>719402</v>
      </c>
      <c r="C862" s="12">
        <v>869901</v>
      </c>
      <c r="D862" s="36">
        <f t="shared" si="52"/>
        <v>1.2092001412284092</v>
      </c>
      <c r="E862" s="2">
        <f t="shared" si="53"/>
        <v>5000</v>
      </c>
      <c r="F862">
        <f t="shared" si="54"/>
        <v>5000</v>
      </c>
      <c r="I862" s="107">
        <f t="shared" si="55"/>
        <v>5000</v>
      </c>
    </row>
    <row r="863" spans="1:9">
      <c r="A863" s="6" t="s">
        <v>9</v>
      </c>
      <c r="B863" s="12">
        <v>546453</v>
      </c>
      <c r="C863" s="12">
        <v>1164674</v>
      </c>
      <c r="D863" s="36">
        <f t="shared" si="52"/>
        <v>2.1313342593050089</v>
      </c>
      <c r="E863" s="2">
        <f t="shared" si="53"/>
        <v>5000</v>
      </c>
      <c r="F863">
        <f t="shared" si="54"/>
        <v>5000</v>
      </c>
      <c r="I863" s="107">
        <f t="shared" si="55"/>
        <v>5000</v>
      </c>
    </row>
    <row r="864" spans="1:9">
      <c r="A864" s="6" t="s">
        <v>9</v>
      </c>
      <c r="B864" s="12">
        <v>1409306</v>
      </c>
      <c r="C864" s="12">
        <v>919097</v>
      </c>
      <c r="D864" s="36">
        <f t="shared" si="52"/>
        <v>0.65216283759524196</v>
      </c>
      <c r="E864" s="2" t="str">
        <f t="shared" si="53"/>
        <v>Not Eligible</v>
      </c>
      <c r="F864">
        <f t="shared" si="54"/>
        <v>4000</v>
      </c>
      <c r="I864" s="107" t="str">
        <f t="shared" si="55"/>
        <v>not Eligible</v>
      </c>
    </row>
    <row r="865" spans="1:9">
      <c r="A865" s="6" t="s">
        <v>9</v>
      </c>
      <c r="B865" s="12">
        <v>504452</v>
      </c>
      <c r="C865" s="12">
        <v>891288</v>
      </c>
      <c r="D865" s="36">
        <f t="shared" si="52"/>
        <v>1.7668440208384544</v>
      </c>
      <c r="E865" s="2">
        <f t="shared" si="53"/>
        <v>5000</v>
      </c>
      <c r="F865">
        <f t="shared" si="54"/>
        <v>5000</v>
      </c>
      <c r="I865" s="107">
        <f t="shared" si="55"/>
        <v>5000</v>
      </c>
    </row>
    <row r="866" spans="1:9">
      <c r="A866" s="6" t="s">
        <v>9</v>
      </c>
      <c r="B866" s="12">
        <v>650275</v>
      </c>
      <c r="C866" s="12">
        <v>1627708</v>
      </c>
      <c r="D866" s="36">
        <f t="shared" si="52"/>
        <v>2.5031071469762791</v>
      </c>
      <c r="E866" s="2">
        <f t="shared" si="53"/>
        <v>5000</v>
      </c>
      <c r="F866">
        <f t="shared" si="54"/>
        <v>5000</v>
      </c>
      <c r="I866" s="107">
        <f t="shared" si="55"/>
        <v>5000</v>
      </c>
    </row>
    <row r="867" spans="1:9">
      <c r="A867" s="6" t="s">
        <v>9</v>
      </c>
      <c r="B867" s="12">
        <v>1356838</v>
      </c>
      <c r="C867" s="12">
        <v>1173796</v>
      </c>
      <c r="D867" s="36">
        <f t="shared" si="52"/>
        <v>0.86509664381451579</v>
      </c>
      <c r="E867" s="2" t="str">
        <f t="shared" si="53"/>
        <v>Not Eligible</v>
      </c>
      <c r="F867">
        <f t="shared" si="54"/>
        <v>4000</v>
      </c>
      <c r="I867" s="107" t="str">
        <f t="shared" si="55"/>
        <v>not Eligible</v>
      </c>
    </row>
    <row r="868" spans="1:9">
      <c r="A868" s="6" t="s">
        <v>9</v>
      </c>
      <c r="B868" s="12">
        <v>1074915</v>
      </c>
      <c r="C868" s="12">
        <v>1422908</v>
      </c>
      <c r="D868" s="36">
        <f t="shared" si="52"/>
        <v>1.3237400166524795</v>
      </c>
      <c r="E868" s="2">
        <f t="shared" si="53"/>
        <v>5000</v>
      </c>
      <c r="F868">
        <f t="shared" si="54"/>
        <v>5000</v>
      </c>
      <c r="I868" s="107">
        <f t="shared" si="55"/>
        <v>5000</v>
      </c>
    </row>
    <row r="869" spans="1:9">
      <c r="A869" s="6" t="s">
        <v>9</v>
      </c>
      <c r="B869" s="12">
        <v>366781</v>
      </c>
      <c r="C869" s="12">
        <v>421402</v>
      </c>
      <c r="D869" s="36">
        <f t="shared" si="52"/>
        <v>1.1489199276952733</v>
      </c>
      <c r="E869" s="2">
        <f t="shared" si="53"/>
        <v>5000</v>
      </c>
      <c r="F869" t="str">
        <f t="shared" si="54"/>
        <v>not eligible</v>
      </c>
      <c r="I869" s="107">
        <f t="shared" si="55"/>
        <v>5000</v>
      </c>
    </row>
    <row r="870" spans="1:9">
      <c r="A870" s="6" t="s">
        <v>9</v>
      </c>
      <c r="B870" s="12">
        <v>649484</v>
      </c>
      <c r="C870" s="12">
        <v>1033865</v>
      </c>
      <c r="D870" s="36">
        <f t="shared" si="52"/>
        <v>1.5918252027763578</v>
      </c>
      <c r="E870" s="2">
        <f t="shared" si="53"/>
        <v>5000</v>
      </c>
      <c r="F870">
        <f t="shared" si="54"/>
        <v>5000</v>
      </c>
      <c r="I870" s="107">
        <f t="shared" si="55"/>
        <v>5000</v>
      </c>
    </row>
    <row r="871" spans="1:9">
      <c r="A871" s="6" t="s">
        <v>9</v>
      </c>
      <c r="B871" s="12">
        <v>384558</v>
      </c>
      <c r="C871" s="12">
        <v>68161</v>
      </c>
      <c r="D871" s="36">
        <f t="shared" si="52"/>
        <v>0.17724504496070814</v>
      </c>
      <c r="E871" s="2" t="str">
        <f t="shared" si="53"/>
        <v>Not Eligible</v>
      </c>
      <c r="F871" t="str">
        <f t="shared" si="54"/>
        <v>not eligible</v>
      </c>
      <c r="I871" s="107" t="str">
        <f t="shared" si="55"/>
        <v>not Eligible</v>
      </c>
    </row>
    <row r="872" spans="1:9">
      <c r="A872" s="6" t="s">
        <v>9</v>
      </c>
      <c r="B872" s="12">
        <v>599410</v>
      </c>
      <c r="C872" s="12">
        <v>1078385</v>
      </c>
      <c r="D872" s="36">
        <f t="shared" si="52"/>
        <v>1.7990774261357001</v>
      </c>
      <c r="E872" s="2">
        <f t="shared" si="53"/>
        <v>5000</v>
      </c>
      <c r="F872">
        <f t="shared" si="54"/>
        <v>5000</v>
      </c>
      <c r="I872" s="107">
        <f t="shared" si="55"/>
        <v>5000</v>
      </c>
    </row>
    <row r="873" spans="1:9">
      <c r="A873" s="6" t="s">
        <v>9</v>
      </c>
      <c r="B873" s="12">
        <v>913802</v>
      </c>
      <c r="C873" s="12">
        <v>478711</v>
      </c>
      <c r="D873" s="36">
        <f t="shared" si="52"/>
        <v>0.52386731480123705</v>
      </c>
      <c r="E873" s="2" t="str">
        <f t="shared" si="53"/>
        <v>Not Eligible</v>
      </c>
      <c r="F873" t="str">
        <f t="shared" si="54"/>
        <v>not eligible</v>
      </c>
      <c r="I873" s="107" t="str">
        <f t="shared" si="55"/>
        <v>not Eligible</v>
      </c>
    </row>
    <row r="874" spans="1:9">
      <c r="A874" s="6" t="s">
        <v>9</v>
      </c>
      <c r="B874" s="12">
        <v>404785</v>
      </c>
      <c r="C874" s="12">
        <v>323134</v>
      </c>
      <c r="D874" s="36">
        <f t="shared" si="52"/>
        <v>0.79828550959151157</v>
      </c>
      <c r="E874" s="2" t="str">
        <f t="shared" si="53"/>
        <v>Not Eligible</v>
      </c>
      <c r="F874" t="str">
        <f t="shared" si="54"/>
        <v>not eligible</v>
      </c>
      <c r="I874" s="107" t="str">
        <f t="shared" si="55"/>
        <v>not Eligible</v>
      </c>
    </row>
    <row r="875" spans="1:9">
      <c r="A875" s="6" t="s">
        <v>9</v>
      </c>
      <c r="B875" s="12">
        <v>803391</v>
      </c>
      <c r="C875" s="12">
        <v>560589</v>
      </c>
      <c r="D875" s="36">
        <f t="shared" si="52"/>
        <v>0.69777854120845262</v>
      </c>
      <c r="E875" s="2" t="str">
        <f t="shared" si="53"/>
        <v>Not Eligible</v>
      </c>
      <c r="F875">
        <f t="shared" si="54"/>
        <v>4000</v>
      </c>
      <c r="I875" s="107" t="str">
        <f t="shared" si="55"/>
        <v>not Eligible</v>
      </c>
    </row>
    <row r="876" spans="1:9">
      <c r="A876" s="6" t="s">
        <v>9</v>
      </c>
      <c r="B876" s="12">
        <v>917820</v>
      </c>
      <c r="C876" s="12">
        <v>949367</v>
      </c>
      <c r="D876" s="36">
        <f t="shared" si="52"/>
        <v>1.034371663289098</v>
      </c>
      <c r="E876" s="2">
        <f t="shared" si="53"/>
        <v>5000</v>
      </c>
      <c r="F876">
        <f t="shared" si="54"/>
        <v>5000</v>
      </c>
      <c r="I876" s="107">
        <f t="shared" si="55"/>
        <v>5000</v>
      </c>
    </row>
    <row r="877" spans="1:9">
      <c r="A877" s="6" t="s">
        <v>9</v>
      </c>
      <c r="B877" s="12">
        <v>252446</v>
      </c>
      <c r="C877" s="12">
        <v>19364</v>
      </c>
      <c r="D877" s="36">
        <f t="shared" si="52"/>
        <v>7.6705513258280983E-2</v>
      </c>
      <c r="E877" s="2" t="str">
        <f t="shared" si="53"/>
        <v>Not Eligible</v>
      </c>
      <c r="F877" t="str">
        <f t="shared" si="54"/>
        <v>not eligible</v>
      </c>
      <c r="I877" s="107" t="str">
        <f t="shared" si="55"/>
        <v>not Eligible</v>
      </c>
    </row>
    <row r="878" spans="1:9">
      <c r="A878" s="6" t="s">
        <v>9</v>
      </c>
      <c r="B878" s="12">
        <v>512908</v>
      </c>
      <c r="C878" s="12">
        <v>496437</v>
      </c>
      <c r="D878" s="36">
        <f t="shared" si="52"/>
        <v>0.9678870284729425</v>
      </c>
      <c r="E878" s="2">
        <f t="shared" si="53"/>
        <v>4000</v>
      </c>
      <c r="F878" t="str">
        <f t="shared" si="54"/>
        <v>not eligible</v>
      </c>
      <c r="I878" s="107">
        <f t="shared" si="55"/>
        <v>4000</v>
      </c>
    </row>
    <row r="879" spans="1:9">
      <c r="A879" s="6" t="s">
        <v>9</v>
      </c>
      <c r="B879" s="12">
        <v>301322</v>
      </c>
      <c r="C879" s="12">
        <v>506578</v>
      </c>
      <c r="D879" s="36">
        <f t="shared" si="52"/>
        <v>1.6811849118219049</v>
      </c>
      <c r="E879" s="2">
        <f t="shared" si="53"/>
        <v>5000</v>
      </c>
      <c r="F879">
        <f t="shared" si="54"/>
        <v>5000</v>
      </c>
      <c r="I879" s="107">
        <f t="shared" si="55"/>
        <v>5000</v>
      </c>
    </row>
    <row r="880" spans="1:9">
      <c r="A880" s="6" t="s">
        <v>9</v>
      </c>
      <c r="B880" s="12">
        <v>1419050</v>
      </c>
      <c r="C880" s="12">
        <v>1705012</v>
      </c>
      <c r="D880" s="36">
        <f t="shared" si="52"/>
        <v>1.2015165075226384</v>
      </c>
      <c r="E880" s="2">
        <f t="shared" si="53"/>
        <v>5000</v>
      </c>
      <c r="F880">
        <f t="shared" si="54"/>
        <v>5000</v>
      </c>
      <c r="I880" s="107">
        <f t="shared" si="55"/>
        <v>5000</v>
      </c>
    </row>
    <row r="881" spans="1:9">
      <c r="A881" s="6" t="s">
        <v>9</v>
      </c>
      <c r="B881" s="12">
        <v>569399</v>
      </c>
      <c r="C881" s="12">
        <v>1143469</v>
      </c>
      <c r="D881" s="36">
        <f t="shared" si="52"/>
        <v>2.0082033863775663</v>
      </c>
      <c r="E881" s="2">
        <f t="shared" si="53"/>
        <v>5000</v>
      </c>
      <c r="F881">
        <f t="shared" si="54"/>
        <v>5000</v>
      </c>
      <c r="I881" s="107">
        <f t="shared" si="55"/>
        <v>5000</v>
      </c>
    </row>
    <row r="882" spans="1:9">
      <c r="A882" s="6" t="s">
        <v>9</v>
      </c>
      <c r="B882" s="12">
        <v>949848</v>
      </c>
      <c r="C882" s="12">
        <v>413264</v>
      </c>
      <c r="D882" s="36">
        <f t="shared" si="52"/>
        <v>0.43508435033815934</v>
      </c>
      <c r="E882" s="2" t="str">
        <f t="shared" si="53"/>
        <v>Not Eligible</v>
      </c>
      <c r="F882" t="str">
        <f t="shared" si="54"/>
        <v>not eligible</v>
      </c>
      <c r="I882" s="107" t="str">
        <f t="shared" si="55"/>
        <v>not Eligible</v>
      </c>
    </row>
    <row r="883" spans="1:9">
      <c r="A883" s="6" t="s">
        <v>9</v>
      </c>
      <c r="B883" s="12">
        <v>1291159</v>
      </c>
      <c r="C883" s="12">
        <v>901742</v>
      </c>
      <c r="D883" s="36">
        <f t="shared" si="52"/>
        <v>0.69839733138985982</v>
      </c>
      <c r="E883" s="2" t="str">
        <f t="shared" si="53"/>
        <v>Not Eligible</v>
      </c>
      <c r="F883">
        <f t="shared" si="54"/>
        <v>4000</v>
      </c>
      <c r="I883" s="107" t="str">
        <f t="shared" si="55"/>
        <v>not Eligible</v>
      </c>
    </row>
    <row r="884" spans="1:9">
      <c r="A884" s="6" t="s">
        <v>9</v>
      </c>
      <c r="B884" s="12">
        <v>852034</v>
      </c>
      <c r="C884" s="12">
        <v>807432</v>
      </c>
      <c r="D884" s="36">
        <f t="shared" si="52"/>
        <v>0.9476523237335599</v>
      </c>
      <c r="E884" s="2">
        <f t="shared" si="53"/>
        <v>4000</v>
      </c>
      <c r="F884">
        <f t="shared" si="54"/>
        <v>4000</v>
      </c>
      <c r="I884" s="107">
        <f t="shared" si="55"/>
        <v>4000</v>
      </c>
    </row>
    <row r="885" spans="1:9">
      <c r="A885" s="6" t="s">
        <v>9</v>
      </c>
      <c r="B885" s="12">
        <v>1242260</v>
      </c>
      <c r="C885" s="12">
        <v>1098618</v>
      </c>
      <c r="D885" s="36">
        <f t="shared" si="52"/>
        <v>0.8843704216508621</v>
      </c>
      <c r="E885" s="2" t="str">
        <f t="shared" si="53"/>
        <v>Not Eligible</v>
      </c>
      <c r="F885">
        <f t="shared" si="54"/>
        <v>4000</v>
      </c>
      <c r="I885" s="107" t="str">
        <f t="shared" si="55"/>
        <v>not Eligible</v>
      </c>
    </row>
    <row r="886" spans="1:9">
      <c r="A886" s="6" t="s">
        <v>9</v>
      </c>
      <c r="B886" s="12">
        <v>1132536</v>
      </c>
      <c r="C886" s="12">
        <v>2301870</v>
      </c>
      <c r="D886" s="36">
        <f t="shared" si="52"/>
        <v>2.0324916823836063</v>
      </c>
      <c r="E886" s="2">
        <f t="shared" si="53"/>
        <v>5000</v>
      </c>
      <c r="F886">
        <f t="shared" si="54"/>
        <v>5000</v>
      </c>
      <c r="I886" s="107">
        <f t="shared" si="55"/>
        <v>5000</v>
      </c>
    </row>
    <row r="887" spans="1:9">
      <c r="A887" s="6" t="s">
        <v>9</v>
      </c>
      <c r="B887" s="12">
        <v>235256</v>
      </c>
      <c r="C887" s="12">
        <v>369813</v>
      </c>
      <c r="D887" s="36">
        <f t="shared" si="52"/>
        <v>1.5719599075050159</v>
      </c>
      <c r="E887" s="2">
        <f t="shared" si="53"/>
        <v>5000</v>
      </c>
      <c r="F887" t="str">
        <f t="shared" si="54"/>
        <v>not eligible</v>
      </c>
      <c r="I887" s="107">
        <f t="shared" si="55"/>
        <v>5000</v>
      </c>
    </row>
    <row r="888" spans="1:9">
      <c r="A888" s="6" t="s">
        <v>9</v>
      </c>
      <c r="B888" s="12">
        <v>402039</v>
      </c>
      <c r="C888" s="12">
        <v>580367</v>
      </c>
      <c r="D888" s="36">
        <f t="shared" si="52"/>
        <v>1.4435589582105219</v>
      </c>
      <c r="E888" s="2">
        <f t="shared" si="53"/>
        <v>5000</v>
      </c>
      <c r="F888">
        <f t="shared" si="54"/>
        <v>5000</v>
      </c>
      <c r="I888" s="107">
        <f t="shared" si="55"/>
        <v>5000</v>
      </c>
    </row>
    <row r="889" spans="1:9">
      <c r="A889" s="6" t="s">
        <v>9</v>
      </c>
      <c r="B889" s="12">
        <v>860647</v>
      </c>
      <c r="C889" s="12">
        <v>1593526</v>
      </c>
      <c r="D889" s="36">
        <f t="shared" si="52"/>
        <v>1.8515442452015751</v>
      </c>
      <c r="E889" s="2">
        <f t="shared" si="53"/>
        <v>5000</v>
      </c>
      <c r="F889">
        <f t="shared" si="54"/>
        <v>5000</v>
      </c>
      <c r="I889" s="107">
        <f t="shared" si="55"/>
        <v>5000</v>
      </c>
    </row>
    <row r="890" spans="1:9">
      <c r="A890" s="6" t="s">
        <v>9</v>
      </c>
      <c r="B890" s="12">
        <v>648239</v>
      </c>
      <c r="C890" s="12">
        <v>1687544</v>
      </c>
      <c r="D890" s="36">
        <f t="shared" si="52"/>
        <v>2.6032744095927582</v>
      </c>
      <c r="E890" s="2">
        <f t="shared" si="53"/>
        <v>5000</v>
      </c>
      <c r="F890">
        <f t="shared" si="54"/>
        <v>5000</v>
      </c>
      <c r="I890" s="107">
        <f t="shared" si="55"/>
        <v>5000</v>
      </c>
    </row>
    <row r="891" spans="1:9">
      <c r="A891" s="6" t="s">
        <v>9</v>
      </c>
      <c r="B891" s="12">
        <v>597473</v>
      </c>
      <c r="C891" s="12">
        <v>722893</v>
      </c>
      <c r="D891" s="36">
        <f t="shared" si="52"/>
        <v>1.2099174355996003</v>
      </c>
      <c r="E891" s="2">
        <f t="shared" si="53"/>
        <v>5000</v>
      </c>
      <c r="F891">
        <f t="shared" si="54"/>
        <v>5000</v>
      </c>
      <c r="I891" s="107">
        <f t="shared" si="55"/>
        <v>5000</v>
      </c>
    </row>
    <row r="892" spans="1:9">
      <c r="A892" s="6" t="s">
        <v>9</v>
      </c>
      <c r="B892" s="12">
        <v>394412</v>
      </c>
      <c r="C892" s="12">
        <v>702264</v>
      </c>
      <c r="D892" s="36">
        <f t="shared" si="52"/>
        <v>1.7805340608297922</v>
      </c>
      <c r="E892" s="2">
        <f t="shared" si="53"/>
        <v>5000</v>
      </c>
      <c r="F892">
        <f t="shared" si="54"/>
        <v>5000</v>
      </c>
      <c r="I892" s="107">
        <f t="shared" si="55"/>
        <v>5000</v>
      </c>
    </row>
    <row r="893" spans="1:9">
      <c r="A893" s="6" t="s">
        <v>9</v>
      </c>
      <c r="B893" s="12">
        <v>291312</v>
      </c>
      <c r="C893" s="12">
        <v>374379</v>
      </c>
      <c r="D893" s="36">
        <f t="shared" si="52"/>
        <v>1.2851478826824847</v>
      </c>
      <c r="E893" s="2">
        <f t="shared" si="53"/>
        <v>5000</v>
      </c>
      <c r="F893" t="str">
        <f t="shared" si="54"/>
        <v>not eligible</v>
      </c>
      <c r="I893" s="107">
        <f t="shared" si="55"/>
        <v>5000</v>
      </c>
    </row>
    <row r="894" spans="1:9">
      <c r="A894" s="6" t="s">
        <v>9</v>
      </c>
      <c r="B894" s="12">
        <v>468016</v>
      </c>
      <c r="C894" s="12">
        <v>1341247</v>
      </c>
      <c r="D894" s="36">
        <f t="shared" si="52"/>
        <v>2.8658144166011419</v>
      </c>
      <c r="E894" s="2">
        <f t="shared" si="53"/>
        <v>5000</v>
      </c>
      <c r="F894">
        <f t="shared" si="54"/>
        <v>5000</v>
      </c>
      <c r="I894" s="107">
        <f t="shared" si="55"/>
        <v>5000</v>
      </c>
    </row>
    <row r="895" spans="1:9">
      <c r="A895" s="6" t="s">
        <v>9</v>
      </c>
      <c r="B895" s="12">
        <v>1025092</v>
      </c>
      <c r="C895" s="12">
        <v>1227982</v>
      </c>
      <c r="D895" s="36">
        <f t="shared" si="52"/>
        <v>1.197923698555837</v>
      </c>
      <c r="E895" s="2">
        <f t="shared" si="53"/>
        <v>5000</v>
      </c>
      <c r="F895">
        <f t="shared" si="54"/>
        <v>5000</v>
      </c>
      <c r="I895" s="107">
        <f t="shared" si="55"/>
        <v>5000</v>
      </c>
    </row>
    <row r="896" spans="1:9">
      <c r="A896" s="6" t="s">
        <v>9</v>
      </c>
      <c r="B896" s="12">
        <v>1196723</v>
      </c>
      <c r="C896" s="12">
        <v>1219833</v>
      </c>
      <c r="D896" s="36">
        <f t="shared" si="52"/>
        <v>1.0193110686432867</v>
      </c>
      <c r="E896" s="2">
        <f t="shared" si="53"/>
        <v>5000</v>
      </c>
      <c r="F896">
        <f t="shared" si="54"/>
        <v>5000</v>
      </c>
      <c r="I896" s="107">
        <f t="shared" si="55"/>
        <v>5000</v>
      </c>
    </row>
    <row r="897" spans="1:9">
      <c r="A897" s="6" t="s">
        <v>9</v>
      </c>
      <c r="B897" s="12">
        <v>1358264</v>
      </c>
      <c r="C897" s="12">
        <v>1690122</v>
      </c>
      <c r="D897" s="36">
        <f t="shared" si="52"/>
        <v>1.2443251091098637</v>
      </c>
      <c r="E897" s="2">
        <f t="shared" si="53"/>
        <v>5000</v>
      </c>
      <c r="F897">
        <f t="shared" si="54"/>
        <v>5000</v>
      </c>
      <c r="I897" s="107">
        <f t="shared" si="55"/>
        <v>5000</v>
      </c>
    </row>
    <row r="898" spans="1:9">
      <c r="A898" s="6" t="s">
        <v>9</v>
      </c>
      <c r="B898" s="12">
        <v>1114322</v>
      </c>
      <c r="C898" s="12">
        <v>1528136</v>
      </c>
      <c r="D898" s="36">
        <f t="shared" si="52"/>
        <v>1.371359445474468</v>
      </c>
      <c r="E898" s="2">
        <f t="shared" si="53"/>
        <v>5000</v>
      </c>
      <c r="F898">
        <f t="shared" si="54"/>
        <v>5000</v>
      </c>
      <c r="I898" s="107">
        <f t="shared" si="55"/>
        <v>5000</v>
      </c>
    </row>
    <row r="899" spans="1:9">
      <c r="A899" s="6" t="s">
        <v>9</v>
      </c>
      <c r="B899" s="12">
        <v>1012811</v>
      </c>
      <c r="C899" s="12">
        <v>2217650</v>
      </c>
      <c r="D899" s="36">
        <f t="shared" si="52"/>
        <v>2.1895990466138304</v>
      </c>
      <c r="E899" s="2">
        <f t="shared" si="53"/>
        <v>5000</v>
      </c>
      <c r="F899">
        <f t="shared" si="54"/>
        <v>5000</v>
      </c>
      <c r="I899" s="107">
        <f t="shared" si="55"/>
        <v>5000</v>
      </c>
    </row>
    <row r="900" spans="1:9">
      <c r="A900" s="6" t="s">
        <v>9</v>
      </c>
      <c r="B900" s="12">
        <v>585541</v>
      </c>
      <c r="C900" s="12">
        <v>647349</v>
      </c>
      <c r="D900" s="36">
        <f t="shared" si="52"/>
        <v>1.1055570831077586</v>
      </c>
      <c r="E900" s="2">
        <f t="shared" si="53"/>
        <v>5000</v>
      </c>
      <c r="F900">
        <f t="shared" si="54"/>
        <v>5000</v>
      </c>
      <c r="I900" s="107">
        <f t="shared" si="55"/>
        <v>5000</v>
      </c>
    </row>
    <row r="901" spans="1:9">
      <c r="A901" s="6" t="s">
        <v>9</v>
      </c>
      <c r="B901" s="12">
        <v>385509</v>
      </c>
      <c r="C901" s="12">
        <v>788795</v>
      </c>
      <c r="D901" s="36">
        <f t="shared" si="52"/>
        <v>2.0461130609142719</v>
      </c>
      <c r="E901" s="2">
        <f t="shared" si="53"/>
        <v>5000</v>
      </c>
      <c r="F901">
        <f t="shared" si="54"/>
        <v>5000</v>
      </c>
      <c r="I901" s="107">
        <f t="shared" si="55"/>
        <v>5000</v>
      </c>
    </row>
    <row r="902" spans="1:9">
      <c r="A902" s="6" t="s">
        <v>9</v>
      </c>
      <c r="B902" s="12">
        <v>1113126</v>
      </c>
      <c r="C902" s="12">
        <v>1175016</v>
      </c>
      <c r="D902" s="36">
        <f t="shared" si="52"/>
        <v>1.0556001746433019</v>
      </c>
      <c r="E902" s="2">
        <f t="shared" si="53"/>
        <v>5000</v>
      </c>
      <c r="F902">
        <f t="shared" si="54"/>
        <v>5000</v>
      </c>
      <c r="I902" s="107">
        <f t="shared" si="55"/>
        <v>5000</v>
      </c>
    </row>
    <row r="903" spans="1:9">
      <c r="A903" s="6" t="s">
        <v>9</v>
      </c>
      <c r="B903" s="12">
        <v>528307</v>
      </c>
      <c r="C903" s="12">
        <v>238807</v>
      </c>
      <c r="D903" s="36">
        <f t="shared" si="52"/>
        <v>0.45202316077583676</v>
      </c>
      <c r="E903" s="2" t="str">
        <f t="shared" si="53"/>
        <v>Not Eligible</v>
      </c>
      <c r="F903" t="str">
        <f t="shared" si="54"/>
        <v>not eligible</v>
      </c>
      <c r="I903" s="107" t="str">
        <f t="shared" si="55"/>
        <v>not Eligible</v>
      </c>
    </row>
    <row r="904" spans="1:9">
      <c r="A904" s="6" t="s">
        <v>9</v>
      </c>
      <c r="B904" s="12">
        <v>464252</v>
      </c>
      <c r="C904" s="12">
        <v>630342</v>
      </c>
      <c r="D904" s="36">
        <f t="shared" si="52"/>
        <v>1.3577582864478774</v>
      </c>
      <c r="E904" s="2">
        <f t="shared" si="53"/>
        <v>5000</v>
      </c>
      <c r="F904">
        <f t="shared" si="54"/>
        <v>5000</v>
      </c>
      <c r="I904" s="107">
        <f t="shared" si="55"/>
        <v>5000</v>
      </c>
    </row>
    <row r="905" spans="1:9">
      <c r="A905" s="6" t="s">
        <v>9</v>
      </c>
      <c r="B905" s="12">
        <v>1228426</v>
      </c>
      <c r="C905" s="12">
        <v>2112001</v>
      </c>
      <c r="D905" s="36">
        <f t="shared" si="52"/>
        <v>1.7192740954685102</v>
      </c>
      <c r="E905" s="2">
        <f t="shared" si="53"/>
        <v>5000</v>
      </c>
      <c r="F905">
        <f t="shared" si="54"/>
        <v>5000</v>
      </c>
      <c r="I905" s="107">
        <f t="shared" si="55"/>
        <v>5000</v>
      </c>
    </row>
    <row r="906" spans="1:9">
      <c r="A906" s="6" t="s">
        <v>9</v>
      </c>
      <c r="B906" s="12">
        <v>2293982</v>
      </c>
      <c r="C906" s="12">
        <v>2272044</v>
      </c>
      <c r="D906" s="36">
        <f t="shared" ref="D906:D969" si="56">C906/B906</f>
        <v>0.99043671659149901</v>
      </c>
      <c r="E906" s="2">
        <f t="shared" ref="E906:E969" si="57">IF(AND(A906="Active",D906&gt;90%),IF(D906&gt;100%,5000,IF(D906&gt;91%,4000,IF(D906&gt;81%,3000,2000))),"Not Eligible")</f>
        <v>4000</v>
      </c>
      <c r="F906">
        <f t="shared" ref="F906:F969" si="58">IF(AND(A906="active",C906&gt;500000),IF(D906&gt;100%,5000,IF(D906&gt;D906&gt;91%,4000,IF(D906&gt;81%,3000,2000))),"not eligible")</f>
        <v>4000</v>
      </c>
      <c r="I906" s="107">
        <f t="shared" ref="I906:I969" si="59">IF(AND(A906="Active",D906&gt;90%),IF(D906&gt;100%,5000,IF(D906&gt;91%,4000,IF(D906&gt;81%,3000,IF(D906&gt;70%,2000,"Not Eligible")))),"not Eligible")</f>
        <v>4000</v>
      </c>
    </row>
    <row r="907" spans="1:9">
      <c r="A907" s="6" t="s">
        <v>9</v>
      </c>
      <c r="B907" s="12">
        <v>1403479</v>
      </c>
      <c r="C907" s="12">
        <v>1886587</v>
      </c>
      <c r="D907" s="36">
        <f t="shared" si="56"/>
        <v>1.3442217518039101</v>
      </c>
      <c r="E907" s="2">
        <f t="shared" si="57"/>
        <v>5000</v>
      </c>
      <c r="F907">
        <f t="shared" si="58"/>
        <v>5000</v>
      </c>
      <c r="I907" s="107">
        <f t="shared" si="59"/>
        <v>5000</v>
      </c>
    </row>
    <row r="908" spans="1:9">
      <c r="A908" s="6" t="s">
        <v>9</v>
      </c>
      <c r="B908" s="12">
        <v>759100</v>
      </c>
      <c r="C908" s="12">
        <v>1355858</v>
      </c>
      <c r="D908" s="36">
        <f t="shared" si="56"/>
        <v>1.7861388486365433</v>
      </c>
      <c r="E908" s="2">
        <f t="shared" si="57"/>
        <v>5000</v>
      </c>
      <c r="F908">
        <f t="shared" si="58"/>
        <v>5000</v>
      </c>
      <c r="I908" s="107">
        <f t="shared" si="59"/>
        <v>5000</v>
      </c>
    </row>
    <row r="909" spans="1:9">
      <c r="A909" s="6" t="s">
        <v>9</v>
      </c>
      <c r="B909" s="12">
        <v>258553</v>
      </c>
      <c r="C909" s="12">
        <v>117042</v>
      </c>
      <c r="D909" s="36">
        <f t="shared" si="56"/>
        <v>0.45268088167609738</v>
      </c>
      <c r="E909" s="2" t="str">
        <f t="shared" si="57"/>
        <v>Not Eligible</v>
      </c>
      <c r="F909" t="str">
        <f t="shared" si="58"/>
        <v>not eligible</v>
      </c>
      <c r="I909" s="107" t="str">
        <f t="shared" si="59"/>
        <v>not Eligible</v>
      </c>
    </row>
    <row r="910" spans="1:9">
      <c r="A910" s="6" t="s">
        <v>9</v>
      </c>
      <c r="B910" s="12">
        <v>627272</v>
      </c>
      <c r="C910" s="12">
        <v>642482</v>
      </c>
      <c r="D910" s="36">
        <f t="shared" si="56"/>
        <v>1.0242478542004108</v>
      </c>
      <c r="E910" s="2">
        <f t="shared" si="57"/>
        <v>5000</v>
      </c>
      <c r="F910">
        <f t="shared" si="58"/>
        <v>5000</v>
      </c>
      <c r="I910" s="107">
        <f t="shared" si="59"/>
        <v>5000</v>
      </c>
    </row>
    <row r="911" spans="1:9">
      <c r="A911" s="6" t="s">
        <v>9</v>
      </c>
      <c r="B911" s="12">
        <v>384958</v>
      </c>
      <c r="C911" s="12">
        <v>638244</v>
      </c>
      <c r="D911" s="36">
        <f t="shared" si="56"/>
        <v>1.6579574914666015</v>
      </c>
      <c r="E911" s="2">
        <f t="shared" si="57"/>
        <v>5000</v>
      </c>
      <c r="F911">
        <f t="shared" si="58"/>
        <v>5000</v>
      </c>
      <c r="I911" s="107">
        <f t="shared" si="59"/>
        <v>5000</v>
      </c>
    </row>
    <row r="912" spans="1:9">
      <c r="A912" s="6" t="s">
        <v>9</v>
      </c>
      <c r="B912" s="12">
        <v>594331</v>
      </c>
      <c r="C912" s="12">
        <v>1996649</v>
      </c>
      <c r="D912" s="36">
        <f t="shared" si="56"/>
        <v>3.359489913869544</v>
      </c>
      <c r="E912" s="2">
        <f t="shared" si="57"/>
        <v>5000</v>
      </c>
      <c r="F912">
        <f t="shared" si="58"/>
        <v>5000</v>
      </c>
      <c r="I912" s="107">
        <f t="shared" si="59"/>
        <v>5000</v>
      </c>
    </row>
    <row r="913" spans="1:9">
      <c r="A913" s="6" t="s">
        <v>9</v>
      </c>
      <c r="B913" s="12">
        <v>968306</v>
      </c>
      <c r="C913" s="12">
        <v>599705</v>
      </c>
      <c r="D913" s="36">
        <f t="shared" si="56"/>
        <v>0.61933417741912167</v>
      </c>
      <c r="E913" s="2" t="str">
        <f t="shared" si="57"/>
        <v>Not Eligible</v>
      </c>
      <c r="F913">
        <f t="shared" si="58"/>
        <v>4000</v>
      </c>
      <c r="I913" s="107" t="str">
        <f t="shared" si="59"/>
        <v>not Eligible</v>
      </c>
    </row>
    <row r="914" spans="1:9">
      <c r="A914" s="6" t="s">
        <v>9</v>
      </c>
      <c r="B914" s="12">
        <v>329825</v>
      </c>
      <c r="C914" s="12">
        <v>881554</v>
      </c>
      <c r="D914" s="36">
        <f t="shared" si="56"/>
        <v>2.6727931478814524</v>
      </c>
      <c r="E914" s="2">
        <f t="shared" si="57"/>
        <v>5000</v>
      </c>
      <c r="F914">
        <f t="shared" si="58"/>
        <v>5000</v>
      </c>
      <c r="I914" s="107">
        <f t="shared" si="59"/>
        <v>5000</v>
      </c>
    </row>
    <row r="915" spans="1:9">
      <c r="A915" s="6" t="s">
        <v>9</v>
      </c>
      <c r="B915" s="12">
        <v>270769</v>
      </c>
      <c r="C915" s="12">
        <v>595719</v>
      </c>
      <c r="D915" s="36">
        <f t="shared" si="56"/>
        <v>2.2001004546310692</v>
      </c>
      <c r="E915" s="2">
        <f t="shared" si="57"/>
        <v>5000</v>
      </c>
      <c r="F915">
        <f t="shared" si="58"/>
        <v>5000</v>
      </c>
      <c r="I915" s="107">
        <f t="shared" si="59"/>
        <v>5000</v>
      </c>
    </row>
    <row r="916" spans="1:9">
      <c r="A916" s="6" t="s">
        <v>9</v>
      </c>
      <c r="B916" s="12">
        <v>545863</v>
      </c>
      <c r="C916" s="12">
        <v>579451</v>
      </c>
      <c r="D916" s="36">
        <f t="shared" si="56"/>
        <v>1.0615319228451094</v>
      </c>
      <c r="E916" s="2">
        <f t="shared" si="57"/>
        <v>5000</v>
      </c>
      <c r="F916">
        <f t="shared" si="58"/>
        <v>5000</v>
      </c>
      <c r="I916" s="107">
        <f t="shared" si="59"/>
        <v>5000</v>
      </c>
    </row>
    <row r="917" spans="1:9">
      <c r="A917" s="6" t="s">
        <v>9</v>
      </c>
      <c r="B917" s="12">
        <v>584528</v>
      </c>
      <c r="C917" s="12">
        <v>931309</v>
      </c>
      <c r="D917" s="36">
        <f t="shared" si="56"/>
        <v>1.5932667040757671</v>
      </c>
      <c r="E917" s="2">
        <f t="shared" si="57"/>
        <v>5000</v>
      </c>
      <c r="F917">
        <f t="shared" si="58"/>
        <v>5000</v>
      </c>
      <c r="I917" s="107">
        <f t="shared" si="59"/>
        <v>5000</v>
      </c>
    </row>
    <row r="918" spans="1:9">
      <c r="A918" s="6" t="s">
        <v>9</v>
      </c>
      <c r="B918" s="12">
        <v>578951</v>
      </c>
      <c r="C918" s="12">
        <v>907840</v>
      </c>
      <c r="D918" s="36">
        <f t="shared" si="56"/>
        <v>1.5680774366051704</v>
      </c>
      <c r="E918" s="2">
        <f t="shared" si="57"/>
        <v>5000</v>
      </c>
      <c r="F918">
        <f t="shared" si="58"/>
        <v>5000</v>
      </c>
      <c r="I918" s="107">
        <f t="shared" si="59"/>
        <v>5000</v>
      </c>
    </row>
    <row r="919" spans="1:9">
      <c r="A919" s="6" t="s">
        <v>9</v>
      </c>
      <c r="B919" s="12">
        <v>404899</v>
      </c>
      <c r="C919" s="12">
        <v>744921</v>
      </c>
      <c r="D919" s="36">
        <f t="shared" si="56"/>
        <v>1.8397699179301505</v>
      </c>
      <c r="E919" s="2">
        <f t="shared" si="57"/>
        <v>5000</v>
      </c>
      <c r="F919">
        <f t="shared" si="58"/>
        <v>5000</v>
      </c>
      <c r="I919" s="107">
        <f t="shared" si="59"/>
        <v>5000</v>
      </c>
    </row>
    <row r="920" spans="1:9">
      <c r="A920" s="6" t="s">
        <v>9</v>
      </c>
      <c r="B920" s="12">
        <v>277320</v>
      </c>
      <c r="C920" s="12">
        <v>921437</v>
      </c>
      <c r="D920" s="36">
        <f t="shared" si="56"/>
        <v>3.3226489254291072</v>
      </c>
      <c r="E920" s="2">
        <f t="shared" si="57"/>
        <v>5000</v>
      </c>
      <c r="F920">
        <f t="shared" si="58"/>
        <v>5000</v>
      </c>
      <c r="I920" s="107">
        <f t="shared" si="59"/>
        <v>5000</v>
      </c>
    </row>
    <row r="921" spans="1:9">
      <c r="A921" s="6" t="s">
        <v>9</v>
      </c>
      <c r="B921" s="12">
        <v>872252</v>
      </c>
      <c r="C921" s="12">
        <v>828450</v>
      </c>
      <c r="D921" s="36">
        <f t="shared" si="56"/>
        <v>0.94978286091634068</v>
      </c>
      <c r="E921" s="2">
        <f t="shared" si="57"/>
        <v>4000</v>
      </c>
      <c r="F921">
        <f t="shared" si="58"/>
        <v>4000</v>
      </c>
      <c r="I921" s="107">
        <f t="shared" si="59"/>
        <v>4000</v>
      </c>
    </row>
    <row r="922" spans="1:9">
      <c r="A922" s="6" t="s">
        <v>9</v>
      </c>
      <c r="B922" s="12">
        <v>249845</v>
      </c>
      <c r="C922" s="12">
        <v>34467</v>
      </c>
      <c r="D922" s="36">
        <f t="shared" si="56"/>
        <v>0.1379535311893374</v>
      </c>
      <c r="E922" s="2" t="str">
        <f t="shared" si="57"/>
        <v>Not Eligible</v>
      </c>
      <c r="F922" t="str">
        <f t="shared" si="58"/>
        <v>not eligible</v>
      </c>
      <c r="I922" s="107" t="str">
        <f t="shared" si="59"/>
        <v>not Eligible</v>
      </c>
    </row>
    <row r="923" spans="1:9">
      <c r="A923" s="6" t="s">
        <v>9</v>
      </c>
      <c r="B923" s="12">
        <v>656511</v>
      </c>
      <c r="C923" s="12">
        <v>1164310</v>
      </c>
      <c r="D923" s="36">
        <f t="shared" si="56"/>
        <v>1.7734813278071502</v>
      </c>
      <c r="E923" s="2">
        <f t="shared" si="57"/>
        <v>5000</v>
      </c>
      <c r="F923">
        <f t="shared" si="58"/>
        <v>5000</v>
      </c>
      <c r="I923" s="107">
        <f t="shared" si="59"/>
        <v>5000</v>
      </c>
    </row>
    <row r="924" spans="1:9">
      <c r="A924" s="6" t="s">
        <v>9</v>
      </c>
      <c r="B924" s="12">
        <v>592975</v>
      </c>
      <c r="C924" s="12">
        <v>417510</v>
      </c>
      <c r="D924" s="36">
        <f t="shared" si="56"/>
        <v>0.70409376449260086</v>
      </c>
      <c r="E924" s="2" t="str">
        <f t="shared" si="57"/>
        <v>Not Eligible</v>
      </c>
      <c r="F924" t="str">
        <f t="shared" si="58"/>
        <v>not eligible</v>
      </c>
      <c r="I924" s="107" t="str">
        <f t="shared" si="59"/>
        <v>not Eligible</v>
      </c>
    </row>
    <row r="925" spans="1:9">
      <c r="A925" s="6" t="s">
        <v>9</v>
      </c>
      <c r="B925" s="12">
        <v>776792</v>
      </c>
      <c r="C925" s="12">
        <v>464551</v>
      </c>
      <c r="D925" s="36">
        <f t="shared" si="56"/>
        <v>0.59803782737206357</v>
      </c>
      <c r="E925" s="2" t="str">
        <f t="shared" si="57"/>
        <v>Not Eligible</v>
      </c>
      <c r="F925" t="str">
        <f t="shared" si="58"/>
        <v>not eligible</v>
      </c>
      <c r="I925" s="107" t="str">
        <f t="shared" si="59"/>
        <v>not Eligible</v>
      </c>
    </row>
    <row r="926" spans="1:9">
      <c r="A926" s="6" t="s">
        <v>9</v>
      </c>
      <c r="B926" s="12">
        <v>1205243</v>
      </c>
      <c r="C926" s="12">
        <v>759483</v>
      </c>
      <c r="D926" s="36">
        <f t="shared" si="56"/>
        <v>0.63014927280224819</v>
      </c>
      <c r="E926" s="2" t="str">
        <f t="shared" si="57"/>
        <v>Not Eligible</v>
      </c>
      <c r="F926">
        <f t="shared" si="58"/>
        <v>4000</v>
      </c>
      <c r="I926" s="107" t="str">
        <f t="shared" si="59"/>
        <v>not Eligible</v>
      </c>
    </row>
    <row r="927" spans="1:9">
      <c r="A927" s="6" t="s">
        <v>9</v>
      </c>
      <c r="B927" s="12">
        <v>384397</v>
      </c>
      <c r="C927" s="12">
        <v>500570</v>
      </c>
      <c r="D927" s="36">
        <f t="shared" si="56"/>
        <v>1.3022214013116649</v>
      </c>
      <c r="E927" s="2">
        <f t="shared" si="57"/>
        <v>5000</v>
      </c>
      <c r="F927">
        <f t="shared" si="58"/>
        <v>5000</v>
      </c>
      <c r="I927" s="107">
        <f t="shared" si="59"/>
        <v>5000</v>
      </c>
    </row>
    <row r="928" spans="1:9">
      <c r="A928" s="6" t="s">
        <v>9</v>
      </c>
      <c r="B928" s="12">
        <v>919187</v>
      </c>
      <c r="C928" s="12">
        <v>1247258</v>
      </c>
      <c r="D928" s="36">
        <f t="shared" si="56"/>
        <v>1.3569143166733211</v>
      </c>
      <c r="E928" s="2">
        <f t="shared" si="57"/>
        <v>5000</v>
      </c>
      <c r="F928">
        <f t="shared" si="58"/>
        <v>5000</v>
      </c>
      <c r="I928" s="107">
        <f t="shared" si="59"/>
        <v>5000</v>
      </c>
    </row>
    <row r="929" spans="1:9">
      <c r="A929" s="6" t="s">
        <v>9</v>
      </c>
      <c r="B929" s="12">
        <v>1012280</v>
      </c>
      <c r="C929" s="12">
        <v>640092</v>
      </c>
      <c r="D929" s="36">
        <f t="shared" si="56"/>
        <v>0.6323270241435176</v>
      </c>
      <c r="E929" s="2" t="str">
        <f t="shared" si="57"/>
        <v>Not Eligible</v>
      </c>
      <c r="F929">
        <f t="shared" si="58"/>
        <v>4000</v>
      </c>
      <c r="I929" s="107" t="str">
        <f t="shared" si="59"/>
        <v>not Eligible</v>
      </c>
    </row>
    <row r="930" spans="1:9">
      <c r="A930" s="6" t="s">
        <v>9</v>
      </c>
      <c r="B930" s="12">
        <v>550367</v>
      </c>
      <c r="C930" s="12">
        <v>605079</v>
      </c>
      <c r="D930" s="36">
        <f t="shared" si="56"/>
        <v>1.0994100300345042</v>
      </c>
      <c r="E930" s="2">
        <f t="shared" si="57"/>
        <v>5000</v>
      </c>
      <c r="F930">
        <f t="shared" si="58"/>
        <v>5000</v>
      </c>
      <c r="I930" s="107">
        <f t="shared" si="59"/>
        <v>5000</v>
      </c>
    </row>
    <row r="931" spans="1:9">
      <c r="A931" s="6" t="s">
        <v>9</v>
      </c>
      <c r="B931" s="12">
        <v>518914</v>
      </c>
      <c r="C931" s="12">
        <v>781425</v>
      </c>
      <c r="D931" s="36">
        <f t="shared" si="56"/>
        <v>1.5058853682883868</v>
      </c>
      <c r="E931" s="2">
        <f t="shared" si="57"/>
        <v>5000</v>
      </c>
      <c r="F931">
        <f t="shared" si="58"/>
        <v>5000</v>
      </c>
      <c r="I931" s="107">
        <f t="shared" si="59"/>
        <v>5000</v>
      </c>
    </row>
    <row r="932" spans="1:9">
      <c r="A932" s="6" t="s">
        <v>9</v>
      </c>
      <c r="B932" s="12">
        <v>240248</v>
      </c>
      <c r="C932" s="12">
        <v>1019748</v>
      </c>
      <c r="D932" s="36">
        <f t="shared" si="56"/>
        <v>4.2445639505843964</v>
      </c>
      <c r="E932" s="2">
        <f t="shared" si="57"/>
        <v>5000</v>
      </c>
      <c r="F932">
        <f t="shared" si="58"/>
        <v>5000</v>
      </c>
      <c r="I932" s="107">
        <f t="shared" si="59"/>
        <v>5000</v>
      </c>
    </row>
    <row r="933" spans="1:9">
      <c r="A933" s="6" t="s">
        <v>9</v>
      </c>
      <c r="B933" s="12">
        <v>821945</v>
      </c>
      <c r="C933" s="12">
        <v>720967</v>
      </c>
      <c r="D933" s="36">
        <f t="shared" si="56"/>
        <v>0.87714749770361766</v>
      </c>
      <c r="E933" s="2" t="str">
        <f t="shared" si="57"/>
        <v>Not Eligible</v>
      </c>
      <c r="F933">
        <f t="shared" si="58"/>
        <v>4000</v>
      </c>
      <c r="I933" s="107" t="str">
        <f t="shared" si="59"/>
        <v>not Eligible</v>
      </c>
    </row>
    <row r="934" spans="1:9">
      <c r="A934" s="6" t="s">
        <v>9</v>
      </c>
      <c r="B934" s="12">
        <v>634298</v>
      </c>
      <c r="C934" s="12">
        <v>1174609</v>
      </c>
      <c r="D934" s="36">
        <f t="shared" si="56"/>
        <v>1.8518251673503621</v>
      </c>
      <c r="E934" s="2">
        <f t="shared" si="57"/>
        <v>5000</v>
      </c>
      <c r="F934">
        <f t="shared" si="58"/>
        <v>5000</v>
      </c>
      <c r="I934" s="107">
        <f t="shared" si="59"/>
        <v>5000</v>
      </c>
    </row>
    <row r="935" spans="1:9">
      <c r="A935" s="6" t="s">
        <v>9</v>
      </c>
      <c r="B935" s="12">
        <v>505354</v>
      </c>
      <c r="C935" s="12">
        <v>817339</v>
      </c>
      <c r="D935" s="36">
        <f t="shared" si="56"/>
        <v>1.6173593164395652</v>
      </c>
      <c r="E935" s="2">
        <f t="shared" si="57"/>
        <v>5000</v>
      </c>
      <c r="F935">
        <f t="shared" si="58"/>
        <v>5000</v>
      </c>
      <c r="I935" s="107">
        <f t="shared" si="59"/>
        <v>5000</v>
      </c>
    </row>
    <row r="936" spans="1:9">
      <c r="A936" s="6" t="s">
        <v>9</v>
      </c>
      <c r="B936" s="12">
        <v>239208</v>
      </c>
      <c r="C936" s="12">
        <v>320029</v>
      </c>
      <c r="D936" s="36">
        <f t="shared" si="56"/>
        <v>1.3378691348115448</v>
      </c>
      <c r="E936" s="2">
        <f t="shared" si="57"/>
        <v>5000</v>
      </c>
      <c r="F936" t="str">
        <f t="shared" si="58"/>
        <v>not eligible</v>
      </c>
      <c r="I936" s="107">
        <f t="shared" si="59"/>
        <v>5000</v>
      </c>
    </row>
    <row r="937" spans="1:9">
      <c r="A937" s="6" t="s">
        <v>9</v>
      </c>
      <c r="B937" s="12">
        <v>408213</v>
      </c>
      <c r="C937" s="12">
        <v>540586</v>
      </c>
      <c r="D937" s="36">
        <f t="shared" si="56"/>
        <v>1.3242743371720156</v>
      </c>
      <c r="E937" s="2">
        <f t="shared" si="57"/>
        <v>5000</v>
      </c>
      <c r="F937">
        <f t="shared" si="58"/>
        <v>5000</v>
      </c>
      <c r="I937" s="107">
        <f t="shared" si="59"/>
        <v>5000</v>
      </c>
    </row>
    <row r="938" spans="1:9">
      <c r="A938" s="6" t="s">
        <v>9</v>
      </c>
      <c r="B938" s="12">
        <v>1394593</v>
      </c>
      <c r="C938" s="12">
        <v>1199218</v>
      </c>
      <c r="D938" s="36">
        <f t="shared" si="56"/>
        <v>0.85990536307008569</v>
      </c>
      <c r="E938" s="2" t="str">
        <f t="shared" si="57"/>
        <v>Not Eligible</v>
      </c>
      <c r="F938">
        <f t="shared" si="58"/>
        <v>4000</v>
      </c>
      <c r="I938" s="107" t="str">
        <f t="shared" si="59"/>
        <v>not Eligible</v>
      </c>
    </row>
    <row r="939" spans="1:9">
      <c r="A939" s="6" t="s">
        <v>9</v>
      </c>
      <c r="B939" s="12">
        <v>246801</v>
      </c>
      <c r="C939" s="12">
        <v>489729</v>
      </c>
      <c r="D939" s="36">
        <f t="shared" si="56"/>
        <v>1.9843071948654989</v>
      </c>
      <c r="E939" s="2">
        <f t="shared" si="57"/>
        <v>5000</v>
      </c>
      <c r="F939" t="str">
        <f t="shared" si="58"/>
        <v>not eligible</v>
      </c>
      <c r="I939" s="107">
        <f t="shared" si="59"/>
        <v>5000</v>
      </c>
    </row>
    <row r="940" spans="1:9">
      <c r="A940" s="6" t="s">
        <v>9</v>
      </c>
      <c r="B940" s="12">
        <v>871667</v>
      </c>
      <c r="C940" s="12">
        <v>686463</v>
      </c>
      <c r="D940" s="36">
        <f t="shared" si="56"/>
        <v>0.78752895314380378</v>
      </c>
      <c r="E940" s="2" t="str">
        <f t="shared" si="57"/>
        <v>Not Eligible</v>
      </c>
      <c r="F940">
        <f t="shared" si="58"/>
        <v>4000</v>
      </c>
      <c r="I940" s="107" t="str">
        <f t="shared" si="59"/>
        <v>not Eligible</v>
      </c>
    </row>
    <row r="941" spans="1:9">
      <c r="A941" s="6" t="s">
        <v>9</v>
      </c>
      <c r="B941" s="12">
        <v>245187</v>
      </c>
      <c r="C941" s="12">
        <v>276785</v>
      </c>
      <c r="D941" s="36">
        <f t="shared" si="56"/>
        <v>1.1288730642326061</v>
      </c>
      <c r="E941" s="2">
        <f t="shared" si="57"/>
        <v>5000</v>
      </c>
      <c r="F941" t="str">
        <f t="shared" si="58"/>
        <v>not eligible</v>
      </c>
      <c r="I941" s="107">
        <f t="shared" si="59"/>
        <v>5000</v>
      </c>
    </row>
    <row r="942" spans="1:9">
      <c r="A942" s="6" t="s">
        <v>9</v>
      </c>
      <c r="B942" s="12">
        <v>218408</v>
      </c>
      <c r="C942" s="12">
        <v>641666</v>
      </c>
      <c r="D942" s="36">
        <f t="shared" si="56"/>
        <v>2.9379235192850079</v>
      </c>
      <c r="E942" s="2">
        <f t="shared" si="57"/>
        <v>5000</v>
      </c>
      <c r="F942">
        <f t="shared" si="58"/>
        <v>5000</v>
      </c>
      <c r="I942" s="107">
        <f t="shared" si="59"/>
        <v>5000</v>
      </c>
    </row>
    <row r="943" spans="1:9">
      <c r="A943" s="6" t="s">
        <v>9</v>
      </c>
      <c r="B943" s="12">
        <v>172593</v>
      </c>
      <c r="C943" s="12">
        <v>705835</v>
      </c>
      <c r="D943" s="36">
        <f t="shared" si="56"/>
        <v>4.0895922777864691</v>
      </c>
      <c r="E943" s="2">
        <f t="shared" si="57"/>
        <v>5000</v>
      </c>
      <c r="F943">
        <f t="shared" si="58"/>
        <v>5000</v>
      </c>
      <c r="I943" s="107">
        <f t="shared" si="59"/>
        <v>5000</v>
      </c>
    </row>
    <row r="944" spans="1:9">
      <c r="A944" s="6" t="s">
        <v>9</v>
      </c>
      <c r="B944" s="12">
        <v>784957</v>
      </c>
      <c r="C944" s="12">
        <v>2011042</v>
      </c>
      <c r="D944" s="36">
        <f t="shared" si="56"/>
        <v>2.5619772802841427</v>
      </c>
      <c r="E944" s="2">
        <f t="shared" si="57"/>
        <v>5000</v>
      </c>
      <c r="F944">
        <f t="shared" si="58"/>
        <v>5000</v>
      </c>
      <c r="I944" s="107">
        <f t="shared" si="59"/>
        <v>5000</v>
      </c>
    </row>
    <row r="945" spans="1:9">
      <c r="A945" s="6" t="s">
        <v>9</v>
      </c>
      <c r="B945" s="12">
        <v>531237</v>
      </c>
      <c r="C945" s="12">
        <v>727116</v>
      </c>
      <c r="D945" s="36">
        <f t="shared" si="56"/>
        <v>1.3687224346195765</v>
      </c>
      <c r="E945" s="2">
        <f t="shared" si="57"/>
        <v>5000</v>
      </c>
      <c r="F945">
        <f t="shared" si="58"/>
        <v>5000</v>
      </c>
      <c r="I945" s="107">
        <f t="shared" si="59"/>
        <v>5000</v>
      </c>
    </row>
    <row r="946" spans="1:9">
      <c r="A946" s="6" t="s">
        <v>9</v>
      </c>
      <c r="B946" s="12">
        <v>164715</v>
      </c>
      <c r="C946" s="12">
        <v>460757</v>
      </c>
      <c r="D946" s="36">
        <f t="shared" si="56"/>
        <v>2.7972983638405733</v>
      </c>
      <c r="E946" s="2">
        <f t="shared" si="57"/>
        <v>5000</v>
      </c>
      <c r="F946" t="str">
        <f t="shared" si="58"/>
        <v>not eligible</v>
      </c>
      <c r="I946" s="107">
        <f t="shared" si="59"/>
        <v>5000</v>
      </c>
    </row>
    <row r="947" spans="1:9">
      <c r="A947" s="6" t="s">
        <v>9</v>
      </c>
      <c r="B947" s="12">
        <v>613264</v>
      </c>
      <c r="C947" s="12">
        <v>275316</v>
      </c>
      <c r="D947" s="36">
        <f t="shared" si="56"/>
        <v>0.44893553184273005</v>
      </c>
      <c r="E947" s="2" t="str">
        <f t="shared" si="57"/>
        <v>Not Eligible</v>
      </c>
      <c r="F947" t="str">
        <f t="shared" si="58"/>
        <v>not eligible</v>
      </c>
      <c r="I947" s="107" t="str">
        <f t="shared" si="59"/>
        <v>not Eligible</v>
      </c>
    </row>
    <row r="948" spans="1:9">
      <c r="A948" s="6" t="s">
        <v>9</v>
      </c>
      <c r="B948" s="12">
        <v>502199</v>
      </c>
      <c r="C948" s="12">
        <v>717153</v>
      </c>
      <c r="D948" s="36">
        <f t="shared" si="56"/>
        <v>1.4280255436589877</v>
      </c>
      <c r="E948" s="2">
        <f t="shared" si="57"/>
        <v>5000</v>
      </c>
      <c r="F948">
        <f t="shared" si="58"/>
        <v>5000</v>
      </c>
      <c r="I948" s="107">
        <f t="shared" si="59"/>
        <v>5000</v>
      </c>
    </row>
    <row r="949" spans="1:9">
      <c r="A949" s="6" t="s">
        <v>9</v>
      </c>
      <c r="B949" s="12">
        <v>218408</v>
      </c>
      <c r="C949" s="12">
        <v>159740</v>
      </c>
      <c r="D949" s="36">
        <f t="shared" si="56"/>
        <v>0.73138346580711333</v>
      </c>
      <c r="E949" s="2" t="str">
        <f t="shared" si="57"/>
        <v>Not Eligible</v>
      </c>
      <c r="F949" t="str">
        <f t="shared" si="58"/>
        <v>not eligible</v>
      </c>
      <c r="I949" s="107" t="str">
        <f t="shared" si="59"/>
        <v>not Eligible</v>
      </c>
    </row>
    <row r="950" spans="1:9">
      <c r="A950" s="6" t="s">
        <v>9</v>
      </c>
      <c r="B950" s="12">
        <v>239825</v>
      </c>
      <c r="C950" s="12">
        <v>833736</v>
      </c>
      <c r="D950" s="36">
        <f t="shared" si="56"/>
        <v>3.4764349004482433</v>
      </c>
      <c r="E950" s="2">
        <f t="shared" si="57"/>
        <v>5000</v>
      </c>
      <c r="F950">
        <f t="shared" si="58"/>
        <v>5000</v>
      </c>
      <c r="I950" s="107">
        <f t="shared" si="59"/>
        <v>5000</v>
      </c>
    </row>
    <row r="951" spans="1:9">
      <c r="A951" s="6" t="s">
        <v>9</v>
      </c>
      <c r="B951" s="12">
        <v>228808</v>
      </c>
      <c r="C951" s="12">
        <v>578747</v>
      </c>
      <c r="D951" s="36">
        <f t="shared" si="56"/>
        <v>2.5294001957973498</v>
      </c>
      <c r="E951" s="2">
        <f t="shared" si="57"/>
        <v>5000</v>
      </c>
      <c r="F951">
        <f t="shared" si="58"/>
        <v>5000</v>
      </c>
      <c r="I951" s="107">
        <f t="shared" si="59"/>
        <v>5000</v>
      </c>
    </row>
    <row r="952" spans="1:9">
      <c r="A952" s="6" t="s">
        <v>9</v>
      </c>
      <c r="B952" s="12">
        <v>345979</v>
      </c>
      <c r="C952" s="12">
        <v>712020</v>
      </c>
      <c r="D952" s="36">
        <f t="shared" si="56"/>
        <v>2.0579861783518654</v>
      </c>
      <c r="E952" s="2">
        <f t="shared" si="57"/>
        <v>5000</v>
      </c>
      <c r="F952">
        <f t="shared" si="58"/>
        <v>5000</v>
      </c>
      <c r="I952" s="107">
        <f t="shared" si="59"/>
        <v>5000</v>
      </c>
    </row>
    <row r="953" spans="1:9">
      <c r="A953" s="6" t="s">
        <v>9</v>
      </c>
      <c r="B953" s="12">
        <v>551219</v>
      </c>
      <c r="C953" s="12">
        <v>542668</v>
      </c>
      <c r="D953" s="36">
        <f t="shared" si="56"/>
        <v>0.98448710947917251</v>
      </c>
      <c r="E953" s="2">
        <f t="shared" si="57"/>
        <v>4000</v>
      </c>
      <c r="F953">
        <f t="shared" si="58"/>
        <v>4000</v>
      </c>
      <c r="I953" s="107">
        <f t="shared" si="59"/>
        <v>4000</v>
      </c>
    </row>
    <row r="954" spans="1:9">
      <c r="A954" s="6" t="s">
        <v>9</v>
      </c>
      <c r="B954" s="12">
        <v>538877</v>
      </c>
      <c r="C954" s="12">
        <v>274516</v>
      </c>
      <c r="D954" s="36">
        <f t="shared" si="56"/>
        <v>0.50942237282348291</v>
      </c>
      <c r="E954" s="2" t="str">
        <f t="shared" si="57"/>
        <v>Not Eligible</v>
      </c>
      <c r="F954" t="str">
        <f t="shared" si="58"/>
        <v>not eligible</v>
      </c>
      <c r="I954" s="107" t="str">
        <f t="shared" si="59"/>
        <v>not Eligible</v>
      </c>
    </row>
    <row r="955" spans="1:9">
      <c r="A955" s="6" t="s">
        <v>9</v>
      </c>
      <c r="B955" s="12">
        <v>199063</v>
      </c>
      <c r="C955" s="12">
        <v>224413</v>
      </c>
      <c r="D955" s="36">
        <f t="shared" si="56"/>
        <v>1.1273466189095915</v>
      </c>
      <c r="E955" s="2">
        <f t="shared" si="57"/>
        <v>5000</v>
      </c>
      <c r="F955" t="str">
        <f t="shared" si="58"/>
        <v>not eligible</v>
      </c>
      <c r="I955" s="107">
        <f t="shared" si="59"/>
        <v>5000</v>
      </c>
    </row>
    <row r="956" spans="1:9">
      <c r="A956" s="6" t="s">
        <v>9</v>
      </c>
      <c r="B956" s="12">
        <v>398126</v>
      </c>
      <c r="C956" s="12">
        <v>1070832</v>
      </c>
      <c r="D956" s="36">
        <f t="shared" si="56"/>
        <v>2.6896811562168761</v>
      </c>
      <c r="E956" s="2">
        <f t="shared" si="57"/>
        <v>5000</v>
      </c>
      <c r="F956">
        <f t="shared" si="58"/>
        <v>5000</v>
      </c>
      <c r="I956" s="107">
        <f t="shared" si="59"/>
        <v>5000</v>
      </c>
    </row>
    <row r="957" spans="1:9">
      <c r="A957" s="6" t="s">
        <v>9</v>
      </c>
      <c r="B957" s="12">
        <v>246801</v>
      </c>
      <c r="C957" s="12">
        <v>546303</v>
      </c>
      <c r="D957" s="36">
        <f t="shared" si="56"/>
        <v>2.2135364119270182</v>
      </c>
      <c r="E957" s="2">
        <f t="shared" si="57"/>
        <v>5000</v>
      </c>
      <c r="F957">
        <f t="shared" si="58"/>
        <v>5000</v>
      </c>
      <c r="I957" s="107">
        <f t="shared" si="59"/>
        <v>5000</v>
      </c>
    </row>
    <row r="958" spans="1:9">
      <c r="A958" s="6" t="s">
        <v>9</v>
      </c>
      <c r="B958" s="12">
        <v>1258986</v>
      </c>
      <c r="C958" s="12">
        <v>1829504</v>
      </c>
      <c r="D958" s="36">
        <f t="shared" si="56"/>
        <v>1.4531567467787569</v>
      </c>
      <c r="E958" s="2">
        <f t="shared" si="57"/>
        <v>5000</v>
      </c>
      <c r="F958">
        <f t="shared" si="58"/>
        <v>5000</v>
      </c>
      <c r="I958" s="107">
        <f t="shared" si="59"/>
        <v>5000</v>
      </c>
    </row>
    <row r="959" spans="1:9">
      <c r="A959" s="6" t="s">
        <v>9</v>
      </c>
      <c r="B959" s="12">
        <v>537421</v>
      </c>
      <c r="C959" s="12">
        <v>163843</v>
      </c>
      <c r="D959" s="36">
        <f t="shared" si="56"/>
        <v>0.30486899469875572</v>
      </c>
      <c r="E959" s="2" t="str">
        <f t="shared" si="57"/>
        <v>Not Eligible</v>
      </c>
      <c r="F959" t="str">
        <f t="shared" si="58"/>
        <v>not eligible</v>
      </c>
      <c r="I959" s="107" t="str">
        <f t="shared" si="59"/>
        <v>not Eligible</v>
      </c>
    </row>
    <row r="960" spans="1:9">
      <c r="A960" s="6" t="s">
        <v>9</v>
      </c>
      <c r="B960" s="12">
        <v>220839</v>
      </c>
      <c r="C960" s="12">
        <v>1840557</v>
      </c>
      <c r="D960" s="36">
        <f t="shared" si="56"/>
        <v>8.3343838724138397</v>
      </c>
      <c r="E960" s="2">
        <f t="shared" si="57"/>
        <v>5000</v>
      </c>
      <c r="F960">
        <f t="shared" si="58"/>
        <v>5000</v>
      </c>
      <c r="I960" s="107">
        <f t="shared" si="59"/>
        <v>5000</v>
      </c>
    </row>
    <row r="961" spans="1:9">
      <c r="A961" s="6" t="s">
        <v>9</v>
      </c>
      <c r="B961" s="12">
        <v>469886</v>
      </c>
      <c r="C961" s="12">
        <v>744983</v>
      </c>
      <c r="D961" s="36">
        <f t="shared" si="56"/>
        <v>1.5854547698803541</v>
      </c>
      <c r="E961" s="2">
        <f t="shared" si="57"/>
        <v>5000</v>
      </c>
      <c r="F961">
        <f t="shared" si="58"/>
        <v>5000</v>
      </c>
      <c r="I961" s="107">
        <f t="shared" si="59"/>
        <v>5000</v>
      </c>
    </row>
    <row r="962" spans="1:9">
      <c r="A962" s="6" t="s">
        <v>9</v>
      </c>
      <c r="B962" s="12">
        <v>218408</v>
      </c>
      <c r="C962" s="12">
        <v>261031</v>
      </c>
      <c r="D962" s="36">
        <f t="shared" si="56"/>
        <v>1.1951531079447639</v>
      </c>
      <c r="E962" s="2">
        <f t="shared" si="57"/>
        <v>5000</v>
      </c>
      <c r="F962" t="str">
        <f t="shared" si="58"/>
        <v>not eligible</v>
      </c>
      <c r="I962" s="107">
        <f t="shared" si="59"/>
        <v>5000</v>
      </c>
    </row>
    <row r="963" spans="1:9">
      <c r="A963" s="6" t="s">
        <v>9</v>
      </c>
      <c r="B963" s="12">
        <v>437368</v>
      </c>
      <c r="C963" s="12">
        <v>791037</v>
      </c>
      <c r="D963" s="36">
        <f t="shared" si="56"/>
        <v>1.8086302610158951</v>
      </c>
      <c r="E963" s="2">
        <f t="shared" si="57"/>
        <v>5000</v>
      </c>
      <c r="F963">
        <f t="shared" si="58"/>
        <v>5000</v>
      </c>
      <c r="I963" s="107">
        <f t="shared" si="59"/>
        <v>5000</v>
      </c>
    </row>
    <row r="964" spans="1:9">
      <c r="A964" s="6" t="s">
        <v>9</v>
      </c>
      <c r="B964" s="12">
        <v>284193</v>
      </c>
      <c r="C964" s="12">
        <v>404660</v>
      </c>
      <c r="D964" s="36">
        <f t="shared" si="56"/>
        <v>1.4238915103468417</v>
      </c>
      <c r="E964" s="2">
        <f t="shared" si="57"/>
        <v>5000</v>
      </c>
      <c r="F964" t="str">
        <f t="shared" si="58"/>
        <v>not eligible</v>
      </c>
      <c r="I964" s="107">
        <f t="shared" si="59"/>
        <v>5000</v>
      </c>
    </row>
    <row r="965" spans="1:9">
      <c r="A965" s="6" t="s">
        <v>9</v>
      </c>
      <c r="B965" s="12">
        <v>481843</v>
      </c>
      <c r="C965" s="12">
        <v>239078</v>
      </c>
      <c r="D965" s="36">
        <f t="shared" si="56"/>
        <v>0.4961740649962747</v>
      </c>
      <c r="E965" s="2" t="str">
        <f t="shared" si="57"/>
        <v>Not Eligible</v>
      </c>
      <c r="F965" t="str">
        <f t="shared" si="58"/>
        <v>not eligible</v>
      </c>
      <c r="I965" s="107" t="str">
        <f t="shared" si="59"/>
        <v>not Eligible</v>
      </c>
    </row>
    <row r="966" spans="1:9">
      <c r="A966" s="6" t="s">
        <v>9</v>
      </c>
      <c r="B966" s="12">
        <v>1127835</v>
      </c>
      <c r="C966" s="12">
        <v>1603453</v>
      </c>
      <c r="D966" s="36">
        <f t="shared" si="56"/>
        <v>1.421708849255432</v>
      </c>
      <c r="E966" s="2">
        <f t="shared" si="57"/>
        <v>5000</v>
      </c>
      <c r="F966">
        <f t="shared" si="58"/>
        <v>5000</v>
      </c>
      <c r="I966" s="107">
        <f t="shared" si="59"/>
        <v>5000</v>
      </c>
    </row>
    <row r="967" spans="1:9">
      <c r="A967" s="6" t="s">
        <v>9</v>
      </c>
      <c r="B967" s="12">
        <v>218408</v>
      </c>
      <c r="C967" s="12">
        <v>839326</v>
      </c>
      <c r="D967" s="36">
        <f t="shared" si="56"/>
        <v>3.8429269990110253</v>
      </c>
      <c r="E967" s="2">
        <f t="shared" si="57"/>
        <v>5000</v>
      </c>
      <c r="F967">
        <f t="shared" si="58"/>
        <v>5000</v>
      </c>
      <c r="I967" s="107">
        <f t="shared" si="59"/>
        <v>5000</v>
      </c>
    </row>
    <row r="968" spans="1:9">
      <c r="A968" s="6" t="s">
        <v>9</v>
      </c>
      <c r="B968" s="12">
        <v>283226</v>
      </c>
      <c r="C968" s="12">
        <v>319925</v>
      </c>
      <c r="D968" s="36">
        <f t="shared" si="56"/>
        <v>1.1295749683997938</v>
      </c>
      <c r="E968" s="2">
        <f t="shared" si="57"/>
        <v>5000</v>
      </c>
      <c r="F968" t="str">
        <f t="shared" si="58"/>
        <v>not eligible</v>
      </c>
      <c r="I968" s="107">
        <f t="shared" si="59"/>
        <v>5000</v>
      </c>
    </row>
    <row r="969" spans="1:9">
      <c r="A969" s="6" t="s">
        <v>9</v>
      </c>
      <c r="B969" s="12">
        <v>1137184</v>
      </c>
      <c r="C969" s="12">
        <v>973418</v>
      </c>
      <c r="D969" s="36">
        <f t="shared" si="56"/>
        <v>0.85598988378309926</v>
      </c>
      <c r="E969" s="2" t="str">
        <f t="shared" si="57"/>
        <v>Not Eligible</v>
      </c>
      <c r="F969">
        <f t="shared" si="58"/>
        <v>4000</v>
      </c>
      <c r="I969" s="107" t="str">
        <f t="shared" si="59"/>
        <v>not Eligible</v>
      </c>
    </row>
    <row r="970" spans="1:9">
      <c r="A970" s="6" t="s">
        <v>9</v>
      </c>
      <c r="B970" s="12">
        <v>228808</v>
      </c>
      <c r="C970" s="12">
        <v>408682</v>
      </c>
      <c r="D970" s="36">
        <f t="shared" ref="D970:D1033" si="60">C970/B970</f>
        <v>1.7861351001713226</v>
      </c>
      <c r="E970" s="2">
        <f t="shared" ref="E970:E1033" si="61">IF(AND(A970="Active",D970&gt;90%),IF(D970&gt;100%,5000,IF(D970&gt;91%,4000,IF(D970&gt;81%,3000,2000))),"Not Eligible")</f>
        <v>5000</v>
      </c>
      <c r="F970" t="str">
        <f t="shared" ref="F970:F1033" si="62">IF(AND(A970="active",C970&gt;500000),IF(D970&gt;100%,5000,IF(D970&gt;D970&gt;91%,4000,IF(D970&gt;81%,3000,2000))),"not eligible")</f>
        <v>not eligible</v>
      </c>
      <c r="I970" s="107">
        <f t="shared" ref="I970:I1033" si="63">IF(AND(A970="Active",D970&gt;90%),IF(D970&gt;100%,5000,IF(D970&gt;91%,4000,IF(D970&gt;81%,3000,IF(D970&gt;70%,2000,"Not Eligible")))),"not Eligible")</f>
        <v>5000</v>
      </c>
    </row>
    <row r="971" spans="1:9">
      <c r="A971" s="6" t="s">
        <v>9</v>
      </c>
      <c r="B971" s="12">
        <v>758098</v>
      </c>
      <c r="C971" s="12">
        <v>1119363</v>
      </c>
      <c r="D971" s="36">
        <f t="shared" si="60"/>
        <v>1.4765412914952949</v>
      </c>
      <c r="E971" s="2">
        <f t="shared" si="61"/>
        <v>5000</v>
      </c>
      <c r="F971">
        <f t="shared" si="62"/>
        <v>5000</v>
      </c>
      <c r="I971" s="107">
        <f t="shared" si="63"/>
        <v>5000</v>
      </c>
    </row>
    <row r="972" spans="1:9">
      <c r="A972" s="6" t="s">
        <v>9</v>
      </c>
      <c r="B972" s="12">
        <v>1959822</v>
      </c>
      <c r="C972" s="12">
        <v>2060566</v>
      </c>
      <c r="D972" s="36">
        <f t="shared" si="60"/>
        <v>1.0514046683831491</v>
      </c>
      <c r="E972" s="2">
        <f t="shared" si="61"/>
        <v>5000</v>
      </c>
      <c r="F972">
        <f t="shared" si="62"/>
        <v>5000</v>
      </c>
      <c r="I972" s="107">
        <f t="shared" si="63"/>
        <v>5000</v>
      </c>
    </row>
    <row r="973" spans="1:9">
      <c r="A973" s="6" t="s">
        <v>9</v>
      </c>
      <c r="B973" s="12">
        <v>568044</v>
      </c>
      <c r="C973" s="12">
        <v>683427</v>
      </c>
      <c r="D973" s="36">
        <f t="shared" si="60"/>
        <v>1.2031233495996789</v>
      </c>
      <c r="E973" s="2">
        <f t="shared" si="61"/>
        <v>5000</v>
      </c>
      <c r="F973">
        <f t="shared" si="62"/>
        <v>5000</v>
      </c>
      <c r="I973" s="107">
        <f t="shared" si="63"/>
        <v>5000</v>
      </c>
    </row>
    <row r="974" spans="1:9">
      <c r="A974" s="6" t="s">
        <v>9</v>
      </c>
      <c r="B974" s="12">
        <v>569066</v>
      </c>
      <c r="C974" s="12">
        <v>505000</v>
      </c>
      <c r="D974" s="36">
        <f t="shared" si="60"/>
        <v>0.88741903399605671</v>
      </c>
      <c r="E974" s="2" t="str">
        <f t="shared" si="61"/>
        <v>Not Eligible</v>
      </c>
      <c r="F974">
        <f t="shared" si="62"/>
        <v>4000</v>
      </c>
      <c r="I974" s="107" t="str">
        <f t="shared" si="63"/>
        <v>not Eligible</v>
      </c>
    </row>
    <row r="975" spans="1:9">
      <c r="A975" s="6" t="s">
        <v>9</v>
      </c>
      <c r="B975" s="12">
        <v>453829</v>
      </c>
      <c r="C975" s="12">
        <v>178715</v>
      </c>
      <c r="D975" s="36">
        <f t="shared" si="60"/>
        <v>0.39379369762619842</v>
      </c>
      <c r="E975" s="2" t="str">
        <f t="shared" si="61"/>
        <v>Not Eligible</v>
      </c>
      <c r="F975" t="str">
        <f t="shared" si="62"/>
        <v>not eligible</v>
      </c>
      <c r="I975" s="107" t="str">
        <f t="shared" si="63"/>
        <v>not Eligible</v>
      </c>
    </row>
    <row r="976" spans="1:9">
      <c r="A976" s="6" t="s">
        <v>9</v>
      </c>
      <c r="B976" s="12">
        <v>445283</v>
      </c>
      <c r="C976" s="12">
        <v>655640</v>
      </c>
      <c r="D976" s="36">
        <f t="shared" si="60"/>
        <v>1.4724119267971156</v>
      </c>
      <c r="E976" s="2">
        <f t="shared" si="61"/>
        <v>5000</v>
      </c>
      <c r="F976">
        <f t="shared" si="62"/>
        <v>5000</v>
      </c>
      <c r="I976" s="107">
        <f t="shared" si="63"/>
        <v>5000</v>
      </c>
    </row>
    <row r="977" spans="1:9">
      <c r="A977" s="6" t="s">
        <v>9</v>
      </c>
      <c r="B977" s="12">
        <v>486933</v>
      </c>
      <c r="C977" s="12">
        <v>1204073</v>
      </c>
      <c r="D977" s="36">
        <f t="shared" si="60"/>
        <v>2.4727693543054179</v>
      </c>
      <c r="E977" s="2">
        <f t="shared" si="61"/>
        <v>5000</v>
      </c>
      <c r="F977">
        <f t="shared" si="62"/>
        <v>5000</v>
      </c>
      <c r="I977" s="107">
        <f t="shared" si="63"/>
        <v>5000</v>
      </c>
    </row>
    <row r="978" spans="1:9">
      <c r="A978" s="6" t="s">
        <v>9</v>
      </c>
      <c r="B978" s="12">
        <v>307045</v>
      </c>
      <c r="C978" s="12">
        <v>259530</v>
      </c>
      <c r="D978" s="36">
        <f t="shared" si="60"/>
        <v>0.84525069615202986</v>
      </c>
      <c r="E978" s="2" t="str">
        <f t="shared" si="61"/>
        <v>Not Eligible</v>
      </c>
      <c r="F978" t="str">
        <f t="shared" si="62"/>
        <v>not eligible</v>
      </c>
      <c r="I978" s="107" t="str">
        <f t="shared" si="63"/>
        <v>not Eligible</v>
      </c>
    </row>
    <row r="979" spans="1:9">
      <c r="A979" s="6" t="s">
        <v>9</v>
      </c>
      <c r="B979" s="12">
        <v>244538</v>
      </c>
      <c r="C979" s="12">
        <v>1044951</v>
      </c>
      <c r="D979" s="36">
        <f t="shared" si="60"/>
        <v>4.2731640890168396</v>
      </c>
      <c r="E979" s="2">
        <f t="shared" si="61"/>
        <v>5000</v>
      </c>
      <c r="F979">
        <f t="shared" si="62"/>
        <v>5000</v>
      </c>
      <c r="I979" s="107">
        <f t="shared" si="63"/>
        <v>5000</v>
      </c>
    </row>
    <row r="980" spans="1:9">
      <c r="A980" s="6" t="s">
        <v>9</v>
      </c>
      <c r="B980" s="12">
        <v>296380</v>
      </c>
      <c r="C980" s="12">
        <v>250594</v>
      </c>
      <c r="D980" s="36">
        <f t="shared" si="60"/>
        <v>0.84551589176057762</v>
      </c>
      <c r="E980" s="2" t="str">
        <f t="shared" si="61"/>
        <v>Not Eligible</v>
      </c>
      <c r="F980" t="str">
        <f t="shared" si="62"/>
        <v>not eligible</v>
      </c>
      <c r="I980" s="107" t="str">
        <f t="shared" si="63"/>
        <v>not Eligible</v>
      </c>
    </row>
    <row r="981" spans="1:9">
      <c r="A981" s="6" t="s">
        <v>9</v>
      </c>
      <c r="B981" s="12">
        <v>1032722</v>
      </c>
      <c r="C981" s="12">
        <v>1219387</v>
      </c>
      <c r="D981" s="36">
        <f t="shared" si="60"/>
        <v>1.1807504827049293</v>
      </c>
      <c r="E981" s="2">
        <f t="shared" si="61"/>
        <v>5000</v>
      </c>
      <c r="F981">
        <f t="shared" si="62"/>
        <v>5000</v>
      </c>
      <c r="I981" s="107">
        <f t="shared" si="63"/>
        <v>5000</v>
      </c>
    </row>
    <row r="982" spans="1:9">
      <c r="A982" s="6" t="s">
        <v>9</v>
      </c>
      <c r="B982" s="12">
        <v>1899026</v>
      </c>
      <c r="C982" s="12">
        <v>514948</v>
      </c>
      <c r="D982" s="36">
        <f t="shared" si="60"/>
        <v>0.27116427052604863</v>
      </c>
      <c r="E982" s="2" t="str">
        <f t="shared" si="61"/>
        <v>Not Eligible</v>
      </c>
      <c r="F982">
        <f t="shared" si="62"/>
        <v>4000</v>
      </c>
      <c r="I982" s="107" t="str">
        <f t="shared" si="63"/>
        <v>not Eligible</v>
      </c>
    </row>
    <row r="983" spans="1:9">
      <c r="A983" s="6" t="s">
        <v>9</v>
      </c>
      <c r="B983" s="12">
        <v>228808</v>
      </c>
      <c r="C983" s="12">
        <v>604712</v>
      </c>
      <c r="D983" s="36">
        <f t="shared" si="60"/>
        <v>2.6428796195937205</v>
      </c>
      <c r="E983" s="2">
        <f t="shared" si="61"/>
        <v>5000</v>
      </c>
      <c r="F983">
        <f t="shared" si="62"/>
        <v>5000</v>
      </c>
      <c r="I983" s="107">
        <f t="shared" si="63"/>
        <v>5000</v>
      </c>
    </row>
    <row r="984" spans="1:9">
      <c r="A984" s="6" t="s">
        <v>9</v>
      </c>
      <c r="B984" s="12">
        <v>562399</v>
      </c>
      <c r="C984" s="12">
        <v>540474</v>
      </c>
      <c r="D984" s="36">
        <f t="shared" si="60"/>
        <v>0.9610152222888021</v>
      </c>
      <c r="E984" s="2">
        <f t="shared" si="61"/>
        <v>4000</v>
      </c>
      <c r="F984">
        <f t="shared" si="62"/>
        <v>4000</v>
      </c>
      <c r="I984" s="107">
        <f t="shared" si="63"/>
        <v>4000</v>
      </c>
    </row>
    <row r="985" spans="1:9">
      <c r="A985" s="6" t="s">
        <v>9</v>
      </c>
      <c r="B985" s="12">
        <v>762986</v>
      </c>
      <c r="C985" s="12">
        <v>1187867</v>
      </c>
      <c r="D985" s="36">
        <f t="shared" si="60"/>
        <v>1.5568660499668407</v>
      </c>
      <c r="E985" s="2">
        <f t="shared" si="61"/>
        <v>5000</v>
      </c>
      <c r="F985">
        <f t="shared" si="62"/>
        <v>5000</v>
      </c>
      <c r="I985" s="107">
        <f t="shared" si="63"/>
        <v>5000</v>
      </c>
    </row>
    <row r="986" spans="1:9">
      <c r="A986" s="6" t="s">
        <v>9</v>
      </c>
      <c r="B986" s="12">
        <v>522611</v>
      </c>
      <c r="C986" s="12">
        <v>662671</v>
      </c>
      <c r="D986" s="36">
        <f t="shared" si="60"/>
        <v>1.2680004821942132</v>
      </c>
      <c r="E986" s="2">
        <f t="shared" si="61"/>
        <v>5000</v>
      </c>
      <c r="F986">
        <f t="shared" si="62"/>
        <v>5000</v>
      </c>
      <c r="I986" s="107">
        <f t="shared" si="63"/>
        <v>5000</v>
      </c>
    </row>
    <row r="987" spans="1:9">
      <c r="A987" s="6" t="s">
        <v>9</v>
      </c>
      <c r="B987" s="12">
        <v>382845</v>
      </c>
      <c r="C987" s="12">
        <v>585401</v>
      </c>
      <c r="D987" s="36">
        <f t="shared" si="60"/>
        <v>1.5290809596573025</v>
      </c>
      <c r="E987" s="2">
        <f t="shared" si="61"/>
        <v>5000</v>
      </c>
      <c r="F987">
        <f t="shared" si="62"/>
        <v>5000</v>
      </c>
      <c r="I987" s="107">
        <f t="shared" si="63"/>
        <v>5000</v>
      </c>
    </row>
    <row r="988" spans="1:9">
      <c r="A988" s="6" t="s">
        <v>9</v>
      </c>
      <c r="B988" s="12">
        <v>608395</v>
      </c>
      <c r="C988" s="12">
        <v>1301571</v>
      </c>
      <c r="D988" s="36">
        <f t="shared" si="60"/>
        <v>2.1393519013141136</v>
      </c>
      <c r="E988" s="2">
        <f t="shared" si="61"/>
        <v>5000</v>
      </c>
      <c r="F988">
        <f t="shared" si="62"/>
        <v>5000</v>
      </c>
      <c r="I988" s="107">
        <f t="shared" si="63"/>
        <v>5000</v>
      </c>
    </row>
    <row r="989" spans="1:9">
      <c r="A989" s="6" t="s">
        <v>9</v>
      </c>
      <c r="B989" s="12">
        <v>725166</v>
      </c>
      <c r="C989" s="12">
        <v>539279</v>
      </c>
      <c r="D989" s="36">
        <f t="shared" si="60"/>
        <v>0.74366283030368219</v>
      </c>
      <c r="E989" s="2" t="str">
        <f t="shared" si="61"/>
        <v>Not Eligible</v>
      </c>
      <c r="F989">
        <f t="shared" si="62"/>
        <v>4000</v>
      </c>
      <c r="I989" s="107" t="str">
        <f t="shared" si="63"/>
        <v>not Eligible</v>
      </c>
    </row>
    <row r="990" spans="1:9">
      <c r="A990" s="6" t="s">
        <v>9</v>
      </c>
      <c r="B990" s="12">
        <v>629598</v>
      </c>
      <c r="C990" s="12">
        <v>1118143</v>
      </c>
      <c r="D990" s="36">
        <f t="shared" si="60"/>
        <v>1.7759633925139533</v>
      </c>
      <c r="E990" s="2">
        <f t="shared" si="61"/>
        <v>5000</v>
      </c>
      <c r="F990">
        <f t="shared" si="62"/>
        <v>5000</v>
      </c>
      <c r="I990" s="107">
        <f t="shared" si="63"/>
        <v>5000</v>
      </c>
    </row>
    <row r="991" spans="1:9">
      <c r="A991" s="6" t="s">
        <v>9</v>
      </c>
      <c r="B991" s="12">
        <v>1026912</v>
      </c>
      <c r="C991" s="12">
        <v>488326</v>
      </c>
      <c r="D991" s="36">
        <f t="shared" si="60"/>
        <v>0.47552857498987255</v>
      </c>
      <c r="E991" s="2" t="str">
        <f t="shared" si="61"/>
        <v>Not Eligible</v>
      </c>
      <c r="F991" t="str">
        <f t="shared" si="62"/>
        <v>not eligible</v>
      </c>
      <c r="I991" s="107" t="str">
        <f t="shared" si="63"/>
        <v>not Eligible</v>
      </c>
    </row>
    <row r="992" spans="1:9">
      <c r="A992" s="6" t="s">
        <v>9</v>
      </c>
      <c r="B992" s="12">
        <v>2651186</v>
      </c>
      <c r="C992" s="12">
        <v>3903640</v>
      </c>
      <c r="D992" s="36">
        <f t="shared" si="60"/>
        <v>1.4724127239658025</v>
      </c>
      <c r="E992" s="2">
        <f t="shared" si="61"/>
        <v>5000</v>
      </c>
      <c r="F992">
        <f t="shared" si="62"/>
        <v>5000</v>
      </c>
      <c r="I992" s="107">
        <f t="shared" si="63"/>
        <v>5000</v>
      </c>
    </row>
    <row r="993" spans="1:9">
      <c r="A993" s="6" t="s">
        <v>9</v>
      </c>
      <c r="B993" s="12">
        <v>318056</v>
      </c>
      <c r="C993" s="12">
        <v>346941</v>
      </c>
      <c r="D993" s="36">
        <f t="shared" si="60"/>
        <v>1.0908173403425812</v>
      </c>
      <c r="E993" s="2">
        <f t="shared" si="61"/>
        <v>5000</v>
      </c>
      <c r="F993" t="str">
        <f t="shared" si="62"/>
        <v>not eligible</v>
      </c>
      <c r="I993" s="107">
        <f t="shared" si="63"/>
        <v>5000</v>
      </c>
    </row>
    <row r="994" spans="1:9">
      <c r="A994" s="6" t="s">
        <v>9</v>
      </c>
      <c r="B994" s="12">
        <v>425618</v>
      </c>
      <c r="C994" s="12">
        <v>172782</v>
      </c>
      <c r="D994" s="36">
        <f t="shared" si="60"/>
        <v>0.40595557518713965</v>
      </c>
      <c r="E994" s="2" t="str">
        <f t="shared" si="61"/>
        <v>Not Eligible</v>
      </c>
      <c r="F994" t="str">
        <f t="shared" si="62"/>
        <v>not eligible</v>
      </c>
      <c r="I994" s="107" t="str">
        <f t="shared" si="63"/>
        <v>not Eligible</v>
      </c>
    </row>
    <row r="995" spans="1:9">
      <c r="A995" s="6" t="s">
        <v>9</v>
      </c>
      <c r="B995" s="12">
        <v>685144</v>
      </c>
      <c r="C995" s="12">
        <v>991680</v>
      </c>
      <c r="D995" s="36">
        <f t="shared" si="60"/>
        <v>1.4474037574582861</v>
      </c>
      <c r="E995" s="2">
        <f t="shared" si="61"/>
        <v>5000</v>
      </c>
      <c r="F995">
        <f t="shared" si="62"/>
        <v>5000</v>
      </c>
      <c r="I995" s="107">
        <f t="shared" si="63"/>
        <v>5000</v>
      </c>
    </row>
    <row r="996" spans="1:9">
      <c r="A996" s="6" t="s">
        <v>9</v>
      </c>
      <c r="B996" s="12">
        <v>258553</v>
      </c>
      <c r="C996" s="12">
        <v>1124054</v>
      </c>
      <c r="D996" s="36">
        <f t="shared" si="60"/>
        <v>4.3474800137689371</v>
      </c>
      <c r="E996" s="2">
        <f t="shared" si="61"/>
        <v>5000</v>
      </c>
      <c r="F996">
        <f t="shared" si="62"/>
        <v>5000</v>
      </c>
      <c r="I996" s="107">
        <f t="shared" si="63"/>
        <v>5000</v>
      </c>
    </row>
    <row r="997" spans="1:9">
      <c r="A997" s="6" t="s">
        <v>9</v>
      </c>
      <c r="B997" s="12">
        <v>337872</v>
      </c>
      <c r="C997" s="12">
        <v>1157963</v>
      </c>
      <c r="D997" s="36">
        <f t="shared" si="60"/>
        <v>3.4272239191172988</v>
      </c>
      <c r="E997" s="2">
        <f t="shared" si="61"/>
        <v>5000</v>
      </c>
      <c r="F997">
        <f t="shared" si="62"/>
        <v>5000</v>
      </c>
      <c r="I997" s="107">
        <f t="shared" si="63"/>
        <v>5000</v>
      </c>
    </row>
    <row r="998" spans="1:9">
      <c r="A998" s="6" t="s">
        <v>9</v>
      </c>
      <c r="B998" s="12">
        <v>508961</v>
      </c>
      <c r="C998" s="12">
        <v>1103172</v>
      </c>
      <c r="D998" s="36">
        <f t="shared" si="60"/>
        <v>2.1674980990684944</v>
      </c>
      <c r="E998" s="2">
        <f t="shared" si="61"/>
        <v>5000</v>
      </c>
      <c r="F998">
        <f t="shared" si="62"/>
        <v>5000</v>
      </c>
      <c r="I998" s="107">
        <f t="shared" si="63"/>
        <v>5000</v>
      </c>
    </row>
    <row r="999" spans="1:9">
      <c r="A999" s="6" t="s">
        <v>9</v>
      </c>
      <c r="B999" s="12">
        <v>272260</v>
      </c>
      <c r="C999" s="12">
        <v>547309</v>
      </c>
      <c r="D999" s="36">
        <f t="shared" si="60"/>
        <v>2.010243884522148</v>
      </c>
      <c r="E999" s="2">
        <f t="shared" si="61"/>
        <v>5000</v>
      </c>
      <c r="F999">
        <f t="shared" si="62"/>
        <v>5000</v>
      </c>
      <c r="I999" s="107">
        <f t="shared" si="63"/>
        <v>5000</v>
      </c>
    </row>
    <row r="1000" spans="1:9">
      <c r="A1000" s="6" t="s">
        <v>9</v>
      </c>
      <c r="B1000" s="12">
        <v>710380</v>
      </c>
      <c r="C1000" s="12">
        <v>857383</v>
      </c>
      <c r="D1000" s="36">
        <f t="shared" si="60"/>
        <v>1.2069357245417944</v>
      </c>
      <c r="E1000" s="2">
        <f t="shared" si="61"/>
        <v>5000</v>
      </c>
      <c r="F1000">
        <f t="shared" si="62"/>
        <v>5000</v>
      </c>
      <c r="I1000" s="107">
        <f t="shared" si="63"/>
        <v>5000</v>
      </c>
    </row>
    <row r="1001" spans="1:9">
      <c r="A1001" s="6" t="s">
        <v>9</v>
      </c>
      <c r="B1001" s="12">
        <v>190015</v>
      </c>
      <c r="C1001" s="12">
        <v>391030</v>
      </c>
      <c r="D1001" s="36">
        <f t="shared" si="60"/>
        <v>2.0578901665657976</v>
      </c>
      <c r="E1001" s="2">
        <f t="shared" si="61"/>
        <v>5000</v>
      </c>
      <c r="F1001" t="str">
        <f t="shared" si="62"/>
        <v>not eligible</v>
      </c>
      <c r="I1001" s="107">
        <f t="shared" si="63"/>
        <v>5000</v>
      </c>
    </row>
    <row r="1002" spans="1:9">
      <c r="A1002" s="6" t="s">
        <v>9</v>
      </c>
      <c r="B1002" s="12">
        <v>623191</v>
      </c>
      <c r="C1002" s="12">
        <v>925428</v>
      </c>
      <c r="D1002" s="36">
        <f t="shared" si="60"/>
        <v>1.4849829346059233</v>
      </c>
      <c r="E1002" s="2">
        <f t="shared" si="61"/>
        <v>5000</v>
      </c>
      <c r="F1002">
        <f t="shared" si="62"/>
        <v>5000</v>
      </c>
      <c r="I1002" s="107">
        <f t="shared" si="63"/>
        <v>5000</v>
      </c>
    </row>
    <row r="1003" spans="1:9">
      <c r="A1003" s="6" t="s">
        <v>9</v>
      </c>
      <c r="B1003" s="12">
        <v>566643</v>
      </c>
      <c r="C1003" s="12">
        <v>35000</v>
      </c>
      <c r="D1003" s="36">
        <f t="shared" si="60"/>
        <v>6.1767285574868123E-2</v>
      </c>
      <c r="E1003" s="2" t="str">
        <f t="shared" si="61"/>
        <v>Not Eligible</v>
      </c>
      <c r="F1003" t="str">
        <f t="shared" si="62"/>
        <v>not eligible</v>
      </c>
      <c r="I1003" s="107" t="str">
        <f t="shared" si="63"/>
        <v>not Eligible</v>
      </c>
    </row>
    <row r="1004" spans="1:9">
      <c r="A1004" s="6" t="s">
        <v>9</v>
      </c>
      <c r="B1004" s="12">
        <v>720190</v>
      </c>
      <c r="C1004" s="12">
        <v>243182</v>
      </c>
      <c r="D1004" s="36">
        <f t="shared" si="60"/>
        <v>0.3376636720865327</v>
      </c>
      <c r="E1004" s="2" t="str">
        <f t="shared" si="61"/>
        <v>Not Eligible</v>
      </c>
      <c r="F1004" t="str">
        <f t="shared" si="62"/>
        <v>not eligible</v>
      </c>
      <c r="I1004" s="107" t="str">
        <f t="shared" si="63"/>
        <v>not Eligible</v>
      </c>
    </row>
    <row r="1005" spans="1:9">
      <c r="A1005" s="6" t="s">
        <v>9</v>
      </c>
      <c r="B1005" s="12">
        <v>261328</v>
      </c>
      <c r="C1005" s="12">
        <v>638065</v>
      </c>
      <c r="D1005" s="36">
        <f t="shared" si="60"/>
        <v>2.4416250841853917</v>
      </c>
      <c r="E1005" s="2">
        <f t="shared" si="61"/>
        <v>5000</v>
      </c>
      <c r="F1005">
        <f t="shared" si="62"/>
        <v>5000</v>
      </c>
      <c r="I1005" s="107">
        <f t="shared" si="63"/>
        <v>5000</v>
      </c>
    </row>
    <row r="1006" spans="1:9">
      <c r="A1006" s="6" t="s">
        <v>9</v>
      </c>
      <c r="B1006" s="12">
        <v>769980</v>
      </c>
      <c r="C1006" s="12">
        <v>562112</v>
      </c>
      <c r="D1006" s="36">
        <f t="shared" si="60"/>
        <v>0.73003454635185328</v>
      </c>
      <c r="E1006" s="2" t="str">
        <f t="shared" si="61"/>
        <v>Not Eligible</v>
      </c>
      <c r="F1006">
        <f t="shared" si="62"/>
        <v>4000</v>
      </c>
      <c r="I1006" s="107" t="str">
        <f t="shared" si="63"/>
        <v>not Eligible</v>
      </c>
    </row>
    <row r="1007" spans="1:9">
      <c r="A1007" s="6" t="s">
        <v>9</v>
      </c>
      <c r="B1007" s="12">
        <v>785592</v>
      </c>
      <c r="C1007" s="12">
        <v>1715801</v>
      </c>
      <c r="D1007" s="36">
        <f t="shared" si="60"/>
        <v>2.1840866505768899</v>
      </c>
      <c r="E1007" s="2">
        <f t="shared" si="61"/>
        <v>5000</v>
      </c>
      <c r="F1007">
        <f t="shared" si="62"/>
        <v>5000</v>
      </c>
      <c r="I1007" s="107">
        <f t="shared" si="63"/>
        <v>5000</v>
      </c>
    </row>
    <row r="1008" spans="1:9">
      <c r="A1008" s="6" t="s">
        <v>9</v>
      </c>
      <c r="B1008" s="12">
        <v>246801</v>
      </c>
      <c r="C1008" s="12">
        <v>677544</v>
      </c>
      <c r="D1008" s="36">
        <f t="shared" si="60"/>
        <v>2.745304921779085</v>
      </c>
      <c r="E1008" s="2">
        <f t="shared" si="61"/>
        <v>5000</v>
      </c>
      <c r="F1008">
        <f t="shared" si="62"/>
        <v>5000</v>
      </c>
      <c r="I1008" s="107">
        <f t="shared" si="63"/>
        <v>5000</v>
      </c>
    </row>
    <row r="1009" spans="1:9">
      <c r="A1009" s="6" t="s">
        <v>9</v>
      </c>
      <c r="B1009" s="12">
        <v>480302</v>
      </c>
      <c r="C1009" s="12">
        <v>849058</v>
      </c>
      <c r="D1009" s="36">
        <f t="shared" si="60"/>
        <v>1.7677586185358378</v>
      </c>
      <c r="E1009" s="2">
        <f t="shared" si="61"/>
        <v>5000</v>
      </c>
      <c r="F1009">
        <f t="shared" si="62"/>
        <v>5000</v>
      </c>
      <c r="I1009" s="107">
        <f t="shared" si="63"/>
        <v>5000</v>
      </c>
    </row>
    <row r="1010" spans="1:9">
      <c r="A1010" s="6" t="s">
        <v>9</v>
      </c>
      <c r="B1010" s="12">
        <v>1007081</v>
      </c>
      <c r="C1010" s="12">
        <v>763208</v>
      </c>
      <c r="D1010" s="36">
        <f t="shared" si="60"/>
        <v>0.75784172276112849</v>
      </c>
      <c r="E1010" s="2" t="str">
        <f t="shared" si="61"/>
        <v>Not Eligible</v>
      </c>
      <c r="F1010">
        <f t="shared" si="62"/>
        <v>4000</v>
      </c>
      <c r="I1010" s="107" t="str">
        <f t="shared" si="63"/>
        <v>not Eligible</v>
      </c>
    </row>
    <row r="1011" spans="1:9">
      <c r="A1011" s="6" t="s">
        <v>9</v>
      </c>
      <c r="B1011" s="12">
        <v>738426</v>
      </c>
      <c r="C1011" s="12">
        <v>608623</v>
      </c>
      <c r="D1011" s="36">
        <f t="shared" si="60"/>
        <v>0.82421664459268773</v>
      </c>
      <c r="E1011" s="2" t="str">
        <f t="shared" si="61"/>
        <v>Not Eligible</v>
      </c>
      <c r="F1011">
        <f t="shared" si="62"/>
        <v>4000</v>
      </c>
      <c r="I1011" s="107" t="str">
        <f t="shared" si="63"/>
        <v>not Eligible</v>
      </c>
    </row>
    <row r="1012" spans="1:9">
      <c r="A1012" s="6" t="s">
        <v>9</v>
      </c>
      <c r="B1012" s="12">
        <v>665623</v>
      </c>
      <c r="C1012" s="12">
        <v>596103</v>
      </c>
      <c r="D1012" s="36">
        <f t="shared" si="60"/>
        <v>0.89555649369087309</v>
      </c>
      <c r="E1012" s="2" t="str">
        <f t="shared" si="61"/>
        <v>Not Eligible</v>
      </c>
      <c r="F1012">
        <f t="shared" si="62"/>
        <v>4000</v>
      </c>
      <c r="I1012" s="107" t="str">
        <f t="shared" si="63"/>
        <v>not Eligible</v>
      </c>
    </row>
    <row r="1013" spans="1:9">
      <c r="A1013" s="6" t="s">
        <v>9</v>
      </c>
      <c r="B1013" s="12">
        <v>312587</v>
      </c>
      <c r="C1013" s="12">
        <v>473719</v>
      </c>
      <c r="D1013" s="36">
        <f t="shared" si="60"/>
        <v>1.5154788906768355</v>
      </c>
      <c r="E1013" s="2">
        <f t="shared" si="61"/>
        <v>5000</v>
      </c>
      <c r="F1013" t="str">
        <f t="shared" si="62"/>
        <v>not eligible</v>
      </c>
      <c r="I1013" s="107">
        <f t="shared" si="63"/>
        <v>5000</v>
      </c>
    </row>
    <row r="1014" spans="1:9">
      <c r="A1014" s="6" t="s">
        <v>9</v>
      </c>
      <c r="B1014" s="12">
        <v>349286</v>
      </c>
      <c r="C1014" s="12">
        <v>331320</v>
      </c>
      <c r="D1014" s="36">
        <f t="shared" si="60"/>
        <v>0.9485636412567352</v>
      </c>
      <c r="E1014" s="2">
        <f t="shared" si="61"/>
        <v>4000</v>
      </c>
      <c r="F1014" t="str">
        <f t="shared" si="62"/>
        <v>not eligible</v>
      </c>
      <c r="I1014" s="107">
        <f t="shared" si="63"/>
        <v>4000</v>
      </c>
    </row>
    <row r="1015" spans="1:9">
      <c r="A1015" s="6" t="s">
        <v>9</v>
      </c>
      <c r="B1015" s="12">
        <v>956262</v>
      </c>
      <c r="C1015" s="12">
        <v>1069928</v>
      </c>
      <c r="D1015" s="36">
        <f t="shared" si="60"/>
        <v>1.1188649135906268</v>
      </c>
      <c r="E1015" s="2">
        <f t="shared" si="61"/>
        <v>5000</v>
      </c>
      <c r="F1015">
        <f t="shared" si="62"/>
        <v>5000</v>
      </c>
      <c r="I1015" s="107">
        <f t="shared" si="63"/>
        <v>5000</v>
      </c>
    </row>
    <row r="1016" spans="1:9">
      <c r="A1016" s="6" t="s">
        <v>9</v>
      </c>
      <c r="B1016" s="12">
        <v>203063</v>
      </c>
      <c r="C1016" s="12">
        <v>800932</v>
      </c>
      <c r="D1016" s="36">
        <f t="shared" si="60"/>
        <v>3.944253753761148</v>
      </c>
      <c r="E1016" s="2">
        <f t="shared" si="61"/>
        <v>5000</v>
      </c>
      <c r="F1016">
        <f t="shared" si="62"/>
        <v>5000</v>
      </c>
      <c r="I1016" s="107">
        <f t="shared" si="63"/>
        <v>5000</v>
      </c>
    </row>
    <row r="1017" spans="1:9">
      <c r="A1017" s="6" t="s">
        <v>9</v>
      </c>
      <c r="B1017" s="12">
        <v>712761</v>
      </c>
      <c r="C1017" s="12">
        <v>1115981</v>
      </c>
      <c r="D1017" s="36">
        <f t="shared" si="60"/>
        <v>1.5657155764695319</v>
      </c>
      <c r="E1017" s="2">
        <f t="shared" si="61"/>
        <v>5000</v>
      </c>
      <c r="F1017">
        <f t="shared" si="62"/>
        <v>5000</v>
      </c>
      <c r="I1017" s="107">
        <f t="shared" si="63"/>
        <v>5000</v>
      </c>
    </row>
    <row r="1018" spans="1:9">
      <c r="A1018" s="6" t="s">
        <v>9</v>
      </c>
      <c r="B1018" s="12">
        <v>380029</v>
      </c>
      <c r="C1018" s="12">
        <v>559536</v>
      </c>
      <c r="D1018" s="36">
        <f t="shared" si="60"/>
        <v>1.4723507942814891</v>
      </c>
      <c r="E1018" s="2">
        <f t="shared" si="61"/>
        <v>5000</v>
      </c>
      <c r="F1018">
        <f t="shared" si="62"/>
        <v>5000</v>
      </c>
      <c r="I1018" s="107">
        <f t="shared" si="63"/>
        <v>5000</v>
      </c>
    </row>
    <row r="1019" spans="1:9">
      <c r="A1019" s="6" t="s">
        <v>9</v>
      </c>
      <c r="B1019" s="12">
        <v>393057</v>
      </c>
      <c r="C1019" s="12">
        <v>733475</v>
      </c>
      <c r="D1019" s="36">
        <f t="shared" si="60"/>
        <v>1.8660779479820992</v>
      </c>
      <c r="E1019" s="2">
        <f t="shared" si="61"/>
        <v>5000</v>
      </c>
      <c r="F1019">
        <f t="shared" si="62"/>
        <v>5000</v>
      </c>
      <c r="I1019" s="107">
        <f t="shared" si="63"/>
        <v>5000</v>
      </c>
    </row>
    <row r="1020" spans="1:9">
      <c r="A1020" s="6" t="s">
        <v>9</v>
      </c>
      <c r="B1020" s="12">
        <v>53169</v>
      </c>
      <c r="C1020" s="12">
        <v>138965</v>
      </c>
      <c r="D1020" s="36">
        <f t="shared" si="60"/>
        <v>2.6136470499727285</v>
      </c>
      <c r="E1020" s="2">
        <f t="shared" si="61"/>
        <v>5000</v>
      </c>
      <c r="F1020" t="str">
        <f t="shared" si="62"/>
        <v>not eligible</v>
      </c>
      <c r="I1020" s="107">
        <f t="shared" si="63"/>
        <v>5000</v>
      </c>
    </row>
    <row r="1021" spans="1:9">
      <c r="A1021" s="6" t="s">
        <v>9</v>
      </c>
      <c r="B1021" s="12">
        <v>375669</v>
      </c>
      <c r="C1021" s="12">
        <v>304313</v>
      </c>
      <c r="D1021" s="36">
        <f t="shared" si="60"/>
        <v>0.81005619308486998</v>
      </c>
      <c r="E1021" s="2" t="str">
        <f t="shared" si="61"/>
        <v>Not Eligible</v>
      </c>
      <c r="F1021" t="str">
        <f t="shared" si="62"/>
        <v>not eligible</v>
      </c>
      <c r="I1021" s="107" t="str">
        <f t="shared" si="63"/>
        <v>not Eligible</v>
      </c>
    </row>
    <row r="1022" spans="1:9">
      <c r="A1022" s="6" t="s">
        <v>9</v>
      </c>
      <c r="B1022" s="12">
        <v>562755</v>
      </c>
      <c r="C1022" s="12">
        <v>793382</v>
      </c>
      <c r="D1022" s="36">
        <f t="shared" si="60"/>
        <v>1.4098177714991427</v>
      </c>
      <c r="E1022" s="2">
        <f t="shared" si="61"/>
        <v>5000</v>
      </c>
      <c r="F1022">
        <f t="shared" si="62"/>
        <v>5000</v>
      </c>
      <c r="I1022" s="107">
        <f t="shared" si="63"/>
        <v>5000</v>
      </c>
    </row>
    <row r="1023" spans="1:9">
      <c r="A1023" s="6" t="s">
        <v>9</v>
      </c>
      <c r="B1023" s="12">
        <v>665368</v>
      </c>
      <c r="C1023" s="12">
        <v>890263</v>
      </c>
      <c r="D1023" s="36">
        <f t="shared" si="60"/>
        <v>1.3380009258034651</v>
      </c>
      <c r="E1023" s="2">
        <f t="shared" si="61"/>
        <v>5000</v>
      </c>
      <c r="F1023">
        <f t="shared" si="62"/>
        <v>5000</v>
      </c>
      <c r="I1023" s="107">
        <f t="shared" si="63"/>
        <v>5000</v>
      </c>
    </row>
    <row r="1024" spans="1:9">
      <c r="A1024" s="6" t="s">
        <v>9</v>
      </c>
      <c r="B1024" s="12">
        <v>1334018</v>
      </c>
      <c r="C1024" s="12">
        <v>312919</v>
      </c>
      <c r="D1024" s="36">
        <f t="shared" si="60"/>
        <v>0.23456879892175367</v>
      </c>
      <c r="E1024" s="2" t="str">
        <f t="shared" si="61"/>
        <v>Not Eligible</v>
      </c>
      <c r="F1024" t="str">
        <f t="shared" si="62"/>
        <v>not eligible</v>
      </c>
      <c r="I1024" s="107" t="str">
        <f t="shared" si="63"/>
        <v>not Eligible</v>
      </c>
    </row>
    <row r="1025" spans="1:9">
      <c r="A1025" s="6" t="s">
        <v>9</v>
      </c>
      <c r="B1025" s="12">
        <v>284845</v>
      </c>
      <c r="C1025" s="12">
        <v>332257</v>
      </c>
      <c r="D1025" s="36">
        <f t="shared" si="60"/>
        <v>1.1664484193157683</v>
      </c>
      <c r="E1025" s="2">
        <f t="shared" si="61"/>
        <v>5000</v>
      </c>
      <c r="F1025" t="str">
        <f t="shared" si="62"/>
        <v>not eligible</v>
      </c>
      <c r="I1025" s="107">
        <f t="shared" si="63"/>
        <v>5000</v>
      </c>
    </row>
    <row r="1026" spans="1:9">
      <c r="A1026" s="6" t="s">
        <v>9</v>
      </c>
      <c r="B1026" s="12">
        <v>326632</v>
      </c>
      <c r="C1026" s="12">
        <v>275188</v>
      </c>
      <c r="D1026" s="36">
        <f t="shared" si="60"/>
        <v>0.84250165323667003</v>
      </c>
      <c r="E1026" s="2" t="str">
        <f t="shared" si="61"/>
        <v>Not Eligible</v>
      </c>
      <c r="F1026" t="str">
        <f t="shared" si="62"/>
        <v>not eligible</v>
      </c>
      <c r="I1026" s="107" t="str">
        <f t="shared" si="63"/>
        <v>not Eligible</v>
      </c>
    </row>
    <row r="1027" spans="1:9">
      <c r="A1027" s="6" t="s">
        <v>9</v>
      </c>
      <c r="B1027" s="12">
        <v>314768</v>
      </c>
      <c r="C1027" s="12">
        <v>201752</v>
      </c>
      <c r="D1027" s="36">
        <f t="shared" si="60"/>
        <v>0.64095460783815383</v>
      </c>
      <c r="E1027" s="2" t="str">
        <f t="shared" si="61"/>
        <v>Not Eligible</v>
      </c>
      <c r="F1027" t="str">
        <f t="shared" si="62"/>
        <v>not eligible</v>
      </c>
      <c r="I1027" s="107" t="str">
        <f t="shared" si="63"/>
        <v>not Eligible</v>
      </c>
    </row>
    <row r="1028" spans="1:9">
      <c r="A1028" s="6" t="s">
        <v>9</v>
      </c>
      <c r="B1028" s="12">
        <v>512046</v>
      </c>
      <c r="C1028" s="12">
        <v>946422</v>
      </c>
      <c r="D1028" s="36">
        <f t="shared" si="60"/>
        <v>1.8483144092522938</v>
      </c>
      <c r="E1028" s="2">
        <f t="shared" si="61"/>
        <v>5000</v>
      </c>
      <c r="F1028">
        <f t="shared" si="62"/>
        <v>5000</v>
      </c>
      <c r="I1028" s="107">
        <f t="shared" si="63"/>
        <v>5000</v>
      </c>
    </row>
    <row r="1029" spans="1:9">
      <c r="A1029" s="6" t="s">
        <v>9</v>
      </c>
      <c r="B1029" s="12">
        <v>412612</v>
      </c>
      <c r="C1029" s="12">
        <v>268226</v>
      </c>
      <c r="D1029" s="36">
        <f t="shared" si="60"/>
        <v>0.65006834507963895</v>
      </c>
      <c r="E1029" s="2" t="str">
        <f t="shared" si="61"/>
        <v>Not Eligible</v>
      </c>
      <c r="F1029" t="str">
        <f t="shared" si="62"/>
        <v>not eligible</v>
      </c>
      <c r="I1029" s="107" t="str">
        <f t="shared" si="63"/>
        <v>not Eligible</v>
      </c>
    </row>
    <row r="1030" spans="1:9">
      <c r="A1030" s="6" t="s">
        <v>9</v>
      </c>
      <c r="B1030" s="12">
        <v>663371</v>
      </c>
      <c r="C1030" s="12">
        <v>544553</v>
      </c>
      <c r="D1030" s="36">
        <f t="shared" si="60"/>
        <v>0.82088755764119925</v>
      </c>
      <c r="E1030" s="2" t="str">
        <f t="shared" si="61"/>
        <v>Not Eligible</v>
      </c>
      <c r="F1030">
        <f t="shared" si="62"/>
        <v>4000</v>
      </c>
      <c r="I1030" s="107" t="str">
        <f t="shared" si="63"/>
        <v>not Eligible</v>
      </c>
    </row>
    <row r="1031" spans="1:9">
      <c r="A1031" s="6" t="s">
        <v>9</v>
      </c>
      <c r="B1031" s="12">
        <v>199098</v>
      </c>
      <c r="C1031" s="12">
        <v>44231</v>
      </c>
      <c r="D1031" s="36">
        <f t="shared" si="60"/>
        <v>0.22215692774412601</v>
      </c>
      <c r="E1031" s="2" t="str">
        <f t="shared" si="61"/>
        <v>Not Eligible</v>
      </c>
      <c r="F1031" t="str">
        <f t="shared" si="62"/>
        <v>not eligible</v>
      </c>
      <c r="I1031" s="107" t="str">
        <f t="shared" si="63"/>
        <v>not Eligible</v>
      </c>
    </row>
    <row r="1032" spans="1:9">
      <c r="A1032" s="6" t="s">
        <v>9</v>
      </c>
      <c r="B1032" s="12">
        <v>461313</v>
      </c>
      <c r="C1032" s="12">
        <v>635248</v>
      </c>
      <c r="D1032" s="36">
        <f t="shared" si="60"/>
        <v>1.3770433523442869</v>
      </c>
      <c r="E1032" s="2">
        <f t="shared" si="61"/>
        <v>5000</v>
      </c>
      <c r="F1032">
        <f t="shared" si="62"/>
        <v>5000</v>
      </c>
      <c r="I1032" s="107">
        <f t="shared" si="63"/>
        <v>5000</v>
      </c>
    </row>
    <row r="1033" spans="1:9">
      <c r="A1033" s="6" t="s">
        <v>9</v>
      </c>
      <c r="B1033" s="12">
        <v>676101</v>
      </c>
      <c r="C1033" s="12">
        <v>221970</v>
      </c>
      <c r="D1033" s="36">
        <f t="shared" si="60"/>
        <v>0.3283089360909095</v>
      </c>
      <c r="E1033" s="2" t="str">
        <f t="shared" si="61"/>
        <v>Not Eligible</v>
      </c>
      <c r="F1033" t="str">
        <f t="shared" si="62"/>
        <v>not eligible</v>
      </c>
      <c r="I1033" s="107" t="str">
        <f t="shared" si="63"/>
        <v>not Eligible</v>
      </c>
    </row>
    <row r="1034" spans="1:9">
      <c r="A1034" s="6" t="s">
        <v>9</v>
      </c>
      <c r="B1034" s="12">
        <v>324595</v>
      </c>
      <c r="C1034" s="12">
        <v>1575470</v>
      </c>
      <c r="D1034" s="36">
        <f t="shared" ref="D1034:D1097" si="64">C1034/B1034</f>
        <v>4.8536483926123326</v>
      </c>
      <c r="E1034" s="2">
        <f t="shared" ref="E1034:E1097" si="65">IF(AND(A1034="Active",D1034&gt;90%),IF(D1034&gt;100%,5000,IF(D1034&gt;91%,4000,IF(D1034&gt;81%,3000,2000))),"Not Eligible")</f>
        <v>5000</v>
      </c>
      <c r="F1034">
        <f t="shared" ref="F1034:F1097" si="66">IF(AND(A1034="active",C1034&gt;500000),IF(D1034&gt;100%,5000,IF(D1034&gt;D1034&gt;91%,4000,IF(D1034&gt;81%,3000,2000))),"not eligible")</f>
        <v>5000</v>
      </c>
      <c r="I1034" s="107">
        <f t="shared" ref="I1034:I1097" si="67">IF(AND(A1034="Active",D1034&gt;90%),IF(D1034&gt;100%,5000,IF(D1034&gt;91%,4000,IF(D1034&gt;81%,3000,IF(D1034&gt;70%,2000,"Not Eligible")))),"not Eligible")</f>
        <v>5000</v>
      </c>
    </row>
    <row r="1035" spans="1:9">
      <c r="A1035" s="6" t="s">
        <v>9</v>
      </c>
      <c r="B1035" s="12">
        <v>725991</v>
      </c>
      <c r="C1035" s="12">
        <v>773405</v>
      </c>
      <c r="D1035" s="36">
        <f t="shared" si="64"/>
        <v>1.0653093495649395</v>
      </c>
      <c r="E1035" s="2">
        <f t="shared" si="65"/>
        <v>5000</v>
      </c>
      <c r="F1035">
        <f t="shared" si="66"/>
        <v>5000</v>
      </c>
      <c r="I1035" s="107">
        <f t="shared" si="67"/>
        <v>5000</v>
      </c>
    </row>
    <row r="1036" spans="1:9">
      <c r="A1036" s="6" t="s">
        <v>9</v>
      </c>
      <c r="B1036" s="12">
        <v>656508</v>
      </c>
      <c r="C1036" s="12">
        <v>452184</v>
      </c>
      <c r="D1036" s="36">
        <f t="shared" si="64"/>
        <v>0.68877150011881039</v>
      </c>
      <c r="E1036" s="2" t="str">
        <f t="shared" si="65"/>
        <v>Not Eligible</v>
      </c>
      <c r="F1036" t="str">
        <f t="shared" si="66"/>
        <v>not eligible</v>
      </c>
      <c r="I1036" s="107" t="str">
        <f t="shared" si="67"/>
        <v>not Eligible</v>
      </c>
    </row>
    <row r="1037" spans="1:9">
      <c r="A1037" s="6" t="s">
        <v>9</v>
      </c>
      <c r="B1037" s="12">
        <v>324420</v>
      </c>
      <c r="C1037" s="12">
        <v>25000</v>
      </c>
      <c r="D1037" s="36">
        <f t="shared" si="64"/>
        <v>7.7060600456198752E-2</v>
      </c>
      <c r="E1037" s="2" t="str">
        <f t="shared" si="65"/>
        <v>Not Eligible</v>
      </c>
      <c r="F1037" t="str">
        <f t="shared" si="66"/>
        <v>not eligible</v>
      </c>
      <c r="I1037" s="107" t="str">
        <f t="shared" si="67"/>
        <v>not Eligible</v>
      </c>
    </row>
    <row r="1038" spans="1:9">
      <c r="A1038" s="6" t="s">
        <v>9</v>
      </c>
      <c r="B1038" s="12">
        <v>655934</v>
      </c>
      <c r="C1038" s="12">
        <v>579969</v>
      </c>
      <c r="D1038" s="36">
        <f t="shared" si="64"/>
        <v>0.88418804330923539</v>
      </c>
      <c r="E1038" s="2" t="str">
        <f t="shared" si="65"/>
        <v>Not Eligible</v>
      </c>
      <c r="F1038">
        <f t="shared" si="66"/>
        <v>4000</v>
      </c>
      <c r="I1038" s="107" t="str">
        <f t="shared" si="67"/>
        <v>not Eligible</v>
      </c>
    </row>
    <row r="1039" spans="1:9">
      <c r="A1039" s="6" t="s">
        <v>9</v>
      </c>
      <c r="B1039" s="12">
        <v>903584</v>
      </c>
      <c r="C1039" s="12">
        <v>1237000</v>
      </c>
      <c r="D1039" s="36">
        <f t="shared" si="64"/>
        <v>1.368992810851011</v>
      </c>
      <c r="E1039" s="2">
        <f t="shared" si="65"/>
        <v>5000</v>
      </c>
      <c r="F1039">
        <f t="shared" si="66"/>
        <v>5000</v>
      </c>
      <c r="I1039" s="107">
        <f t="shared" si="67"/>
        <v>5000</v>
      </c>
    </row>
    <row r="1040" spans="1:9">
      <c r="A1040" s="6" t="s">
        <v>9</v>
      </c>
      <c r="B1040" s="12">
        <v>401521</v>
      </c>
      <c r="C1040" s="12">
        <v>491866</v>
      </c>
      <c r="D1040" s="36">
        <f t="shared" si="64"/>
        <v>1.2250069112200856</v>
      </c>
      <c r="E1040" s="2">
        <f t="shared" si="65"/>
        <v>5000</v>
      </c>
      <c r="F1040" t="str">
        <f t="shared" si="66"/>
        <v>not eligible</v>
      </c>
      <c r="I1040" s="107">
        <f t="shared" si="67"/>
        <v>5000</v>
      </c>
    </row>
    <row r="1041" spans="1:9">
      <c r="A1041" s="6" t="s">
        <v>9</v>
      </c>
      <c r="B1041" s="12">
        <v>205227</v>
      </c>
      <c r="C1041" s="12">
        <v>60000</v>
      </c>
      <c r="D1041" s="36">
        <f t="shared" si="64"/>
        <v>0.29235919250391029</v>
      </c>
      <c r="E1041" s="2" t="str">
        <f t="shared" si="65"/>
        <v>Not Eligible</v>
      </c>
      <c r="F1041" t="str">
        <f t="shared" si="66"/>
        <v>not eligible</v>
      </c>
      <c r="I1041" s="107" t="str">
        <f t="shared" si="67"/>
        <v>not Eligible</v>
      </c>
    </row>
    <row r="1042" spans="1:9">
      <c r="A1042" s="6" t="s">
        <v>9</v>
      </c>
      <c r="B1042" s="12">
        <v>1122818</v>
      </c>
      <c r="C1042" s="12">
        <v>628690</v>
      </c>
      <c r="D1042" s="36">
        <f t="shared" si="64"/>
        <v>0.55992155451729486</v>
      </c>
      <c r="E1042" s="2" t="str">
        <f t="shared" si="65"/>
        <v>Not Eligible</v>
      </c>
      <c r="F1042">
        <f t="shared" si="66"/>
        <v>4000</v>
      </c>
      <c r="I1042" s="107" t="str">
        <f t="shared" si="67"/>
        <v>not Eligible</v>
      </c>
    </row>
    <row r="1043" spans="1:9">
      <c r="A1043" s="6" t="s">
        <v>9</v>
      </c>
      <c r="B1043" s="12">
        <v>806346</v>
      </c>
      <c r="C1043" s="12">
        <v>840007</v>
      </c>
      <c r="D1043" s="36">
        <f t="shared" si="64"/>
        <v>1.0417451069392047</v>
      </c>
      <c r="E1043" s="2">
        <f t="shared" si="65"/>
        <v>5000</v>
      </c>
      <c r="F1043">
        <f t="shared" si="66"/>
        <v>5000</v>
      </c>
      <c r="I1043" s="107">
        <f t="shared" si="67"/>
        <v>5000</v>
      </c>
    </row>
    <row r="1044" spans="1:9">
      <c r="A1044" s="6" t="s">
        <v>9</v>
      </c>
      <c r="B1044" s="12">
        <v>309650</v>
      </c>
      <c r="C1044" s="12">
        <v>751391</v>
      </c>
      <c r="D1044" s="36">
        <f t="shared" si="64"/>
        <v>2.4265816244146619</v>
      </c>
      <c r="E1044" s="2">
        <f t="shared" si="65"/>
        <v>5000</v>
      </c>
      <c r="F1044">
        <f t="shared" si="66"/>
        <v>5000</v>
      </c>
      <c r="I1044" s="107">
        <f t="shared" si="67"/>
        <v>5000</v>
      </c>
    </row>
    <row r="1045" spans="1:9">
      <c r="A1045" s="6" t="s">
        <v>9</v>
      </c>
      <c r="B1045" s="12">
        <v>573425</v>
      </c>
      <c r="C1045" s="12">
        <v>933384</v>
      </c>
      <c r="D1045" s="36">
        <f t="shared" si="64"/>
        <v>1.6277351004926537</v>
      </c>
      <c r="E1045" s="2">
        <f t="shared" si="65"/>
        <v>5000</v>
      </c>
      <c r="F1045">
        <f t="shared" si="66"/>
        <v>5000</v>
      </c>
      <c r="I1045" s="107">
        <f t="shared" si="67"/>
        <v>5000</v>
      </c>
    </row>
    <row r="1046" spans="1:9">
      <c r="A1046" s="6" t="s">
        <v>9</v>
      </c>
      <c r="B1046" s="12">
        <v>349922</v>
      </c>
      <c r="C1046" s="12">
        <v>484530</v>
      </c>
      <c r="D1046" s="36">
        <f t="shared" si="64"/>
        <v>1.3846800144032099</v>
      </c>
      <c r="E1046" s="2">
        <f t="shared" si="65"/>
        <v>5000</v>
      </c>
      <c r="F1046" t="str">
        <f t="shared" si="66"/>
        <v>not eligible</v>
      </c>
      <c r="I1046" s="107">
        <f t="shared" si="67"/>
        <v>5000</v>
      </c>
    </row>
    <row r="1047" spans="1:9">
      <c r="A1047" s="6" t="s">
        <v>9</v>
      </c>
      <c r="B1047" s="12">
        <v>1116004</v>
      </c>
      <c r="C1047" s="12">
        <v>1157704</v>
      </c>
      <c r="D1047" s="36">
        <f t="shared" si="64"/>
        <v>1.0373654574714786</v>
      </c>
      <c r="E1047" s="2">
        <f t="shared" si="65"/>
        <v>5000</v>
      </c>
      <c r="F1047">
        <f t="shared" si="66"/>
        <v>5000</v>
      </c>
      <c r="I1047" s="107">
        <f t="shared" si="67"/>
        <v>5000</v>
      </c>
    </row>
    <row r="1048" spans="1:9">
      <c r="A1048" s="6" t="s">
        <v>9</v>
      </c>
      <c r="B1048" s="12">
        <v>672537</v>
      </c>
      <c r="C1048" s="12">
        <v>341294</v>
      </c>
      <c r="D1048" s="36">
        <f t="shared" si="64"/>
        <v>0.50747245132981533</v>
      </c>
      <c r="E1048" s="2" t="str">
        <f t="shared" si="65"/>
        <v>Not Eligible</v>
      </c>
      <c r="F1048" t="str">
        <f t="shared" si="66"/>
        <v>not eligible</v>
      </c>
      <c r="I1048" s="107" t="str">
        <f t="shared" si="67"/>
        <v>not Eligible</v>
      </c>
    </row>
    <row r="1049" spans="1:9">
      <c r="A1049" s="6" t="s">
        <v>9</v>
      </c>
      <c r="B1049" s="12">
        <v>480229</v>
      </c>
      <c r="C1049" s="12">
        <v>731602</v>
      </c>
      <c r="D1049" s="36">
        <f t="shared" si="64"/>
        <v>1.5234440235804168</v>
      </c>
      <c r="E1049" s="2">
        <f t="shared" si="65"/>
        <v>5000</v>
      </c>
      <c r="F1049">
        <f t="shared" si="66"/>
        <v>5000</v>
      </c>
      <c r="I1049" s="107">
        <f t="shared" si="67"/>
        <v>5000</v>
      </c>
    </row>
    <row r="1050" spans="1:9">
      <c r="A1050" s="6" t="s">
        <v>9</v>
      </c>
      <c r="B1050" s="12">
        <v>469886</v>
      </c>
      <c r="C1050" s="12">
        <v>316203</v>
      </c>
      <c r="D1050" s="36">
        <f t="shared" si="64"/>
        <v>0.67293556309402702</v>
      </c>
      <c r="E1050" s="2" t="str">
        <f t="shared" si="65"/>
        <v>Not Eligible</v>
      </c>
      <c r="F1050" t="str">
        <f t="shared" si="66"/>
        <v>not eligible</v>
      </c>
      <c r="I1050" s="107" t="str">
        <f t="shared" si="67"/>
        <v>not Eligible</v>
      </c>
    </row>
    <row r="1051" spans="1:9">
      <c r="A1051" s="6" t="s">
        <v>9</v>
      </c>
      <c r="B1051" s="12">
        <v>405815</v>
      </c>
      <c r="C1051" s="12">
        <v>423780</v>
      </c>
      <c r="D1051" s="36">
        <f t="shared" si="64"/>
        <v>1.0442689402806697</v>
      </c>
      <c r="E1051" s="2">
        <f t="shared" si="65"/>
        <v>5000</v>
      </c>
      <c r="F1051" t="str">
        <f t="shared" si="66"/>
        <v>not eligible</v>
      </c>
      <c r="I1051" s="107">
        <f t="shared" si="67"/>
        <v>5000</v>
      </c>
    </row>
    <row r="1052" spans="1:9">
      <c r="A1052" s="6" t="s">
        <v>9</v>
      </c>
      <c r="B1052" s="12">
        <v>362561</v>
      </c>
      <c r="C1052" s="12">
        <v>1581111</v>
      </c>
      <c r="D1052" s="36">
        <f t="shared" si="64"/>
        <v>4.3609516743389385</v>
      </c>
      <c r="E1052" s="2">
        <f t="shared" si="65"/>
        <v>5000</v>
      </c>
      <c r="F1052">
        <f t="shared" si="66"/>
        <v>5000</v>
      </c>
      <c r="I1052" s="107">
        <f t="shared" si="67"/>
        <v>5000</v>
      </c>
    </row>
    <row r="1053" spans="1:9">
      <c r="A1053" s="6" t="s">
        <v>9</v>
      </c>
      <c r="B1053" s="12">
        <v>1057926</v>
      </c>
      <c r="C1053" s="12">
        <v>1800670</v>
      </c>
      <c r="D1053" s="36">
        <f t="shared" si="64"/>
        <v>1.7020755705030408</v>
      </c>
      <c r="E1053" s="2">
        <f t="shared" si="65"/>
        <v>5000</v>
      </c>
      <c r="F1053">
        <f t="shared" si="66"/>
        <v>5000</v>
      </c>
      <c r="I1053" s="107">
        <f t="shared" si="67"/>
        <v>5000</v>
      </c>
    </row>
    <row r="1054" spans="1:9">
      <c r="A1054" s="6" t="s">
        <v>9</v>
      </c>
      <c r="B1054" s="12">
        <v>369117</v>
      </c>
      <c r="C1054" s="12">
        <v>508877</v>
      </c>
      <c r="D1054" s="36">
        <f t="shared" si="64"/>
        <v>1.3786333330624165</v>
      </c>
      <c r="E1054" s="2">
        <f t="shared" si="65"/>
        <v>5000</v>
      </c>
      <c r="F1054">
        <f t="shared" si="66"/>
        <v>5000</v>
      </c>
      <c r="I1054" s="107">
        <f t="shared" si="67"/>
        <v>5000</v>
      </c>
    </row>
    <row r="1055" spans="1:9">
      <c r="A1055" s="6" t="s">
        <v>9</v>
      </c>
      <c r="B1055" s="12">
        <v>390249</v>
      </c>
      <c r="C1055" s="12">
        <v>542716</v>
      </c>
      <c r="D1055" s="36">
        <f t="shared" si="64"/>
        <v>1.3906915840911829</v>
      </c>
      <c r="E1055" s="2">
        <f t="shared" si="65"/>
        <v>5000</v>
      </c>
      <c r="F1055">
        <f t="shared" si="66"/>
        <v>5000</v>
      </c>
      <c r="I1055" s="107">
        <f t="shared" si="67"/>
        <v>5000</v>
      </c>
    </row>
    <row r="1056" spans="1:9">
      <c r="A1056" s="6" t="s">
        <v>9</v>
      </c>
      <c r="B1056" s="12">
        <v>1203686</v>
      </c>
      <c r="C1056" s="12">
        <v>593312</v>
      </c>
      <c r="D1056" s="36">
        <f t="shared" si="64"/>
        <v>0.49291260345306004</v>
      </c>
      <c r="E1056" s="2" t="str">
        <f t="shared" si="65"/>
        <v>Not Eligible</v>
      </c>
      <c r="F1056">
        <f t="shared" si="66"/>
        <v>4000</v>
      </c>
      <c r="I1056" s="107" t="str">
        <f t="shared" si="67"/>
        <v>not Eligible</v>
      </c>
    </row>
    <row r="1057" spans="1:9">
      <c r="A1057" s="6" t="s">
        <v>9</v>
      </c>
      <c r="B1057" s="12">
        <v>326754</v>
      </c>
      <c r="C1057" s="12">
        <v>828061</v>
      </c>
      <c r="D1057" s="36">
        <f t="shared" si="64"/>
        <v>2.5342031008036625</v>
      </c>
      <c r="E1057" s="2">
        <f t="shared" si="65"/>
        <v>5000</v>
      </c>
      <c r="F1057">
        <f t="shared" si="66"/>
        <v>5000</v>
      </c>
      <c r="I1057" s="107">
        <f t="shared" si="67"/>
        <v>5000</v>
      </c>
    </row>
    <row r="1058" spans="1:9">
      <c r="A1058" s="6" t="s">
        <v>9</v>
      </c>
      <c r="B1058" s="12">
        <v>1023709</v>
      </c>
      <c r="C1058" s="12">
        <v>1041240</v>
      </c>
      <c r="D1058" s="36">
        <f t="shared" si="64"/>
        <v>1.0171249837600334</v>
      </c>
      <c r="E1058" s="2">
        <f t="shared" si="65"/>
        <v>5000</v>
      </c>
      <c r="F1058">
        <f t="shared" si="66"/>
        <v>5000</v>
      </c>
      <c r="I1058" s="107">
        <f t="shared" si="67"/>
        <v>5000</v>
      </c>
    </row>
    <row r="1059" spans="1:9">
      <c r="A1059" s="6" t="s">
        <v>9</v>
      </c>
      <c r="B1059" s="12">
        <v>570889</v>
      </c>
      <c r="C1059" s="12">
        <v>359944</v>
      </c>
      <c r="D1059" s="36">
        <f t="shared" si="64"/>
        <v>0.63049734712001804</v>
      </c>
      <c r="E1059" s="2" t="str">
        <f t="shared" si="65"/>
        <v>Not Eligible</v>
      </c>
      <c r="F1059" t="str">
        <f t="shared" si="66"/>
        <v>not eligible</v>
      </c>
      <c r="I1059" s="107" t="str">
        <f t="shared" si="67"/>
        <v>not Eligible</v>
      </c>
    </row>
    <row r="1060" spans="1:9">
      <c r="A1060" s="6" t="s">
        <v>9</v>
      </c>
      <c r="B1060" s="12">
        <v>339444</v>
      </c>
      <c r="C1060" s="12">
        <v>756631</v>
      </c>
      <c r="D1060" s="36">
        <f t="shared" si="64"/>
        <v>2.2290304144424411</v>
      </c>
      <c r="E1060" s="2">
        <f t="shared" si="65"/>
        <v>5000</v>
      </c>
      <c r="F1060">
        <f t="shared" si="66"/>
        <v>5000</v>
      </c>
      <c r="I1060" s="107">
        <f t="shared" si="67"/>
        <v>5000</v>
      </c>
    </row>
    <row r="1061" spans="1:9">
      <c r="A1061" s="6" t="s">
        <v>9</v>
      </c>
      <c r="B1061" s="12">
        <v>135205</v>
      </c>
      <c r="C1061" s="12">
        <v>179372</v>
      </c>
      <c r="D1061" s="36">
        <f t="shared" si="64"/>
        <v>1.3266669132058726</v>
      </c>
      <c r="E1061" s="2">
        <f t="shared" si="65"/>
        <v>5000</v>
      </c>
      <c r="F1061" t="str">
        <f t="shared" si="66"/>
        <v>not eligible</v>
      </c>
      <c r="I1061" s="107">
        <f t="shared" si="67"/>
        <v>5000</v>
      </c>
    </row>
    <row r="1062" spans="1:9">
      <c r="A1062" s="6" t="s">
        <v>9</v>
      </c>
      <c r="B1062" s="12">
        <v>252446</v>
      </c>
      <c r="C1062" s="12">
        <v>711437</v>
      </c>
      <c r="D1062" s="36">
        <f t="shared" si="64"/>
        <v>2.8181749760344785</v>
      </c>
      <c r="E1062" s="2">
        <f t="shared" si="65"/>
        <v>5000</v>
      </c>
      <c r="F1062">
        <f t="shared" si="66"/>
        <v>5000</v>
      </c>
      <c r="I1062" s="107">
        <f t="shared" si="67"/>
        <v>5000</v>
      </c>
    </row>
    <row r="1063" spans="1:9">
      <c r="A1063" s="6" t="s">
        <v>9</v>
      </c>
      <c r="B1063" s="12">
        <v>1174275</v>
      </c>
      <c r="C1063" s="12">
        <v>1722760</v>
      </c>
      <c r="D1063" s="36">
        <f t="shared" si="64"/>
        <v>1.4670839454131273</v>
      </c>
      <c r="E1063" s="2">
        <f t="shared" si="65"/>
        <v>5000</v>
      </c>
      <c r="F1063">
        <f t="shared" si="66"/>
        <v>5000</v>
      </c>
      <c r="I1063" s="107">
        <f t="shared" si="67"/>
        <v>5000</v>
      </c>
    </row>
    <row r="1064" spans="1:9">
      <c r="A1064" s="6" t="s">
        <v>9</v>
      </c>
      <c r="B1064" s="12">
        <v>499217</v>
      </c>
      <c r="C1064" s="12">
        <v>470034</v>
      </c>
      <c r="D1064" s="36">
        <f t="shared" si="64"/>
        <v>0.94154245548528992</v>
      </c>
      <c r="E1064" s="2">
        <f t="shared" si="65"/>
        <v>4000</v>
      </c>
      <c r="F1064" t="str">
        <f t="shared" si="66"/>
        <v>not eligible</v>
      </c>
      <c r="I1064" s="107">
        <f t="shared" si="67"/>
        <v>4000</v>
      </c>
    </row>
    <row r="1065" spans="1:9">
      <c r="A1065" s="6" t="s">
        <v>9</v>
      </c>
      <c r="B1065" s="12">
        <v>505622</v>
      </c>
      <c r="C1065" s="12">
        <v>404325</v>
      </c>
      <c r="D1065" s="36">
        <f t="shared" si="64"/>
        <v>0.7996586382712777</v>
      </c>
      <c r="E1065" s="2" t="str">
        <f t="shared" si="65"/>
        <v>Not Eligible</v>
      </c>
      <c r="F1065" t="str">
        <f t="shared" si="66"/>
        <v>not eligible</v>
      </c>
      <c r="I1065" s="107" t="str">
        <f t="shared" si="67"/>
        <v>not Eligible</v>
      </c>
    </row>
    <row r="1066" spans="1:9">
      <c r="A1066" s="6" t="s">
        <v>9</v>
      </c>
      <c r="B1066" s="12">
        <v>417648</v>
      </c>
      <c r="C1066" s="12">
        <v>653500</v>
      </c>
      <c r="D1066" s="36">
        <f t="shared" si="64"/>
        <v>1.5647147837413324</v>
      </c>
      <c r="E1066" s="2">
        <f t="shared" si="65"/>
        <v>5000</v>
      </c>
      <c r="F1066">
        <f t="shared" si="66"/>
        <v>5000</v>
      </c>
      <c r="I1066" s="107">
        <f t="shared" si="67"/>
        <v>5000</v>
      </c>
    </row>
    <row r="1067" spans="1:9">
      <c r="A1067" s="6" t="s">
        <v>9</v>
      </c>
      <c r="B1067" s="12">
        <v>822393</v>
      </c>
      <c r="C1067" s="12">
        <v>1351469</v>
      </c>
      <c r="D1067" s="36">
        <f t="shared" si="64"/>
        <v>1.6433371879381269</v>
      </c>
      <c r="E1067" s="2">
        <f t="shared" si="65"/>
        <v>5000</v>
      </c>
      <c r="F1067">
        <f t="shared" si="66"/>
        <v>5000</v>
      </c>
      <c r="I1067" s="107">
        <f t="shared" si="67"/>
        <v>5000</v>
      </c>
    </row>
    <row r="1068" spans="1:9">
      <c r="A1068" s="6" t="s">
        <v>9</v>
      </c>
      <c r="B1068" s="12">
        <v>232585</v>
      </c>
      <c r="C1068" s="12">
        <v>824453</v>
      </c>
      <c r="D1068" s="36">
        <f t="shared" si="64"/>
        <v>3.5447384827052475</v>
      </c>
      <c r="E1068" s="2">
        <f t="shared" si="65"/>
        <v>5000</v>
      </c>
      <c r="F1068">
        <f t="shared" si="66"/>
        <v>5000</v>
      </c>
      <c r="I1068" s="107">
        <f t="shared" si="67"/>
        <v>5000</v>
      </c>
    </row>
    <row r="1069" spans="1:9">
      <c r="A1069" s="6" t="s">
        <v>9</v>
      </c>
      <c r="B1069" s="12">
        <v>546019</v>
      </c>
      <c r="C1069" s="12">
        <v>1225000</v>
      </c>
      <c r="D1069" s="36">
        <f t="shared" si="64"/>
        <v>2.2435116726707314</v>
      </c>
      <c r="E1069" s="2">
        <f t="shared" si="65"/>
        <v>5000</v>
      </c>
      <c r="F1069">
        <f t="shared" si="66"/>
        <v>5000</v>
      </c>
      <c r="I1069" s="107">
        <f t="shared" si="67"/>
        <v>5000</v>
      </c>
    </row>
    <row r="1070" spans="1:9">
      <c r="A1070" s="6" t="s">
        <v>9</v>
      </c>
      <c r="B1070" s="12">
        <v>394769</v>
      </c>
      <c r="C1070" s="12">
        <v>845915</v>
      </c>
      <c r="D1070" s="36">
        <f t="shared" si="64"/>
        <v>2.1428100990705956</v>
      </c>
      <c r="E1070" s="2">
        <f t="shared" si="65"/>
        <v>5000</v>
      </c>
      <c r="F1070">
        <f t="shared" si="66"/>
        <v>5000</v>
      </c>
      <c r="I1070" s="107">
        <f t="shared" si="67"/>
        <v>5000</v>
      </c>
    </row>
    <row r="1071" spans="1:9">
      <c r="A1071" s="6" t="s">
        <v>9</v>
      </c>
      <c r="B1071" s="12">
        <v>759113</v>
      </c>
      <c r="C1071" s="12">
        <v>723490</v>
      </c>
      <c r="D1071" s="36">
        <f t="shared" si="64"/>
        <v>0.95307286266998459</v>
      </c>
      <c r="E1071" s="2">
        <f t="shared" si="65"/>
        <v>4000</v>
      </c>
      <c r="F1071">
        <f t="shared" si="66"/>
        <v>4000</v>
      </c>
      <c r="I1071" s="107">
        <f t="shared" si="67"/>
        <v>4000</v>
      </c>
    </row>
    <row r="1072" spans="1:9">
      <c r="A1072" s="6" t="s">
        <v>9</v>
      </c>
      <c r="B1072" s="12">
        <v>540819</v>
      </c>
      <c r="C1072" s="12">
        <v>306376</v>
      </c>
      <c r="D1072" s="36">
        <f t="shared" si="64"/>
        <v>0.5665037655851588</v>
      </c>
      <c r="E1072" s="2" t="str">
        <f t="shared" si="65"/>
        <v>Not Eligible</v>
      </c>
      <c r="F1072" t="str">
        <f t="shared" si="66"/>
        <v>not eligible</v>
      </c>
      <c r="I1072" s="107" t="str">
        <f t="shared" si="67"/>
        <v>not Eligible</v>
      </c>
    </row>
    <row r="1073" spans="1:9">
      <c r="A1073" s="6" t="s">
        <v>9</v>
      </c>
      <c r="B1073" s="12">
        <v>1231688</v>
      </c>
      <c r="C1073" s="12">
        <v>1424410</v>
      </c>
      <c r="D1073" s="36">
        <f t="shared" si="64"/>
        <v>1.1564698202791617</v>
      </c>
      <c r="E1073" s="2">
        <f t="shared" si="65"/>
        <v>5000</v>
      </c>
      <c r="F1073">
        <f t="shared" si="66"/>
        <v>5000</v>
      </c>
      <c r="I1073" s="107">
        <f t="shared" si="67"/>
        <v>5000</v>
      </c>
    </row>
    <row r="1074" spans="1:9">
      <c r="A1074" s="6" t="s">
        <v>9</v>
      </c>
      <c r="B1074" s="12">
        <v>697901</v>
      </c>
      <c r="C1074" s="12">
        <v>1176747</v>
      </c>
      <c r="D1074" s="36">
        <f t="shared" si="64"/>
        <v>1.6861231034201125</v>
      </c>
      <c r="E1074" s="2">
        <f t="shared" si="65"/>
        <v>5000</v>
      </c>
      <c r="F1074">
        <f t="shared" si="66"/>
        <v>5000</v>
      </c>
      <c r="I1074" s="107">
        <f t="shared" si="67"/>
        <v>5000</v>
      </c>
    </row>
    <row r="1075" spans="1:9">
      <c r="A1075" s="6" t="s">
        <v>9</v>
      </c>
      <c r="B1075" s="12">
        <v>886730</v>
      </c>
      <c r="C1075" s="12">
        <v>1072697</v>
      </c>
      <c r="D1075" s="36">
        <f t="shared" si="64"/>
        <v>1.2097222378852639</v>
      </c>
      <c r="E1075" s="2">
        <f t="shared" si="65"/>
        <v>5000</v>
      </c>
      <c r="F1075">
        <f t="shared" si="66"/>
        <v>5000</v>
      </c>
      <c r="I1075" s="107">
        <f t="shared" si="67"/>
        <v>5000</v>
      </c>
    </row>
    <row r="1076" spans="1:9">
      <c r="A1076" s="6" t="s">
        <v>9</v>
      </c>
      <c r="B1076" s="12">
        <v>427485</v>
      </c>
      <c r="C1076" s="12">
        <v>439890</v>
      </c>
      <c r="D1076" s="36">
        <f t="shared" si="64"/>
        <v>1.0290185620548089</v>
      </c>
      <c r="E1076" s="2">
        <f t="shared" si="65"/>
        <v>5000</v>
      </c>
      <c r="F1076" t="str">
        <f t="shared" si="66"/>
        <v>not eligible</v>
      </c>
      <c r="I1076" s="107">
        <f t="shared" si="67"/>
        <v>5000</v>
      </c>
    </row>
    <row r="1077" spans="1:9">
      <c r="A1077" s="6" t="s">
        <v>9</v>
      </c>
      <c r="B1077" s="12">
        <v>567713</v>
      </c>
      <c r="C1077" s="12">
        <v>673029</v>
      </c>
      <c r="D1077" s="36">
        <f t="shared" si="64"/>
        <v>1.1855092273736907</v>
      </c>
      <c r="E1077" s="2">
        <f t="shared" si="65"/>
        <v>5000</v>
      </c>
      <c r="F1077">
        <f t="shared" si="66"/>
        <v>5000</v>
      </c>
      <c r="I1077" s="107">
        <f t="shared" si="67"/>
        <v>5000</v>
      </c>
    </row>
    <row r="1078" spans="1:9">
      <c r="A1078" s="6" t="s">
        <v>9</v>
      </c>
      <c r="B1078" s="12">
        <v>292707</v>
      </c>
      <c r="C1078" s="12">
        <v>834662</v>
      </c>
      <c r="D1078" s="36">
        <f t="shared" si="64"/>
        <v>2.8515272952133022</v>
      </c>
      <c r="E1078" s="2">
        <f t="shared" si="65"/>
        <v>5000</v>
      </c>
      <c r="F1078">
        <f t="shared" si="66"/>
        <v>5000</v>
      </c>
      <c r="I1078" s="107">
        <f t="shared" si="67"/>
        <v>5000</v>
      </c>
    </row>
    <row r="1079" spans="1:9">
      <c r="A1079" s="6" t="s">
        <v>9</v>
      </c>
      <c r="B1079" s="12">
        <v>480497</v>
      </c>
      <c r="C1079" s="12">
        <v>1298504</v>
      </c>
      <c r="D1079" s="36">
        <f t="shared" si="64"/>
        <v>2.7024185374726586</v>
      </c>
      <c r="E1079" s="2">
        <f t="shared" si="65"/>
        <v>5000</v>
      </c>
      <c r="F1079">
        <f t="shared" si="66"/>
        <v>5000</v>
      </c>
      <c r="I1079" s="107">
        <f t="shared" si="67"/>
        <v>5000</v>
      </c>
    </row>
    <row r="1080" spans="1:9">
      <c r="A1080" s="6" t="s">
        <v>9</v>
      </c>
      <c r="B1080" s="12">
        <v>734327</v>
      </c>
      <c r="C1080" s="12">
        <v>1461166</v>
      </c>
      <c r="D1080" s="36">
        <f t="shared" si="64"/>
        <v>1.9898029079687931</v>
      </c>
      <c r="E1080" s="2">
        <f t="shared" si="65"/>
        <v>5000</v>
      </c>
      <c r="F1080">
        <f t="shared" si="66"/>
        <v>5000</v>
      </c>
      <c r="I1080" s="107">
        <f t="shared" si="67"/>
        <v>5000</v>
      </c>
    </row>
    <row r="1081" spans="1:9">
      <c r="A1081" s="6" t="s">
        <v>9</v>
      </c>
      <c r="B1081" s="12">
        <v>482901</v>
      </c>
      <c r="C1081" s="12">
        <v>407046</v>
      </c>
      <c r="D1081" s="36">
        <f t="shared" si="64"/>
        <v>0.84291811365062408</v>
      </c>
      <c r="E1081" s="2" t="str">
        <f t="shared" si="65"/>
        <v>Not Eligible</v>
      </c>
      <c r="F1081" t="str">
        <f t="shared" si="66"/>
        <v>not eligible</v>
      </c>
      <c r="I1081" s="107" t="str">
        <f t="shared" si="67"/>
        <v>not Eligible</v>
      </c>
    </row>
    <row r="1082" spans="1:9">
      <c r="A1082" s="6" t="s">
        <v>9</v>
      </c>
      <c r="B1082" s="12">
        <v>294882</v>
      </c>
      <c r="C1082" s="12">
        <v>464405</v>
      </c>
      <c r="D1082" s="36">
        <f t="shared" si="64"/>
        <v>1.5748841909645215</v>
      </c>
      <c r="E1082" s="2">
        <f t="shared" si="65"/>
        <v>5000</v>
      </c>
      <c r="F1082" t="str">
        <f t="shared" si="66"/>
        <v>not eligible</v>
      </c>
      <c r="I1082" s="107">
        <f t="shared" si="67"/>
        <v>5000</v>
      </c>
    </row>
    <row r="1083" spans="1:9">
      <c r="A1083" s="6" t="s">
        <v>9</v>
      </c>
      <c r="B1083" s="12">
        <v>876741</v>
      </c>
      <c r="C1083" s="12">
        <v>1172204</v>
      </c>
      <c r="D1083" s="36">
        <f t="shared" si="64"/>
        <v>1.3370014633740182</v>
      </c>
      <c r="E1083" s="2">
        <f t="shared" si="65"/>
        <v>5000</v>
      </c>
      <c r="F1083">
        <f t="shared" si="66"/>
        <v>5000</v>
      </c>
      <c r="I1083" s="107">
        <f t="shared" si="67"/>
        <v>5000</v>
      </c>
    </row>
    <row r="1084" spans="1:9">
      <c r="A1084" s="6" t="s">
        <v>9</v>
      </c>
      <c r="B1084" s="12">
        <v>869179</v>
      </c>
      <c r="C1084" s="12">
        <v>726246</v>
      </c>
      <c r="D1084" s="36">
        <f t="shared" si="64"/>
        <v>0.83555401131412521</v>
      </c>
      <c r="E1084" s="2" t="str">
        <f t="shared" si="65"/>
        <v>Not Eligible</v>
      </c>
      <c r="F1084">
        <f t="shared" si="66"/>
        <v>4000</v>
      </c>
      <c r="I1084" s="107" t="str">
        <f t="shared" si="67"/>
        <v>not Eligible</v>
      </c>
    </row>
    <row r="1085" spans="1:9">
      <c r="A1085" s="6" t="s">
        <v>9</v>
      </c>
      <c r="B1085" s="12">
        <v>447421</v>
      </c>
      <c r="C1085" s="12">
        <v>265116</v>
      </c>
      <c r="D1085" s="36">
        <f t="shared" si="64"/>
        <v>0.59254259411158616</v>
      </c>
      <c r="E1085" s="2" t="str">
        <f t="shared" si="65"/>
        <v>Not Eligible</v>
      </c>
      <c r="F1085" t="str">
        <f t="shared" si="66"/>
        <v>not eligible</v>
      </c>
      <c r="I1085" s="107" t="str">
        <f t="shared" si="67"/>
        <v>not Eligible</v>
      </c>
    </row>
    <row r="1086" spans="1:9">
      <c r="A1086" s="6" t="s">
        <v>9</v>
      </c>
      <c r="B1086" s="12">
        <v>235256</v>
      </c>
      <c r="C1086" s="12">
        <v>56259</v>
      </c>
      <c r="D1086" s="36">
        <f t="shared" si="64"/>
        <v>0.2391394905974768</v>
      </c>
      <c r="E1086" s="2" t="str">
        <f t="shared" si="65"/>
        <v>Not Eligible</v>
      </c>
      <c r="F1086" t="str">
        <f t="shared" si="66"/>
        <v>not eligible</v>
      </c>
      <c r="I1086" s="107" t="str">
        <f t="shared" si="67"/>
        <v>not Eligible</v>
      </c>
    </row>
    <row r="1087" spans="1:9">
      <c r="A1087" s="6" t="s">
        <v>9</v>
      </c>
      <c r="B1087" s="12">
        <v>1618512</v>
      </c>
      <c r="C1087" s="12">
        <v>2995741</v>
      </c>
      <c r="D1087" s="36">
        <f t="shared" si="64"/>
        <v>1.8509229465088921</v>
      </c>
      <c r="E1087" s="2">
        <f t="shared" si="65"/>
        <v>5000</v>
      </c>
      <c r="F1087">
        <f t="shared" si="66"/>
        <v>5000</v>
      </c>
      <c r="I1087" s="107">
        <f t="shared" si="67"/>
        <v>5000</v>
      </c>
    </row>
    <row r="1088" spans="1:9">
      <c r="A1088" s="6" t="s">
        <v>9</v>
      </c>
      <c r="B1088" s="12">
        <v>368382</v>
      </c>
      <c r="C1088" s="12">
        <v>463443</v>
      </c>
      <c r="D1088" s="36">
        <f t="shared" si="64"/>
        <v>1.2580500675928792</v>
      </c>
      <c r="E1088" s="2">
        <f t="shared" si="65"/>
        <v>5000</v>
      </c>
      <c r="F1088" t="str">
        <f t="shared" si="66"/>
        <v>not eligible</v>
      </c>
      <c r="I1088" s="107">
        <f t="shared" si="67"/>
        <v>5000</v>
      </c>
    </row>
    <row r="1089" spans="1:9">
      <c r="A1089" s="6" t="s">
        <v>9</v>
      </c>
      <c r="B1089" s="12">
        <v>826527</v>
      </c>
      <c r="C1089" s="12">
        <v>679378</v>
      </c>
      <c r="D1089" s="36">
        <f t="shared" si="64"/>
        <v>0.82196709847349214</v>
      </c>
      <c r="E1089" s="2" t="str">
        <f t="shared" si="65"/>
        <v>Not Eligible</v>
      </c>
      <c r="F1089">
        <f t="shared" si="66"/>
        <v>4000</v>
      </c>
      <c r="I1089" s="107" t="str">
        <f t="shared" si="67"/>
        <v>not Eligible</v>
      </c>
    </row>
    <row r="1090" spans="1:9">
      <c r="A1090" s="6" t="s">
        <v>9</v>
      </c>
      <c r="B1090" s="12">
        <v>663572</v>
      </c>
      <c r="C1090" s="12">
        <v>768299</v>
      </c>
      <c r="D1090" s="36">
        <f t="shared" si="64"/>
        <v>1.1578231148993627</v>
      </c>
      <c r="E1090" s="2">
        <f t="shared" si="65"/>
        <v>5000</v>
      </c>
      <c r="F1090">
        <f t="shared" si="66"/>
        <v>5000</v>
      </c>
      <c r="I1090" s="107">
        <f t="shared" si="67"/>
        <v>5000</v>
      </c>
    </row>
    <row r="1091" spans="1:9">
      <c r="A1091" s="6" t="s">
        <v>9</v>
      </c>
      <c r="B1091" s="12">
        <v>632243</v>
      </c>
      <c r="C1091" s="12">
        <v>640036</v>
      </c>
      <c r="D1091" s="36">
        <f t="shared" si="64"/>
        <v>1.0123259569500966</v>
      </c>
      <c r="E1091" s="2">
        <f t="shared" si="65"/>
        <v>5000</v>
      </c>
      <c r="F1091">
        <f t="shared" si="66"/>
        <v>5000</v>
      </c>
      <c r="I1091" s="107">
        <f t="shared" si="67"/>
        <v>5000</v>
      </c>
    </row>
    <row r="1092" spans="1:9">
      <c r="A1092" s="6" t="s">
        <v>9</v>
      </c>
      <c r="B1092" s="12">
        <v>522573</v>
      </c>
      <c r="C1092" s="12">
        <v>500449</v>
      </c>
      <c r="D1092" s="36">
        <f t="shared" si="64"/>
        <v>0.95766333124750036</v>
      </c>
      <c r="E1092" s="2">
        <f t="shared" si="65"/>
        <v>4000</v>
      </c>
      <c r="F1092">
        <f t="shared" si="66"/>
        <v>4000</v>
      </c>
      <c r="I1092" s="107">
        <f t="shared" si="67"/>
        <v>4000</v>
      </c>
    </row>
    <row r="1093" spans="1:9">
      <c r="A1093" s="6" t="s">
        <v>9</v>
      </c>
      <c r="B1093" s="12">
        <v>803347</v>
      </c>
      <c r="C1093" s="12">
        <v>1196003</v>
      </c>
      <c r="D1093" s="36">
        <f t="shared" si="64"/>
        <v>1.4887750872288066</v>
      </c>
      <c r="E1093" s="2">
        <f t="shared" si="65"/>
        <v>5000</v>
      </c>
      <c r="F1093">
        <f t="shared" si="66"/>
        <v>5000</v>
      </c>
      <c r="I1093" s="107">
        <f t="shared" si="67"/>
        <v>5000</v>
      </c>
    </row>
    <row r="1094" spans="1:9">
      <c r="A1094" s="6" t="s">
        <v>9</v>
      </c>
      <c r="B1094" s="12">
        <v>1087530</v>
      </c>
      <c r="C1094" s="12">
        <v>1125058</v>
      </c>
      <c r="D1094" s="36">
        <f t="shared" si="64"/>
        <v>1.0345075538146074</v>
      </c>
      <c r="E1094" s="2">
        <f t="shared" si="65"/>
        <v>5000</v>
      </c>
      <c r="F1094">
        <f t="shared" si="66"/>
        <v>5000</v>
      </c>
      <c r="I1094" s="107">
        <f t="shared" si="67"/>
        <v>5000</v>
      </c>
    </row>
    <row r="1095" spans="1:9">
      <c r="A1095" s="6" t="s">
        <v>9</v>
      </c>
      <c r="B1095" s="12">
        <v>784925</v>
      </c>
      <c r="C1095" s="12">
        <v>834346</v>
      </c>
      <c r="D1095" s="36">
        <f t="shared" si="64"/>
        <v>1.062962703443004</v>
      </c>
      <c r="E1095" s="2">
        <f t="shared" si="65"/>
        <v>5000</v>
      </c>
      <c r="F1095">
        <f t="shared" si="66"/>
        <v>5000</v>
      </c>
      <c r="I1095" s="107">
        <f t="shared" si="67"/>
        <v>5000</v>
      </c>
    </row>
    <row r="1096" spans="1:9">
      <c r="A1096" s="6" t="s">
        <v>9</v>
      </c>
      <c r="B1096" s="12">
        <v>810160</v>
      </c>
      <c r="C1096" s="12">
        <v>1293915</v>
      </c>
      <c r="D1096" s="36">
        <f t="shared" si="64"/>
        <v>1.5971104473190481</v>
      </c>
      <c r="E1096" s="2">
        <f t="shared" si="65"/>
        <v>5000</v>
      </c>
      <c r="F1096">
        <f t="shared" si="66"/>
        <v>5000</v>
      </c>
      <c r="I1096" s="107">
        <f t="shared" si="67"/>
        <v>5000</v>
      </c>
    </row>
    <row r="1097" spans="1:9">
      <c r="A1097" s="6" t="s">
        <v>9</v>
      </c>
      <c r="B1097" s="12">
        <v>540981</v>
      </c>
      <c r="C1097" s="12">
        <v>1685916</v>
      </c>
      <c r="D1097" s="36">
        <f t="shared" si="64"/>
        <v>3.1164051972250411</v>
      </c>
      <c r="E1097" s="2">
        <f t="shared" si="65"/>
        <v>5000</v>
      </c>
      <c r="F1097">
        <f t="shared" si="66"/>
        <v>5000</v>
      </c>
      <c r="I1097" s="107">
        <f t="shared" si="67"/>
        <v>5000</v>
      </c>
    </row>
    <row r="1098" spans="1:9">
      <c r="A1098" s="6" t="s">
        <v>9</v>
      </c>
      <c r="B1098" s="12">
        <v>1693027</v>
      </c>
      <c r="C1098" s="12">
        <v>2303057</v>
      </c>
      <c r="D1098" s="36">
        <f t="shared" ref="D1098:D1161" si="68">C1098/B1098</f>
        <v>1.3603191207228236</v>
      </c>
      <c r="E1098" s="2">
        <f t="shared" ref="E1098:E1161" si="69">IF(AND(A1098="Active",D1098&gt;90%),IF(D1098&gt;100%,5000,IF(D1098&gt;91%,4000,IF(D1098&gt;81%,3000,2000))),"Not Eligible")</f>
        <v>5000</v>
      </c>
      <c r="F1098">
        <f t="shared" ref="F1098:F1161" si="70">IF(AND(A1098="active",C1098&gt;500000),IF(D1098&gt;100%,5000,IF(D1098&gt;D1098&gt;91%,4000,IF(D1098&gt;81%,3000,2000))),"not eligible")</f>
        <v>5000</v>
      </c>
      <c r="I1098" s="107">
        <f t="shared" ref="I1098:I1161" si="71">IF(AND(A1098="Active",D1098&gt;90%),IF(D1098&gt;100%,5000,IF(D1098&gt;91%,4000,IF(D1098&gt;81%,3000,IF(D1098&gt;70%,2000,"Not Eligible")))),"not Eligible")</f>
        <v>5000</v>
      </c>
    </row>
    <row r="1099" spans="1:9">
      <c r="A1099" s="6" t="s">
        <v>9</v>
      </c>
      <c r="B1099" s="12">
        <v>1338459</v>
      </c>
      <c r="C1099" s="12">
        <v>1211344</v>
      </c>
      <c r="D1099" s="36">
        <f t="shared" si="68"/>
        <v>0.90502884287079399</v>
      </c>
      <c r="E1099" s="2">
        <f t="shared" si="69"/>
        <v>3000</v>
      </c>
      <c r="F1099">
        <f t="shared" si="70"/>
        <v>4000</v>
      </c>
      <c r="I1099" s="107">
        <f t="shared" si="71"/>
        <v>3000</v>
      </c>
    </row>
    <row r="1100" spans="1:9">
      <c r="A1100" s="6" t="s">
        <v>9</v>
      </c>
      <c r="B1100" s="12">
        <v>1181832</v>
      </c>
      <c r="C1100" s="12">
        <v>847127</v>
      </c>
      <c r="D1100" s="36">
        <f t="shared" si="68"/>
        <v>0.7167913882853062</v>
      </c>
      <c r="E1100" s="2" t="str">
        <f t="shared" si="69"/>
        <v>Not Eligible</v>
      </c>
      <c r="F1100">
        <f t="shared" si="70"/>
        <v>4000</v>
      </c>
      <c r="I1100" s="107" t="str">
        <f t="shared" si="71"/>
        <v>not Eligible</v>
      </c>
    </row>
    <row r="1101" spans="1:9">
      <c r="A1101" s="6" t="s">
        <v>9</v>
      </c>
      <c r="B1101" s="12">
        <v>627050</v>
      </c>
      <c r="C1101" s="12">
        <v>940764</v>
      </c>
      <c r="D1101" s="36">
        <f t="shared" si="68"/>
        <v>1.5003014113707041</v>
      </c>
      <c r="E1101" s="2">
        <f t="shared" si="69"/>
        <v>5000</v>
      </c>
      <c r="F1101">
        <f t="shared" si="70"/>
        <v>5000</v>
      </c>
      <c r="I1101" s="107">
        <f t="shared" si="71"/>
        <v>5000</v>
      </c>
    </row>
    <row r="1102" spans="1:9">
      <c r="A1102" s="6" t="s">
        <v>9</v>
      </c>
      <c r="B1102" s="12">
        <v>1432619</v>
      </c>
      <c r="C1102" s="12">
        <v>3341599</v>
      </c>
      <c r="D1102" s="36">
        <f t="shared" si="68"/>
        <v>2.3325105977234699</v>
      </c>
      <c r="E1102" s="2">
        <f t="shared" si="69"/>
        <v>5000</v>
      </c>
      <c r="F1102">
        <f t="shared" si="70"/>
        <v>5000</v>
      </c>
      <c r="I1102" s="107">
        <f t="shared" si="71"/>
        <v>5000</v>
      </c>
    </row>
    <row r="1103" spans="1:9">
      <c r="A1103" s="6" t="s">
        <v>9</v>
      </c>
      <c r="B1103" s="12">
        <v>528061</v>
      </c>
      <c r="C1103" s="12">
        <v>760148</v>
      </c>
      <c r="D1103" s="36">
        <f t="shared" si="68"/>
        <v>1.4395079356362239</v>
      </c>
      <c r="E1103" s="2">
        <f t="shared" si="69"/>
        <v>5000</v>
      </c>
      <c r="F1103">
        <f t="shared" si="70"/>
        <v>5000</v>
      </c>
      <c r="I1103" s="107">
        <f t="shared" si="71"/>
        <v>5000</v>
      </c>
    </row>
    <row r="1104" spans="1:9">
      <c r="A1104" s="6" t="s">
        <v>9</v>
      </c>
      <c r="B1104" s="12">
        <v>570231</v>
      </c>
      <c r="C1104" s="12">
        <v>804571</v>
      </c>
      <c r="D1104" s="36">
        <f t="shared" si="68"/>
        <v>1.4109562615852171</v>
      </c>
      <c r="E1104" s="2">
        <f t="shared" si="69"/>
        <v>5000</v>
      </c>
      <c r="F1104">
        <f t="shared" si="70"/>
        <v>5000</v>
      </c>
      <c r="I1104" s="107">
        <f t="shared" si="71"/>
        <v>5000</v>
      </c>
    </row>
    <row r="1105" spans="1:9">
      <c r="A1105" s="6" t="s">
        <v>9</v>
      </c>
      <c r="B1105" s="12">
        <v>572020</v>
      </c>
      <c r="C1105" s="12">
        <v>300185</v>
      </c>
      <c r="D1105" s="36">
        <f t="shared" si="68"/>
        <v>0.52478060207685051</v>
      </c>
      <c r="E1105" s="2" t="str">
        <f t="shared" si="69"/>
        <v>Not Eligible</v>
      </c>
      <c r="F1105" t="str">
        <f t="shared" si="70"/>
        <v>not eligible</v>
      </c>
      <c r="I1105" s="107" t="str">
        <f t="shared" si="71"/>
        <v>not Eligible</v>
      </c>
    </row>
    <row r="1106" spans="1:9">
      <c r="A1106" s="6" t="s">
        <v>9</v>
      </c>
      <c r="B1106" s="12">
        <v>1710566</v>
      </c>
      <c r="C1106" s="12">
        <v>1247410</v>
      </c>
      <c r="D1106" s="36">
        <f t="shared" si="68"/>
        <v>0.7292381585977975</v>
      </c>
      <c r="E1106" s="2" t="str">
        <f t="shared" si="69"/>
        <v>Not Eligible</v>
      </c>
      <c r="F1106">
        <f t="shared" si="70"/>
        <v>4000</v>
      </c>
      <c r="I1106" s="107" t="str">
        <f t="shared" si="71"/>
        <v>not Eligible</v>
      </c>
    </row>
    <row r="1107" spans="1:9">
      <c r="A1107" s="6" t="s">
        <v>9</v>
      </c>
      <c r="B1107" s="12">
        <v>870791</v>
      </c>
      <c r="C1107" s="12">
        <v>742822</v>
      </c>
      <c r="D1107" s="36">
        <f t="shared" si="68"/>
        <v>0.85304280820541323</v>
      </c>
      <c r="E1107" s="2" t="str">
        <f t="shared" si="69"/>
        <v>Not Eligible</v>
      </c>
      <c r="F1107">
        <f t="shared" si="70"/>
        <v>4000</v>
      </c>
      <c r="I1107" s="107" t="str">
        <f t="shared" si="71"/>
        <v>not Eligible</v>
      </c>
    </row>
    <row r="1108" spans="1:9">
      <c r="A1108" s="6" t="s">
        <v>9</v>
      </c>
      <c r="B1108" s="12">
        <v>873780</v>
      </c>
      <c r="C1108" s="12">
        <v>875444</v>
      </c>
      <c r="D1108" s="36">
        <f t="shared" si="68"/>
        <v>1.001904369520932</v>
      </c>
      <c r="E1108" s="2">
        <f t="shared" si="69"/>
        <v>5000</v>
      </c>
      <c r="F1108">
        <f t="shared" si="70"/>
        <v>5000</v>
      </c>
      <c r="I1108" s="107">
        <f t="shared" si="71"/>
        <v>5000</v>
      </c>
    </row>
    <row r="1109" spans="1:9">
      <c r="A1109" s="6" t="s">
        <v>9</v>
      </c>
      <c r="B1109" s="12">
        <v>660316</v>
      </c>
      <c r="C1109" s="12">
        <v>197623</v>
      </c>
      <c r="D1109" s="36">
        <f t="shared" si="68"/>
        <v>0.29928549361214934</v>
      </c>
      <c r="E1109" s="2" t="str">
        <f t="shared" si="69"/>
        <v>Not Eligible</v>
      </c>
      <c r="F1109" t="str">
        <f t="shared" si="70"/>
        <v>not eligible</v>
      </c>
      <c r="I1109" s="107" t="str">
        <f t="shared" si="71"/>
        <v>not Eligible</v>
      </c>
    </row>
    <row r="1110" spans="1:9">
      <c r="A1110" s="6" t="s">
        <v>9</v>
      </c>
      <c r="B1110" s="12">
        <v>247227</v>
      </c>
      <c r="C1110" s="12">
        <v>261988</v>
      </c>
      <c r="D1110" s="36">
        <f t="shared" si="68"/>
        <v>1.0597062618565125</v>
      </c>
      <c r="E1110" s="2">
        <f t="shared" si="69"/>
        <v>5000</v>
      </c>
      <c r="F1110" t="str">
        <f t="shared" si="70"/>
        <v>not eligible</v>
      </c>
      <c r="I1110" s="107">
        <f t="shared" si="71"/>
        <v>5000</v>
      </c>
    </row>
    <row r="1111" spans="1:9">
      <c r="A1111" s="6" t="s">
        <v>9</v>
      </c>
      <c r="B1111" s="12">
        <v>489820</v>
      </c>
      <c r="C1111" s="12">
        <v>640381</v>
      </c>
      <c r="D1111" s="36">
        <f t="shared" si="68"/>
        <v>1.3073802621371116</v>
      </c>
      <c r="E1111" s="2">
        <f t="shared" si="69"/>
        <v>5000</v>
      </c>
      <c r="F1111">
        <f t="shared" si="70"/>
        <v>5000</v>
      </c>
      <c r="I1111" s="107">
        <f t="shared" si="71"/>
        <v>5000</v>
      </c>
    </row>
    <row r="1112" spans="1:9">
      <c r="A1112" s="6" t="s">
        <v>9</v>
      </c>
      <c r="B1112" s="12">
        <v>1606166</v>
      </c>
      <c r="C1112" s="12">
        <v>2950639</v>
      </c>
      <c r="D1112" s="36">
        <f t="shared" si="68"/>
        <v>1.8370697673839442</v>
      </c>
      <c r="E1112" s="2">
        <f t="shared" si="69"/>
        <v>5000</v>
      </c>
      <c r="F1112">
        <f t="shared" si="70"/>
        <v>5000</v>
      </c>
      <c r="I1112" s="107">
        <f t="shared" si="71"/>
        <v>5000</v>
      </c>
    </row>
    <row r="1113" spans="1:9">
      <c r="A1113" s="6" t="s">
        <v>9</v>
      </c>
      <c r="B1113" s="12">
        <v>1102075</v>
      </c>
      <c r="C1113" s="12">
        <v>783994</v>
      </c>
      <c r="D1113" s="36">
        <f t="shared" si="68"/>
        <v>0.71137989701245374</v>
      </c>
      <c r="E1113" s="2" t="str">
        <f t="shared" si="69"/>
        <v>Not Eligible</v>
      </c>
      <c r="F1113">
        <f t="shared" si="70"/>
        <v>4000</v>
      </c>
      <c r="I1113" s="107" t="str">
        <f t="shared" si="71"/>
        <v>not Eligible</v>
      </c>
    </row>
    <row r="1114" spans="1:9">
      <c r="A1114" s="6" t="s">
        <v>9</v>
      </c>
      <c r="B1114" s="12">
        <v>1623688</v>
      </c>
      <c r="C1114" s="12">
        <v>1476951</v>
      </c>
      <c r="D1114" s="36">
        <f t="shared" si="68"/>
        <v>0.90962734219874752</v>
      </c>
      <c r="E1114" s="2">
        <f>IF(AND(A1114="Active",D1114&gt;90%),IF(D1114&gt;100%,5000,IF(D1114&gt;91%,4000,IF(D1114&gt;81%,3000,2000))),"Not Eligible")</f>
        <v>3000</v>
      </c>
      <c r="F1114">
        <f t="shared" si="70"/>
        <v>4000</v>
      </c>
      <c r="I1114" s="107">
        <f>IF(AND(A1114="Active",D1114&gt;90%),IF(D1114&gt;100%,5000,IF(D1114&gt;91%,4000,IF(D1114&gt;81%,3000,IF(D1114&gt;70%,2000,"Not Eligible")))),"not Eligible")</f>
        <v>3000</v>
      </c>
    </row>
    <row r="1115" spans="1:9">
      <c r="A1115" s="6" t="s">
        <v>9</v>
      </c>
      <c r="B1115" s="12">
        <v>1031661</v>
      </c>
      <c r="C1115" s="12">
        <v>1019607</v>
      </c>
      <c r="D1115" s="36">
        <f t="shared" si="68"/>
        <v>0.98831592936051671</v>
      </c>
      <c r="E1115" s="2">
        <f t="shared" si="69"/>
        <v>4000</v>
      </c>
      <c r="F1115">
        <f t="shared" si="70"/>
        <v>4000</v>
      </c>
      <c r="I1115" s="107">
        <f t="shared" si="71"/>
        <v>4000</v>
      </c>
    </row>
    <row r="1116" spans="1:9">
      <c r="A1116" s="6" t="s">
        <v>9</v>
      </c>
      <c r="B1116" s="12">
        <v>898315</v>
      </c>
      <c r="C1116" s="12">
        <v>98317</v>
      </c>
      <c r="D1116" s="36">
        <f t="shared" si="68"/>
        <v>0.10944601837885375</v>
      </c>
      <c r="E1116" s="2" t="str">
        <f t="shared" si="69"/>
        <v>Not Eligible</v>
      </c>
      <c r="F1116" t="str">
        <f t="shared" si="70"/>
        <v>not eligible</v>
      </c>
      <c r="I1116" s="107" t="str">
        <f t="shared" si="71"/>
        <v>not Eligible</v>
      </c>
    </row>
    <row r="1117" spans="1:9">
      <c r="A1117" s="6" t="s">
        <v>9</v>
      </c>
      <c r="B1117" s="12">
        <v>875487</v>
      </c>
      <c r="C1117" s="12">
        <v>899166</v>
      </c>
      <c r="D1117" s="36">
        <f t="shared" si="68"/>
        <v>1.0270466608870263</v>
      </c>
      <c r="E1117" s="2">
        <f t="shared" si="69"/>
        <v>5000</v>
      </c>
      <c r="F1117">
        <f t="shared" si="70"/>
        <v>5000</v>
      </c>
      <c r="I1117" s="107">
        <f t="shared" si="71"/>
        <v>5000</v>
      </c>
    </row>
    <row r="1118" spans="1:9">
      <c r="A1118" s="6" t="s">
        <v>9</v>
      </c>
      <c r="B1118" s="12">
        <v>337087</v>
      </c>
      <c r="C1118" s="12">
        <v>823588</v>
      </c>
      <c r="D1118" s="36">
        <f t="shared" si="68"/>
        <v>2.4432505554945756</v>
      </c>
      <c r="E1118" s="2">
        <f t="shared" si="69"/>
        <v>5000</v>
      </c>
      <c r="F1118">
        <f t="shared" si="70"/>
        <v>5000</v>
      </c>
      <c r="I1118" s="107">
        <f t="shared" si="71"/>
        <v>5000</v>
      </c>
    </row>
    <row r="1119" spans="1:9">
      <c r="A1119" s="6" t="s">
        <v>9</v>
      </c>
      <c r="B1119" s="12">
        <v>1677248</v>
      </c>
      <c r="C1119" s="12">
        <v>1714490</v>
      </c>
      <c r="D1119" s="36">
        <f t="shared" si="68"/>
        <v>1.0222042297859351</v>
      </c>
      <c r="E1119" s="2">
        <f t="shared" si="69"/>
        <v>5000</v>
      </c>
      <c r="F1119">
        <f t="shared" si="70"/>
        <v>5000</v>
      </c>
      <c r="I1119" s="107">
        <f t="shared" si="71"/>
        <v>5000</v>
      </c>
    </row>
    <row r="1120" spans="1:9">
      <c r="A1120" s="6" t="s">
        <v>9</v>
      </c>
      <c r="B1120" s="12">
        <v>3497419</v>
      </c>
      <c r="C1120" s="12">
        <v>216125</v>
      </c>
      <c r="D1120" s="36">
        <f t="shared" si="68"/>
        <v>6.1795569818772073E-2</v>
      </c>
      <c r="E1120" s="2" t="str">
        <f t="shared" si="69"/>
        <v>Not Eligible</v>
      </c>
      <c r="F1120" t="str">
        <f t="shared" si="70"/>
        <v>not eligible</v>
      </c>
      <c r="I1120" s="107" t="str">
        <f t="shared" si="71"/>
        <v>not Eligible</v>
      </c>
    </row>
    <row r="1121" spans="1:9">
      <c r="A1121" s="6" t="s">
        <v>9</v>
      </c>
      <c r="B1121" s="12">
        <v>400262</v>
      </c>
      <c r="C1121" s="12">
        <v>520242</v>
      </c>
      <c r="D1121" s="36">
        <f t="shared" si="68"/>
        <v>1.2997536613518146</v>
      </c>
      <c r="E1121" s="2">
        <f t="shared" si="69"/>
        <v>5000</v>
      </c>
      <c r="F1121">
        <f t="shared" si="70"/>
        <v>5000</v>
      </c>
      <c r="I1121" s="107">
        <f t="shared" si="71"/>
        <v>5000</v>
      </c>
    </row>
    <row r="1122" spans="1:9">
      <c r="A1122" s="6" t="s">
        <v>9</v>
      </c>
      <c r="B1122" s="12">
        <v>246558</v>
      </c>
      <c r="C1122" s="12">
        <v>281880</v>
      </c>
      <c r="D1122" s="36">
        <f t="shared" si="68"/>
        <v>1.1432604093154553</v>
      </c>
      <c r="E1122" s="2">
        <f t="shared" si="69"/>
        <v>5000</v>
      </c>
      <c r="F1122" t="str">
        <f t="shared" si="70"/>
        <v>not eligible</v>
      </c>
      <c r="I1122" s="107">
        <f t="shared" si="71"/>
        <v>5000</v>
      </c>
    </row>
    <row r="1123" spans="1:9">
      <c r="A1123" s="6" t="s">
        <v>9</v>
      </c>
      <c r="B1123" s="12">
        <v>786376</v>
      </c>
      <c r="C1123" s="12">
        <v>867124</v>
      </c>
      <c r="D1123" s="36">
        <f t="shared" si="68"/>
        <v>1.1026837034700958</v>
      </c>
      <c r="E1123" s="2">
        <f t="shared" si="69"/>
        <v>5000</v>
      </c>
      <c r="F1123">
        <f t="shared" si="70"/>
        <v>5000</v>
      </c>
      <c r="I1123" s="107">
        <f t="shared" si="71"/>
        <v>5000</v>
      </c>
    </row>
    <row r="1124" spans="1:9">
      <c r="A1124" s="6" t="s">
        <v>9</v>
      </c>
      <c r="B1124" s="12">
        <v>1020346</v>
      </c>
      <c r="C1124" s="12">
        <v>1382509</v>
      </c>
      <c r="D1124" s="36">
        <f t="shared" si="68"/>
        <v>1.3549413630278357</v>
      </c>
      <c r="E1124" s="2">
        <f t="shared" si="69"/>
        <v>5000</v>
      </c>
      <c r="F1124">
        <f t="shared" si="70"/>
        <v>5000</v>
      </c>
      <c r="I1124" s="107">
        <f t="shared" si="71"/>
        <v>5000</v>
      </c>
    </row>
    <row r="1125" spans="1:9">
      <c r="A1125" s="6" t="s">
        <v>9</v>
      </c>
      <c r="B1125" s="12">
        <v>667952</v>
      </c>
      <c r="C1125" s="12">
        <v>854719</v>
      </c>
      <c r="D1125" s="36">
        <f t="shared" si="68"/>
        <v>1.2796114092030566</v>
      </c>
      <c r="E1125" s="2">
        <f t="shared" si="69"/>
        <v>5000</v>
      </c>
      <c r="F1125">
        <f t="shared" si="70"/>
        <v>5000</v>
      </c>
      <c r="I1125" s="107">
        <f t="shared" si="71"/>
        <v>5000</v>
      </c>
    </row>
    <row r="1126" spans="1:9">
      <c r="A1126" s="6" t="s">
        <v>9</v>
      </c>
      <c r="B1126" s="12">
        <v>607991</v>
      </c>
      <c r="C1126" s="12">
        <v>892612</v>
      </c>
      <c r="D1126" s="36">
        <f t="shared" si="68"/>
        <v>1.4681335743456729</v>
      </c>
      <c r="E1126" s="2">
        <f t="shared" si="69"/>
        <v>5000</v>
      </c>
      <c r="F1126">
        <f t="shared" si="70"/>
        <v>5000</v>
      </c>
      <c r="I1126" s="107">
        <f t="shared" si="71"/>
        <v>5000</v>
      </c>
    </row>
    <row r="1127" spans="1:9">
      <c r="A1127" s="6" t="s">
        <v>9</v>
      </c>
      <c r="B1127" s="12">
        <v>733275</v>
      </c>
      <c r="C1127" s="12">
        <v>586609</v>
      </c>
      <c r="D1127" s="36">
        <f t="shared" si="68"/>
        <v>0.79998499880672325</v>
      </c>
      <c r="E1127" s="2" t="str">
        <f t="shared" si="69"/>
        <v>Not Eligible</v>
      </c>
      <c r="F1127">
        <f t="shared" si="70"/>
        <v>4000</v>
      </c>
      <c r="I1127" s="107" t="str">
        <f t="shared" si="71"/>
        <v>not Eligible</v>
      </c>
    </row>
    <row r="1128" spans="1:9">
      <c r="A1128" s="6" t="s">
        <v>9</v>
      </c>
      <c r="B1128" s="12">
        <v>708180</v>
      </c>
      <c r="C1128" s="12">
        <v>1222353</v>
      </c>
      <c r="D1128" s="36">
        <f t="shared" si="68"/>
        <v>1.7260484622553589</v>
      </c>
      <c r="E1128" s="2">
        <f t="shared" si="69"/>
        <v>5000</v>
      </c>
      <c r="F1128">
        <f t="shared" si="70"/>
        <v>5000</v>
      </c>
      <c r="I1128" s="107">
        <f t="shared" si="71"/>
        <v>5000</v>
      </c>
    </row>
    <row r="1129" spans="1:9">
      <c r="A1129" s="6" t="s">
        <v>9</v>
      </c>
      <c r="B1129" s="12">
        <v>995439</v>
      </c>
      <c r="C1129" s="12">
        <v>923036</v>
      </c>
      <c r="D1129" s="36">
        <f t="shared" si="68"/>
        <v>0.92726525683643091</v>
      </c>
      <c r="E1129" s="2">
        <f t="shared" si="69"/>
        <v>4000</v>
      </c>
      <c r="F1129">
        <f t="shared" si="70"/>
        <v>4000</v>
      </c>
      <c r="I1129" s="107">
        <f t="shared" si="71"/>
        <v>4000</v>
      </c>
    </row>
    <row r="1130" spans="1:9">
      <c r="A1130" s="6" t="s">
        <v>9</v>
      </c>
      <c r="B1130" s="12">
        <v>708027</v>
      </c>
      <c r="C1130" s="12">
        <v>966610</v>
      </c>
      <c r="D1130" s="36">
        <f t="shared" si="68"/>
        <v>1.3652162982485132</v>
      </c>
      <c r="E1130" s="2">
        <f t="shared" si="69"/>
        <v>5000</v>
      </c>
      <c r="F1130">
        <f t="shared" si="70"/>
        <v>5000</v>
      </c>
      <c r="I1130" s="107">
        <f t="shared" si="71"/>
        <v>5000</v>
      </c>
    </row>
    <row r="1131" spans="1:9">
      <c r="A1131" s="6" t="s">
        <v>9</v>
      </c>
      <c r="B1131" s="12">
        <v>470210</v>
      </c>
      <c r="C1131" s="12">
        <v>1151516</v>
      </c>
      <c r="D1131" s="36">
        <f t="shared" si="68"/>
        <v>2.448939835392697</v>
      </c>
      <c r="E1131" s="2">
        <f t="shared" si="69"/>
        <v>5000</v>
      </c>
      <c r="F1131">
        <f t="shared" si="70"/>
        <v>5000</v>
      </c>
      <c r="I1131" s="107">
        <f t="shared" si="71"/>
        <v>5000</v>
      </c>
    </row>
    <row r="1132" spans="1:9">
      <c r="A1132" s="6" t="s">
        <v>9</v>
      </c>
      <c r="B1132" s="12">
        <v>1138029</v>
      </c>
      <c r="C1132" s="12">
        <v>1619254</v>
      </c>
      <c r="D1132" s="36">
        <f t="shared" si="68"/>
        <v>1.4228582927148605</v>
      </c>
      <c r="E1132" s="2">
        <f t="shared" si="69"/>
        <v>5000</v>
      </c>
      <c r="F1132">
        <f t="shared" si="70"/>
        <v>5000</v>
      </c>
      <c r="I1132" s="107">
        <f t="shared" si="71"/>
        <v>5000</v>
      </c>
    </row>
    <row r="1133" spans="1:9">
      <c r="A1133" s="6" t="s">
        <v>9</v>
      </c>
      <c r="B1133" s="12">
        <v>1947219</v>
      </c>
      <c r="C1133" s="12">
        <v>427539</v>
      </c>
      <c r="D1133" s="36">
        <f t="shared" si="68"/>
        <v>0.21956390113284638</v>
      </c>
      <c r="E1133" s="2" t="str">
        <f t="shared" si="69"/>
        <v>Not Eligible</v>
      </c>
      <c r="F1133" t="str">
        <f t="shared" si="70"/>
        <v>not eligible</v>
      </c>
      <c r="I1133" s="107" t="str">
        <f t="shared" si="71"/>
        <v>not Eligible</v>
      </c>
    </row>
    <row r="1134" spans="1:9">
      <c r="A1134" s="6" t="s">
        <v>9</v>
      </c>
      <c r="B1134" s="12">
        <v>482383</v>
      </c>
      <c r="C1134" s="12">
        <v>581040</v>
      </c>
      <c r="D1134" s="36">
        <f t="shared" si="68"/>
        <v>1.2045200597865182</v>
      </c>
      <c r="E1134" s="2">
        <f t="shared" si="69"/>
        <v>5000</v>
      </c>
      <c r="F1134">
        <f t="shared" si="70"/>
        <v>5000</v>
      </c>
      <c r="I1134" s="107">
        <f t="shared" si="71"/>
        <v>5000</v>
      </c>
    </row>
    <row r="1135" spans="1:9">
      <c r="A1135" s="6" t="s">
        <v>9</v>
      </c>
      <c r="B1135" s="12">
        <v>240254</v>
      </c>
      <c r="C1135" s="12">
        <v>755944</v>
      </c>
      <c r="D1135" s="36">
        <f t="shared" si="68"/>
        <v>3.1464366878387042</v>
      </c>
      <c r="E1135" s="2">
        <f t="shared" si="69"/>
        <v>5000</v>
      </c>
      <c r="F1135">
        <f t="shared" si="70"/>
        <v>5000</v>
      </c>
      <c r="I1135" s="107">
        <f t="shared" si="71"/>
        <v>5000</v>
      </c>
    </row>
    <row r="1136" spans="1:9">
      <c r="A1136" s="6" t="s">
        <v>9</v>
      </c>
      <c r="B1136" s="12">
        <v>1126652</v>
      </c>
      <c r="C1136" s="12">
        <v>988115</v>
      </c>
      <c r="D1136" s="36">
        <f t="shared" si="68"/>
        <v>0.87703656497303517</v>
      </c>
      <c r="E1136" s="2" t="str">
        <f t="shared" si="69"/>
        <v>Not Eligible</v>
      </c>
      <c r="F1136">
        <f t="shared" si="70"/>
        <v>4000</v>
      </c>
      <c r="I1136" s="107" t="str">
        <f t="shared" si="71"/>
        <v>not Eligible</v>
      </c>
    </row>
    <row r="1137" spans="1:9">
      <c r="A1137" s="6" t="s">
        <v>9</v>
      </c>
      <c r="B1137" s="12">
        <v>339278</v>
      </c>
      <c r="C1137" s="12">
        <v>612949</v>
      </c>
      <c r="D1137" s="36">
        <f t="shared" si="68"/>
        <v>1.8066276033223492</v>
      </c>
      <c r="E1137" s="2">
        <f t="shared" si="69"/>
        <v>5000</v>
      </c>
      <c r="F1137">
        <f t="shared" si="70"/>
        <v>5000</v>
      </c>
      <c r="I1137" s="107">
        <f t="shared" si="71"/>
        <v>5000</v>
      </c>
    </row>
    <row r="1138" spans="1:9">
      <c r="A1138" s="6" t="s">
        <v>9</v>
      </c>
      <c r="B1138" s="12">
        <v>521652</v>
      </c>
      <c r="C1138" s="12">
        <v>222694</v>
      </c>
      <c r="D1138" s="36">
        <f t="shared" si="68"/>
        <v>0.42690145921035477</v>
      </c>
      <c r="E1138" s="2" t="str">
        <f t="shared" si="69"/>
        <v>Not Eligible</v>
      </c>
      <c r="F1138" t="str">
        <f t="shared" si="70"/>
        <v>not eligible</v>
      </c>
      <c r="I1138" s="107" t="str">
        <f t="shared" si="71"/>
        <v>not Eligible</v>
      </c>
    </row>
    <row r="1139" spans="1:9">
      <c r="A1139" s="6" t="s">
        <v>9</v>
      </c>
      <c r="B1139" s="12">
        <v>822012</v>
      </c>
      <c r="C1139" s="12">
        <v>786355</v>
      </c>
      <c r="D1139" s="36">
        <f t="shared" si="68"/>
        <v>0.95662228775249025</v>
      </c>
      <c r="E1139" s="2">
        <f t="shared" si="69"/>
        <v>4000</v>
      </c>
      <c r="F1139">
        <f t="shared" si="70"/>
        <v>4000</v>
      </c>
      <c r="I1139" s="107">
        <f t="shared" si="71"/>
        <v>4000</v>
      </c>
    </row>
    <row r="1140" spans="1:9">
      <c r="A1140" s="6" t="s">
        <v>9</v>
      </c>
      <c r="B1140" s="12">
        <v>211147</v>
      </c>
      <c r="C1140" s="12">
        <v>955415</v>
      </c>
      <c r="D1140" s="36">
        <f t="shared" si="68"/>
        <v>4.5248807702690543</v>
      </c>
      <c r="E1140" s="2">
        <f t="shared" si="69"/>
        <v>5000</v>
      </c>
      <c r="F1140">
        <f t="shared" si="70"/>
        <v>5000</v>
      </c>
      <c r="I1140" s="107">
        <f t="shared" si="71"/>
        <v>5000</v>
      </c>
    </row>
    <row r="1141" spans="1:9">
      <c r="A1141" s="6" t="s">
        <v>9</v>
      </c>
      <c r="B1141" s="12">
        <v>790724</v>
      </c>
      <c r="C1141" s="12">
        <v>805496</v>
      </c>
      <c r="D1141" s="36">
        <f t="shared" si="68"/>
        <v>1.0186816133062864</v>
      </c>
      <c r="E1141" s="2">
        <f t="shared" si="69"/>
        <v>5000</v>
      </c>
      <c r="F1141">
        <f t="shared" si="70"/>
        <v>5000</v>
      </c>
      <c r="I1141" s="107">
        <f t="shared" si="71"/>
        <v>5000</v>
      </c>
    </row>
    <row r="1142" spans="1:9">
      <c r="A1142" s="6" t="s">
        <v>9</v>
      </c>
      <c r="B1142" s="12">
        <v>589457</v>
      </c>
      <c r="C1142" s="12">
        <v>1749409</v>
      </c>
      <c r="D1142" s="36">
        <f t="shared" si="68"/>
        <v>2.9678314109426132</v>
      </c>
      <c r="E1142" s="2">
        <f t="shared" si="69"/>
        <v>5000</v>
      </c>
      <c r="F1142">
        <f t="shared" si="70"/>
        <v>5000</v>
      </c>
      <c r="I1142" s="107">
        <f t="shared" si="71"/>
        <v>5000</v>
      </c>
    </row>
    <row r="1143" spans="1:9">
      <c r="A1143" s="6" t="s">
        <v>9</v>
      </c>
      <c r="B1143" s="12">
        <v>525581</v>
      </c>
      <c r="C1143" s="12">
        <v>612527</v>
      </c>
      <c r="D1143" s="36">
        <f t="shared" si="68"/>
        <v>1.1654283545257533</v>
      </c>
      <c r="E1143" s="2">
        <f t="shared" si="69"/>
        <v>5000</v>
      </c>
      <c r="F1143">
        <f t="shared" si="70"/>
        <v>5000</v>
      </c>
      <c r="I1143" s="107">
        <f t="shared" si="71"/>
        <v>5000</v>
      </c>
    </row>
    <row r="1144" spans="1:9">
      <c r="A1144" s="6" t="s">
        <v>9</v>
      </c>
      <c r="B1144" s="12">
        <v>1959822</v>
      </c>
      <c r="C1144" s="12">
        <v>1245533</v>
      </c>
      <c r="D1144" s="36">
        <f t="shared" si="68"/>
        <v>0.63553373724756634</v>
      </c>
      <c r="E1144" s="2" t="str">
        <f t="shared" si="69"/>
        <v>Not Eligible</v>
      </c>
      <c r="F1144">
        <f t="shared" si="70"/>
        <v>4000</v>
      </c>
      <c r="I1144" s="107" t="str">
        <f t="shared" si="71"/>
        <v>not Eligible</v>
      </c>
    </row>
    <row r="1145" spans="1:9">
      <c r="A1145" s="6" t="s">
        <v>9</v>
      </c>
      <c r="B1145" s="12">
        <v>823511</v>
      </c>
      <c r="C1145" s="12">
        <v>642908</v>
      </c>
      <c r="D1145" s="36">
        <f t="shared" si="68"/>
        <v>0.78069145403036511</v>
      </c>
      <c r="E1145" s="2" t="str">
        <f t="shared" si="69"/>
        <v>Not Eligible</v>
      </c>
      <c r="F1145">
        <f t="shared" si="70"/>
        <v>4000</v>
      </c>
      <c r="I1145" s="107" t="str">
        <f t="shared" si="71"/>
        <v>not Eligible</v>
      </c>
    </row>
    <row r="1146" spans="1:9">
      <c r="A1146" s="6" t="s">
        <v>9</v>
      </c>
      <c r="B1146" s="12">
        <v>236157</v>
      </c>
      <c r="C1146" s="12">
        <v>341268</v>
      </c>
      <c r="D1146" s="36">
        <f t="shared" si="68"/>
        <v>1.4450894955474536</v>
      </c>
      <c r="E1146" s="2">
        <f t="shared" si="69"/>
        <v>5000</v>
      </c>
      <c r="F1146" t="str">
        <f t="shared" si="70"/>
        <v>not eligible</v>
      </c>
      <c r="I1146" s="107">
        <f t="shared" si="71"/>
        <v>5000</v>
      </c>
    </row>
    <row r="1147" spans="1:9">
      <c r="A1147" s="6" t="s">
        <v>9</v>
      </c>
      <c r="B1147" s="12">
        <v>384720</v>
      </c>
      <c r="C1147" s="12">
        <v>670705</v>
      </c>
      <c r="D1147" s="36">
        <f t="shared" si="68"/>
        <v>1.7433588064046579</v>
      </c>
      <c r="E1147" s="2">
        <f t="shared" si="69"/>
        <v>5000</v>
      </c>
      <c r="F1147">
        <f t="shared" si="70"/>
        <v>5000</v>
      </c>
      <c r="I1147" s="107">
        <f t="shared" si="71"/>
        <v>5000</v>
      </c>
    </row>
    <row r="1148" spans="1:9">
      <c r="A1148" s="6" t="s">
        <v>9</v>
      </c>
      <c r="B1148" s="12">
        <v>1382590</v>
      </c>
      <c r="C1148" s="12">
        <v>1752679</v>
      </c>
      <c r="D1148" s="36">
        <f t="shared" si="68"/>
        <v>1.2676780535082708</v>
      </c>
      <c r="E1148" s="2">
        <f t="shared" si="69"/>
        <v>5000</v>
      </c>
      <c r="F1148">
        <f t="shared" si="70"/>
        <v>5000</v>
      </c>
      <c r="I1148" s="107">
        <f t="shared" si="71"/>
        <v>5000</v>
      </c>
    </row>
    <row r="1149" spans="1:9">
      <c r="A1149" s="6" t="s">
        <v>9</v>
      </c>
      <c r="B1149" s="12">
        <v>906425</v>
      </c>
      <c r="C1149" s="12">
        <v>48400</v>
      </c>
      <c r="D1149" s="36">
        <f t="shared" si="68"/>
        <v>5.339658548694045E-2</v>
      </c>
      <c r="E1149" s="2" t="str">
        <f t="shared" si="69"/>
        <v>Not Eligible</v>
      </c>
      <c r="F1149" t="str">
        <f t="shared" si="70"/>
        <v>not eligible</v>
      </c>
      <c r="I1149" s="107" t="str">
        <f t="shared" si="71"/>
        <v>not Eligible</v>
      </c>
    </row>
    <row r="1150" spans="1:9">
      <c r="A1150" s="6" t="s">
        <v>9</v>
      </c>
      <c r="B1150" s="12">
        <v>109198</v>
      </c>
      <c r="C1150" s="12">
        <v>812123</v>
      </c>
      <c r="D1150" s="36">
        <f t="shared" si="68"/>
        <v>7.43716002124581</v>
      </c>
      <c r="E1150" s="2">
        <f t="shared" si="69"/>
        <v>5000</v>
      </c>
      <c r="F1150">
        <f t="shared" si="70"/>
        <v>5000</v>
      </c>
      <c r="I1150" s="107">
        <f t="shared" si="71"/>
        <v>5000</v>
      </c>
    </row>
    <row r="1151" spans="1:9">
      <c r="A1151" s="6" t="s">
        <v>9</v>
      </c>
      <c r="B1151" s="12">
        <v>730285</v>
      </c>
      <c r="C1151" s="12">
        <v>418809</v>
      </c>
      <c r="D1151" s="36">
        <f t="shared" si="68"/>
        <v>0.57348706326981935</v>
      </c>
      <c r="E1151" s="2" t="str">
        <f t="shared" si="69"/>
        <v>Not Eligible</v>
      </c>
      <c r="F1151" t="str">
        <f t="shared" si="70"/>
        <v>not eligible</v>
      </c>
      <c r="I1151" s="107" t="str">
        <f t="shared" si="71"/>
        <v>not Eligible</v>
      </c>
    </row>
    <row r="1152" spans="1:9">
      <c r="A1152" s="6" t="s">
        <v>9</v>
      </c>
      <c r="B1152" s="12">
        <v>628215</v>
      </c>
      <c r="C1152" s="12">
        <v>219123</v>
      </c>
      <c r="D1152" s="36">
        <f t="shared" si="68"/>
        <v>0.34880255963324658</v>
      </c>
      <c r="E1152" s="2" t="str">
        <f t="shared" si="69"/>
        <v>Not Eligible</v>
      </c>
      <c r="F1152" t="str">
        <f t="shared" si="70"/>
        <v>not eligible</v>
      </c>
      <c r="I1152" s="107" t="str">
        <f t="shared" si="71"/>
        <v>not Eligible</v>
      </c>
    </row>
    <row r="1153" spans="1:9">
      <c r="A1153" s="6" t="s">
        <v>9</v>
      </c>
      <c r="B1153" s="12">
        <v>609395</v>
      </c>
      <c r="C1153" s="12">
        <v>1063209</v>
      </c>
      <c r="D1153" s="36">
        <f t="shared" si="68"/>
        <v>1.7446959689528139</v>
      </c>
      <c r="E1153" s="2">
        <f t="shared" si="69"/>
        <v>5000</v>
      </c>
      <c r="F1153">
        <f t="shared" si="70"/>
        <v>5000</v>
      </c>
      <c r="I1153" s="107">
        <f t="shared" si="71"/>
        <v>5000</v>
      </c>
    </row>
    <row r="1154" spans="1:9">
      <c r="A1154" s="6" t="s">
        <v>9</v>
      </c>
      <c r="B1154" s="12">
        <v>372781</v>
      </c>
      <c r="C1154" s="12">
        <v>763157</v>
      </c>
      <c r="D1154" s="36">
        <f t="shared" si="68"/>
        <v>2.0471992939554324</v>
      </c>
      <c r="E1154" s="2">
        <f t="shared" si="69"/>
        <v>5000</v>
      </c>
      <c r="F1154">
        <f t="shared" si="70"/>
        <v>5000</v>
      </c>
      <c r="I1154" s="107">
        <f t="shared" si="71"/>
        <v>5000</v>
      </c>
    </row>
    <row r="1155" spans="1:9">
      <c r="A1155" s="6" t="s">
        <v>9</v>
      </c>
      <c r="B1155" s="12">
        <v>926832</v>
      </c>
      <c r="C1155" s="12">
        <v>1065435</v>
      </c>
      <c r="D1155" s="36">
        <f t="shared" si="68"/>
        <v>1.1495449013413435</v>
      </c>
      <c r="E1155" s="2">
        <f t="shared" si="69"/>
        <v>5000</v>
      </c>
      <c r="F1155">
        <f t="shared" si="70"/>
        <v>5000</v>
      </c>
      <c r="I1155" s="107">
        <f t="shared" si="71"/>
        <v>5000</v>
      </c>
    </row>
    <row r="1156" spans="1:9">
      <c r="A1156" s="6" t="s">
        <v>9</v>
      </c>
      <c r="B1156" s="12">
        <v>588919</v>
      </c>
      <c r="C1156" s="12">
        <v>1055610</v>
      </c>
      <c r="D1156" s="36">
        <f t="shared" si="68"/>
        <v>1.7924536311445207</v>
      </c>
      <c r="E1156" s="2">
        <f t="shared" si="69"/>
        <v>5000</v>
      </c>
      <c r="F1156">
        <f t="shared" si="70"/>
        <v>5000</v>
      </c>
      <c r="I1156" s="107">
        <f t="shared" si="71"/>
        <v>5000</v>
      </c>
    </row>
    <row r="1157" spans="1:9">
      <c r="A1157" s="6" t="s">
        <v>9</v>
      </c>
      <c r="B1157" s="12">
        <v>811437</v>
      </c>
      <c r="C1157" s="12">
        <v>286931</v>
      </c>
      <c r="D1157" s="36">
        <f t="shared" si="68"/>
        <v>0.35360847484154656</v>
      </c>
      <c r="E1157" s="2" t="str">
        <f t="shared" si="69"/>
        <v>Not Eligible</v>
      </c>
      <c r="F1157" t="str">
        <f t="shared" si="70"/>
        <v>not eligible</v>
      </c>
      <c r="I1157" s="107" t="str">
        <f t="shared" si="71"/>
        <v>not Eligible</v>
      </c>
    </row>
    <row r="1158" spans="1:9">
      <c r="A1158" s="6" t="s">
        <v>9</v>
      </c>
      <c r="B1158" s="12">
        <v>640904</v>
      </c>
      <c r="C1158" s="12">
        <v>264325</v>
      </c>
      <c r="D1158" s="36">
        <f t="shared" si="68"/>
        <v>0.41242526181768252</v>
      </c>
      <c r="E1158" s="2" t="str">
        <f t="shared" si="69"/>
        <v>Not Eligible</v>
      </c>
      <c r="F1158" t="str">
        <f t="shared" si="70"/>
        <v>not eligible</v>
      </c>
      <c r="I1158" s="107" t="str">
        <f t="shared" si="71"/>
        <v>not Eligible</v>
      </c>
    </row>
    <row r="1159" spans="1:9">
      <c r="A1159" s="6" t="s">
        <v>9</v>
      </c>
      <c r="B1159" s="12">
        <v>760992</v>
      </c>
      <c r="C1159" s="12">
        <v>510891</v>
      </c>
      <c r="D1159" s="36">
        <f t="shared" si="68"/>
        <v>0.67134871325848366</v>
      </c>
      <c r="E1159" s="2" t="str">
        <f t="shared" si="69"/>
        <v>Not Eligible</v>
      </c>
      <c r="F1159">
        <f t="shared" si="70"/>
        <v>4000</v>
      </c>
      <c r="I1159" s="107" t="str">
        <f t="shared" si="71"/>
        <v>not Eligible</v>
      </c>
    </row>
    <row r="1160" spans="1:9">
      <c r="A1160" s="6" t="s">
        <v>9</v>
      </c>
      <c r="B1160" s="12">
        <v>765655</v>
      </c>
      <c r="C1160" s="12">
        <v>174331</v>
      </c>
      <c r="D1160" s="36">
        <f t="shared" si="68"/>
        <v>0.22768871097295779</v>
      </c>
      <c r="E1160" s="2" t="str">
        <f t="shared" si="69"/>
        <v>Not Eligible</v>
      </c>
      <c r="F1160" t="str">
        <f t="shared" si="70"/>
        <v>not eligible</v>
      </c>
      <c r="I1160" s="107" t="str">
        <f t="shared" si="71"/>
        <v>not Eligible</v>
      </c>
    </row>
    <row r="1161" spans="1:9">
      <c r="A1161" s="6" t="s">
        <v>9</v>
      </c>
      <c r="B1161" s="12">
        <v>1648053</v>
      </c>
      <c r="C1161" s="12">
        <v>784858</v>
      </c>
      <c r="D1161" s="36">
        <f t="shared" si="68"/>
        <v>0.47623347064687849</v>
      </c>
      <c r="E1161" s="2" t="str">
        <f t="shared" si="69"/>
        <v>Not Eligible</v>
      </c>
      <c r="F1161">
        <f t="shared" si="70"/>
        <v>4000</v>
      </c>
      <c r="I1161" s="107" t="str">
        <f t="shared" si="71"/>
        <v>not Eligible</v>
      </c>
    </row>
    <row r="1162" spans="1:9">
      <c r="A1162" s="6" t="s">
        <v>9</v>
      </c>
      <c r="B1162" s="12">
        <v>560424</v>
      </c>
      <c r="C1162" s="12">
        <v>711101</v>
      </c>
      <c r="D1162" s="36">
        <f t="shared" ref="D1162:D1225" si="72">C1162/B1162</f>
        <v>1.2688625041040356</v>
      </c>
      <c r="E1162" s="2">
        <f t="shared" ref="E1162:E1225" si="73">IF(AND(A1162="Active",D1162&gt;90%),IF(D1162&gt;100%,5000,IF(D1162&gt;91%,4000,IF(D1162&gt;81%,3000,2000))),"Not Eligible")</f>
        <v>5000</v>
      </c>
      <c r="F1162">
        <f t="shared" ref="F1162:F1225" si="74">IF(AND(A1162="active",C1162&gt;500000),IF(D1162&gt;100%,5000,IF(D1162&gt;D1162&gt;91%,4000,IF(D1162&gt;81%,3000,2000))),"not eligible")</f>
        <v>5000</v>
      </c>
      <c r="I1162" s="107">
        <f t="shared" ref="I1162:I1225" si="75">IF(AND(A1162="Active",D1162&gt;90%),IF(D1162&gt;100%,5000,IF(D1162&gt;91%,4000,IF(D1162&gt;81%,3000,IF(D1162&gt;70%,2000,"Not Eligible")))),"not Eligible")</f>
        <v>5000</v>
      </c>
    </row>
    <row r="1163" spans="1:9">
      <c r="A1163" s="6" t="s">
        <v>9</v>
      </c>
      <c r="B1163" s="12">
        <v>724790</v>
      </c>
      <c r="C1163" s="12">
        <v>859892</v>
      </c>
      <c r="D1163" s="36">
        <f t="shared" si="72"/>
        <v>1.1864015783882227</v>
      </c>
      <c r="E1163" s="2">
        <f t="shared" si="73"/>
        <v>5000</v>
      </c>
      <c r="F1163">
        <f t="shared" si="74"/>
        <v>5000</v>
      </c>
      <c r="I1163" s="107">
        <f t="shared" si="75"/>
        <v>5000</v>
      </c>
    </row>
    <row r="1164" spans="1:9">
      <c r="A1164" s="6" t="s">
        <v>9</v>
      </c>
      <c r="B1164" s="12">
        <v>1066948</v>
      </c>
      <c r="C1164" s="12">
        <v>1187856</v>
      </c>
      <c r="D1164" s="36">
        <f t="shared" si="72"/>
        <v>1.1133213614909068</v>
      </c>
      <c r="E1164" s="2">
        <f t="shared" si="73"/>
        <v>5000</v>
      </c>
      <c r="F1164">
        <f t="shared" si="74"/>
        <v>5000</v>
      </c>
      <c r="I1164" s="107">
        <f t="shared" si="75"/>
        <v>5000</v>
      </c>
    </row>
    <row r="1165" spans="1:9">
      <c r="A1165" s="6" t="s">
        <v>9</v>
      </c>
      <c r="B1165" s="12">
        <v>732934</v>
      </c>
      <c r="C1165" s="12">
        <v>855699</v>
      </c>
      <c r="D1165" s="36">
        <f t="shared" si="72"/>
        <v>1.1674980284718679</v>
      </c>
      <c r="E1165" s="2">
        <f t="shared" si="73"/>
        <v>5000</v>
      </c>
      <c r="F1165">
        <f t="shared" si="74"/>
        <v>5000</v>
      </c>
      <c r="I1165" s="107">
        <f t="shared" si="75"/>
        <v>5000</v>
      </c>
    </row>
    <row r="1166" spans="1:9">
      <c r="A1166" s="6" t="s">
        <v>9</v>
      </c>
      <c r="B1166" s="12">
        <v>421214</v>
      </c>
      <c r="C1166" s="12">
        <v>444925</v>
      </c>
      <c r="D1166" s="36">
        <f t="shared" si="72"/>
        <v>1.0562920510714269</v>
      </c>
      <c r="E1166" s="2">
        <f t="shared" si="73"/>
        <v>5000</v>
      </c>
      <c r="F1166" t="str">
        <f t="shared" si="74"/>
        <v>not eligible</v>
      </c>
      <c r="I1166" s="107">
        <f t="shared" si="75"/>
        <v>5000</v>
      </c>
    </row>
    <row r="1167" spans="1:9">
      <c r="A1167" s="6" t="s">
        <v>9</v>
      </c>
      <c r="B1167" s="12">
        <v>438088</v>
      </c>
      <c r="C1167" s="12">
        <v>651726</v>
      </c>
      <c r="D1167" s="36">
        <f t="shared" si="72"/>
        <v>1.4876600135132667</v>
      </c>
      <c r="E1167" s="2">
        <f t="shared" si="73"/>
        <v>5000</v>
      </c>
      <c r="F1167">
        <f t="shared" si="74"/>
        <v>5000</v>
      </c>
      <c r="I1167" s="107">
        <f t="shared" si="75"/>
        <v>5000</v>
      </c>
    </row>
    <row r="1168" spans="1:9">
      <c r="A1168" s="6" t="s">
        <v>9</v>
      </c>
      <c r="B1168" s="12">
        <v>322931</v>
      </c>
      <c r="C1168" s="12">
        <v>779302</v>
      </c>
      <c r="D1168" s="36">
        <f t="shared" si="72"/>
        <v>2.4132152069637165</v>
      </c>
      <c r="E1168" s="2">
        <f t="shared" si="73"/>
        <v>5000</v>
      </c>
      <c r="F1168">
        <f t="shared" si="74"/>
        <v>5000</v>
      </c>
      <c r="I1168" s="107">
        <f t="shared" si="75"/>
        <v>5000</v>
      </c>
    </row>
    <row r="1169" spans="1:9">
      <c r="A1169" s="6" t="s">
        <v>9</v>
      </c>
      <c r="B1169" s="12">
        <v>683909</v>
      </c>
      <c r="C1169" s="12">
        <v>560849</v>
      </c>
      <c r="D1169" s="36">
        <f t="shared" si="72"/>
        <v>0.82006378041523065</v>
      </c>
      <c r="E1169" s="2" t="str">
        <f t="shared" si="73"/>
        <v>Not Eligible</v>
      </c>
      <c r="F1169">
        <f t="shared" si="74"/>
        <v>4000</v>
      </c>
      <c r="I1169" s="107" t="str">
        <f t="shared" si="75"/>
        <v>not Eligible</v>
      </c>
    </row>
    <row r="1170" spans="1:9">
      <c r="A1170" s="6" t="s">
        <v>9</v>
      </c>
      <c r="B1170" s="12">
        <v>912411</v>
      </c>
      <c r="C1170" s="12">
        <v>1238831</v>
      </c>
      <c r="D1170" s="36">
        <f t="shared" si="72"/>
        <v>1.357755441352636</v>
      </c>
      <c r="E1170" s="2">
        <f t="shared" si="73"/>
        <v>5000</v>
      </c>
      <c r="F1170">
        <f t="shared" si="74"/>
        <v>5000</v>
      </c>
      <c r="I1170" s="107">
        <f t="shared" si="75"/>
        <v>5000</v>
      </c>
    </row>
    <row r="1171" spans="1:9">
      <c r="A1171" s="6" t="s">
        <v>9</v>
      </c>
      <c r="B1171" s="12">
        <v>655496</v>
      </c>
      <c r="C1171" s="12">
        <v>1088979</v>
      </c>
      <c r="D1171" s="36">
        <f t="shared" si="72"/>
        <v>1.6613053321454287</v>
      </c>
      <c r="E1171" s="2">
        <f t="shared" si="73"/>
        <v>5000</v>
      </c>
      <c r="F1171">
        <f t="shared" si="74"/>
        <v>5000</v>
      </c>
      <c r="I1171" s="107">
        <f t="shared" si="75"/>
        <v>5000</v>
      </c>
    </row>
    <row r="1172" spans="1:9">
      <c r="A1172" s="6" t="s">
        <v>9</v>
      </c>
      <c r="B1172" s="12">
        <v>906097</v>
      </c>
      <c r="C1172" s="12">
        <v>584093</v>
      </c>
      <c r="D1172" s="36">
        <f t="shared" si="72"/>
        <v>0.64462524431710955</v>
      </c>
      <c r="E1172" s="2" t="str">
        <f t="shared" si="73"/>
        <v>Not Eligible</v>
      </c>
      <c r="F1172">
        <f t="shared" si="74"/>
        <v>4000</v>
      </c>
      <c r="I1172" s="107" t="str">
        <f t="shared" si="75"/>
        <v>not Eligible</v>
      </c>
    </row>
    <row r="1173" spans="1:9">
      <c r="A1173" s="6" t="s">
        <v>9</v>
      </c>
      <c r="B1173" s="12">
        <v>1218494</v>
      </c>
      <c r="C1173" s="12">
        <v>292772</v>
      </c>
      <c r="D1173" s="36">
        <f t="shared" si="72"/>
        <v>0.24027364927525288</v>
      </c>
      <c r="E1173" s="2" t="str">
        <f t="shared" si="73"/>
        <v>Not Eligible</v>
      </c>
      <c r="F1173" t="str">
        <f t="shared" si="74"/>
        <v>not eligible</v>
      </c>
      <c r="I1173" s="107" t="str">
        <f t="shared" si="75"/>
        <v>not Eligible</v>
      </c>
    </row>
    <row r="1174" spans="1:9">
      <c r="A1174" s="6" t="s">
        <v>9</v>
      </c>
      <c r="B1174" s="12">
        <v>1330656</v>
      </c>
      <c r="C1174" s="12">
        <v>2919780</v>
      </c>
      <c r="D1174" s="36">
        <f t="shared" si="72"/>
        <v>2.1942410360002884</v>
      </c>
      <c r="E1174" s="2">
        <f t="shared" si="73"/>
        <v>5000</v>
      </c>
      <c r="F1174">
        <f t="shared" si="74"/>
        <v>5000</v>
      </c>
      <c r="I1174" s="107">
        <f t="shared" si="75"/>
        <v>5000</v>
      </c>
    </row>
    <row r="1175" spans="1:9">
      <c r="A1175" s="6" t="s">
        <v>9</v>
      </c>
      <c r="B1175" s="12">
        <v>611882</v>
      </c>
      <c r="C1175" s="12">
        <v>513955</v>
      </c>
      <c r="D1175" s="36">
        <f t="shared" si="72"/>
        <v>0.83995770426324035</v>
      </c>
      <c r="E1175" s="2" t="str">
        <f t="shared" si="73"/>
        <v>Not Eligible</v>
      </c>
      <c r="F1175">
        <f t="shared" si="74"/>
        <v>4000</v>
      </c>
      <c r="I1175" s="107" t="str">
        <f t="shared" si="75"/>
        <v>not Eligible</v>
      </c>
    </row>
    <row r="1176" spans="1:9">
      <c r="A1176" s="6" t="s">
        <v>9</v>
      </c>
      <c r="B1176" s="12">
        <v>365119</v>
      </c>
      <c r="C1176" s="12">
        <v>353767</v>
      </c>
      <c r="D1176" s="36">
        <f t="shared" si="72"/>
        <v>0.96890876673084669</v>
      </c>
      <c r="E1176" s="2">
        <f t="shared" si="73"/>
        <v>4000</v>
      </c>
      <c r="F1176" t="str">
        <f t="shared" si="74"/>
        <v>not eligible</v>
      </c>
      <c r="I1176" s="107">
        <f t="shared" si="75"/>
        <v>4000</v>
      </c>
    </row>
    <row r="1177" spans="1:9">
      <c r="A1177" s="6" t="s">
        <v>9</v>
      </c>
      <c r="B1177" s="12">
        <v>683289</v>
      </c>
      <c r="C1177" s="12">
        <v>1098053</v>
      </c>
      <c r="D1177" s="36">
        <f t="shared" si="72"/>
        <v>1.6070110890121163</v>
      </c>
      <c r="E1177" s="2">
        <f t="shared" si="73"/>
        <v>5000</v>
      </c>
      <c r="F1177">
        <f t="shared" si="74"/>
        <v>5000</v>
      </c>
      <c r="I1177" s="107">
        <f t="shared" si="75"/>
        <v>5000</v>
      </c>
    </row>
    <row r="1178" spans="1:9">
      <c r="A1178" s="6" t="s">
        <v>9</v>
      </c>
      <c r="B1178" s="12">
        <v>485339</v>
      </c>
      <c r="C1178" s="12">
        <v>1945534</v>
      </c>
      <c r="D1178" s="36">
        <f t="shared" si="72"/>
        <v>4.008608415973165</v>
      </c>
      <c r="E1178" s="2">
        <f t="shared" si="73"/>
        <v>5000</v>
      </c>
      <c r="F1178">
        <f t="shared" si="74"/>
        <v>5000</v>
      </c>
      <c r="I1178" s="107">
        <f t="shared" si="75"/>
        <v>5000</v>
      </c>
    </row>
    <row r="1179" spans="1:9">
      <c r="A1179" s="6" t="s">
        <v>9</v>
      </c>
      <c r="B1179" s="12">
        <v>740367</v>
      </c>
      <c r="C1179" s="12">
        <v>624734</v>
      </c>
      <c r="D1179" s="36">
        <f t="shared" si="72"/>
        <v>0.84381664768959175</v>
      </c>
      <c r="E1179" s="2" t="str">
        <f t="shared" si="73"/>
        <v>Not Eligible</v>
      </c>
      <c r="F1179">
        <f t="shared" si="74"/>
        <v>4000</v>
      </c>
      <c r="I1179" s="107" t="str">
        <f t="shared" si="75"/>
        <v>not Eligible</v>
      </c>
    </row>
    <row r="1180" spans="1:9">
      <c r="A1180" s="6" t="s">
        <v>9</v>
      </c>
      <c r="B1180" s="12">
        <v>771146</v>
      </c>
      <c r="C1180" s="12">
        <v>676382</v>
      </c>
      <c r="D1180" s="36">
        <f t="shared" si="72"/>
        <v>0.87711276463860277</v>
      </c>
      <c r="E1180" s="2" t="str">
        <f t="shared" si="73"/>
        <v>Not Eligible</v>
      </c>
      <c r="F1180">
        <f t="shared" si="74"/>
        <v>4000</v>
      </c>
      <c r="I1180" s="107" t="str">
        <f t="shared" si="75"/>
        <v>not Eligible</v>
      </c>
    </row>
    <row r="1181" spans="1:9">
      <c r="A1181" s="6" t="s">
        <v>9</v>
      </c>
      <c r="B1181" s="12">
        <v>591091</v>
      </c>
      <c r="C1181" s="12">
        <v>385474</v>
      </c>
      <c r="D1181" s="36">
        <f t="shared" si="72"/>
        <v>0.65213985663797958</v>
      </c>
      <c r="E1181" s="2" t="str">
        <f t="shared" si="73"/>
        <v>Not Eligible</v>
      </c>
      <c r="F1181" t="str">
        <f t="shared" si="74"/>
        <v>not eligible</v>
      </c>
      <c r="I1181" s="107" t="str">
        <f t="shared" si="75"/>
        <v>not Eligible</v>
      </c>
    </row>
    <row r="1182" spans="1:9">
      <c r="A1182" s="6" t="s">
        <v>9</v>
      </c>
      <c r="B1182" s="12">
        <v>606065</v>
      </c>
      <c r="C1182" s="12">
        <v>740250</v>
      </c>
      <c r="D1182" s="36">
        <f t="shared" si="72"/>
        <v>1.221403644823575</v>
      </c>
      <c r="E1182" s="2">
        <f t="shared" si="73"/>
        <v>5000</v>
      </c>
      <c r="F1182">
        <f t="shared" si="74"/>
        <v>5000</v>
      </c>
      <c r="I1182" s="107">
        <f t="shared" si="75"/>
        <v>5000</v>
      </c>
    </row>
    <row r="1183" spans="1:9">
      <c r="A1183" s="6" t="s">
        <v>9</v>
      </c>
      <c r="B1183" s="12">
        <v>729456</v>
      </c>
      <c r="C1183" s="12">
        <v>484238</v>
      </c>
      <c r="D1183" s="36">
        <f t="shared" si="72"/>
        <v>0.66383441907394003</v>
      </c>
      <c r="E1183" s="2" t="str">
        <f t="shared" si="73"/>
        <v>Not Eligible</v>
      </c>
      <c r="F1183" t="str">
        <f t="shared" si="74"/>
        <v>not eligible</v>
      </c>
      <c r="I1183" s="107" t="str">
        <f t="shared" si="75"/>
        <v>not Eligible</v>
      </c>
    </row>
    <row r="1184" spans="1:9">
      <c r="A1184" s="6" t="s">
        <v>9</v>
      </c>
      <c r="B1184" s="12">
        <v>258553</v>
      </c>
      <c r="C1184" s="12">
        <v>295221</v>
      </c>
      <c r="D1184" s="36">
        <f t="shared" si="72"/>
        <v>1.1418200523683733</v>
      </c>
      <c r="E1184" s="2">
        <f t="shared" si="73"/>
        <v>5000</v>
      </c>
      <c r="F1184" t="str">
        <f t="shared" si="74"/>
        <v>not eligible</v>
      </c>
      <c r="I1184" s="107">
        <f t="shared" si="75"/>
        <v>5000</v>
      </c>
    </row>
    <row r="1185" spans="1:9">
      <c r="A1185" s="6" t="s">
        <v>9</v>
      </c>
      <c r="B1185" s="12">
        <v>339037</v>
      </c>
      <c r="C1185" s="12">
        <v>398125</v>
      </c>
      <c r="D1185" s="36">
        <f t="shared" si="72"/>
        <v>1.1742818630414968</v>
      </c>
      <c r="E1185" s="2">
        <f t="shared" si="73"/>
        <v>5000</v>
      </c>
      <c r="F1185" t="str">
        <f t="shared" si="74"/>
        <v>not eligible</v>
      </c>
      <c r="I1185" s="107">
        <f t="shared" si="75"/>
        <v>5000</v>
      </c>
    </row>
    <row r="1186" spans="1:9">
      <c r="A1186" s="6" t="s">
        <v>9</v>
      </c>
      <c r="B1186" s="12">
        <v>791407</v>
      </c>
      <c r="C1186" s="12">
        <v>1721299</v>
      </c>
      <c r="D1186" s="36">
        <f t="shared" si="72"/>
        <v>2.1749858164004108</v>
      </c>
      <c r="E1186" s="2">
        <f t="shared" si="73"/>
        <v>5000</v>
      </c>
      <c r="F1186">
        <f t="shared" si="74"/>
        <v>5000</v>
      </c>
      <c r="I1186" s="107">
        <f t="shared" si="75"/>
        <v>5000</v>
      </c>
    </row>
    <row r="1187" spans="1:9">
      <c r="A1187" s="6" t="s">
        <v>9</v>
      </c>
      <c r="B1187" s="12">
        <v>411854</v>
      </c>
      <c r="C1187" s="12">
        <v>849107</v>
      </c>
      <c r="D1187" s="36">
        <f t="shared" si="72"/>
        <v>2.0616699121533357</v>
      </c>
      <c r="E1187" s="2">
        <f t="shared" si="73"/>
        <v>5000</v>
      </c>
      <c r="F1187">
        <f t="shared" si="74"/>
        <v>5000</v>
      </c>
      <c r="I1187" s="107">
        <f t="shared" si="75"/>
        <v>5000</v>
      </c>
    </row>
    <row r="1188" spans="1:9">
      <c r="A1188" s="6" t="s">
        <v>9</v>
      </c>
      <c r="B1188" s="12">
        <v>456229</v>
      </c>
      <c r="C1188" s="12">
        <v>584140</v>
      </c>
      <c r="D1188" s="36">
        <f t="shared" si="72"/>
        <v>1.2803657812195191</v>
      </c>
      <c r="E1188" s="2">
        <f t="shared" si="73"/>
        <v>5000</v>
      </c>
      <c r="F1188">
        <f t="shared" si="74"/>
        <v>5000</v>
      </c>
      <c r="I1188" s="107">
        <f t="shared" si="75"/>
        <v>5000</v>
      </c>
    </row>
    <row r="1189" spans="1:9">
      <c r="A1189" s="6" t="s">
        <v>9</v>
      </c>
      <c r="B1189" s="12">
        <v>1129464</v>
      </c>
      <c r="C1189" s="12">
        <v>1635438</v>
      </c>
      <c r="D1189" s="36">
        <f t="shared" si="72"/>
        <v>1.4479770935594229</v>
      </c>
      <c r="E1189" s="2">
        <f t="shared" si="73"/>
        <v>5000</v>
      </c>
      <c r="F1189">
        <f t="shared" si="74"/>
        <v>5000</v>
      </c>
      <c r="I1189" s="107">
        <f t="shared" si="75"/>
        <v>5000</v>
      </c>
    </row>
    <row r="1190" spans="1:9">
      <c r="A1190" s="6" t="s">
        <v>9</v>
      </c>
      <c r="B1190" s="12">
        <v>576834</v>
      </c>
      <c r="C1190" s="12">
        <v>1097511</v>
      </c>
      <c r="D1190" s="36">
        <f t="shared" si="72"/>
        <v>1.9026461685684271</v>
      </c>
      <c r="E1190" s="2">
        <f t="shared" si="73"/>
        <v>5000</v>
      </c>
      <c r="F1190">
        <f t="shared" si="74"/>
        <v>5000</v>
      </c>
      <c r="I1190" s="107">
        <f t="shared" si="75"/>
        <v>5000</v>
      </c>
    </row>
    <row r="1191" spans="1:9">
      <c r="A1191" s="6" t="s">
        <v>9</v>
      </c>
      <c r="B1191" s="12">
        <v>196413</v>
      </c>
      <c r="C1191" s="12">
        <v>375483</v>
      </c>
      <c r="D1191" s="36">
        <f t="shared" si="72"/>
        <v>1.9117013639626705</v>
      </c>
      <c r="E1191" s="2">
        <f t="shared" si="73"/>
        <v>5000</v>
      </c>
      <c r="F1191" t="str">
        <f t="shared" si="74"/>
        <v>not eligible</v>
      </c>
      <c r="I1191" s="107">
        <f t="shared" si="75"/>
        <v>5000</v>
      </c>
    </row>
    <row r="1192" spans="1:9">
      <c r="A1192" s="6" t="s">
        <v>9</v>
      </c>
      <c r="B1192" s="12">
        <v>1259757</v>
      </c>
      <c r="C1192" s="12">
        <v>2021950</v>
      </c>
      <c r="D1192" s="36">
        <f t="shared" si="72"/>
        <v>1.6050317640624343</v>
      </c>
      <c r="E1192" s="2">
        <f t="shared" si="73"/>
        <v>5000</v>
      </c>
      <c r="F1192">
        <f t="shared" si="74"/>
        <v>5000</v>
      </c>
      <c r="I1192" s="107">
        <f t="shared" si="75"/>
        <v>5000</v>
      </c>
    </row>
    <row r="1193" spans="1:9">
      <c r="A1193" s="6" t="s">
        <v>9</v>
      </c>
      <c r="B1193" s="12">
        <v>485216</v>
      </c>
      <c r="C1193" s="12">
        <v>711372</v>
      </c>
      <c r="D1193" s="36">
        <f t="shared" si="72"/>
        <v>1.4660934511640176</v>
      </c>
      <c r="E1193" s="2">
        <f t="shared" si="73"/>
        <v>5000</v>
      </c>
      <c r="F1193">
        <f t="shared" si="74"/>
        <v>5000</v>
      </c>
      <c r="I1193" s="107">
        <f t="shared" si="75"/>
        <v>5000</v>
      </c>
    </row>
    <row r="1194" spans="1:9">
      <c r="A1194" s="6" t="s">
        <v>9</v>
      </c>
      <c r="B1194" s="12">
        <v>317315</v>
      </c>
      <c r="C1194" s="12">
        <v>38667</v>
      </c>
      <c r="D1194" s="36">
        <f t="shared" si="72"/>
        <v>0.12185682996391599</v>
      </c>
      <c r="E1194" s="2" t="str">
        <f t="shared" si="73"/>
        <v>Not Eligible</v>
      </c>
      <c r="F1194" t="str">
        <f t="shared" si="74"/>
        <v>not eligible</v>
      </c>
      <c r="I1194" s="107" t="str">
        <f t="shared" si="75"/>
        <v>not Eligible</v>
      </c>
    </row>
    <row r="1195" spans="1:9">
      <c r="A1195" s="6" t="s">
        <v>9</v>
      </c>
      <c r="B1195" s="12">
        <v>287589</v>
      </c>
      <c r="C1195" s="12">
        <v>404431</v>
      </c>
      <c r="D1195" s="36">
        <f t="shared" si="72"/>
        <v>1.4062811859980737</v>
      </c>
      <c r="E1195" s="2">
        <f t="shared" si="73"/>
        <v>5000</v>
      </c>
      <c r="F1195" t="str">
        <f t="shared" si="74"/>
        <v>not eligible</v>
      </c>
      <c r="I1195" s="107">
        <f t="shared" si="75"/>
        <v>5000</v>
      </c>
    </row>
    <row r="1196" spans="1:9">
      <c r="A1196" s="6" t="s">
        <v>9</v>
      </c>
      <c r="B1196" s="12">
        <v>678604</v>
      </c>
      <c r="C1196" s="12">
        <v>742546</v>
      </c>
      <c r="D1196" s="36">
        <f t="shared" si="72"/>
        <v>1.0942257929514121</v>
      </c>
      <c r="E1196" s="2">
        <f t="shared" si="73"/>
        <v>5000</v>
      </c>
      <c r="F1196">
        <f t="shared" si="74"/>
        <v>5000</v>
      </c>
      <c r="I1196" s="107">
        <f t="shared" si="75"/>
        <v>5000</v>
      </c>
    </row>
    <row r="1197" spans="1:9">
      <c r="A1197" s="6" t="s">
        <v>9</v>
      </c>
      <c r="B1197" s="12">
        <v>749977</v>
      </c>
      <c r="C1197" s="12">
        <v>336697</v>
      </c>
      <c r="D1197" s="36">
        <f t="shared" si="72"/>
        <v>0.4489431009217616</v>
      </c>
      <c r="E1197" s="2" t="str">
        <f t="shared" si="73"/>
        <v>Not Eligible</v>
      </c>
      <c r="F1197" t="str">
        <f t="shared" si="74"/>
        <v>not eligible</v>
      </c>
      <c r="I1197" s="107" t="str">
        <f t="shared" si="75"/>
        <v>not Eligible</v>
      </c>
    </row>
    <row r="1198" spans="1:9">
      <c r="A1198" s="6" t="s">
        <v>9</v>
      </c>
      <c r="B1198" s="12">
        <v>813461</v>
      </c>
      <c r="C1198" s="12">
        <v>2170758</v>
      </c>
      <c r="D1198" s="36">
        <f t="shared" si="72"/>
        <v>2.6685458798885255</v>
      </c>
      <c r="E1198" s="2">
        <f t="shared" si="73"/>
        <v>5000</v>
      </c>
      <c r="F1198">
        <f t="shared" si="74"/>
        <v>5000</v>
      </c>
      <c r="I1198" s="107">
        <f t="shared" si="75"/>
        <v>5000</v>
      </c>
    </row>
    <row r="1199" spans="1:9">
      <c r="A1199" s="6" t="s">
        <v>9</v>
      </c>
      <c r="B1199" s="12">
        <v>956014</v>
      </c>
      <c r="C1199" s="12">
        <v>1078506</v>
      </c>
      <c r="D1199" s="36">
        <f t="shared" si="72"/>
        <v>1.1281278307639846</v>
      </c>
      <c r="E1199" s="2">
        <f t="shared" si="73"/>
        <v>5000</v>
      </c>
      <c r="F1199">
        <f t="shared" si="74"/>
        <v>5000</v>
      </c>
      <c r="I1199" s="107">
        <f t="shared" si="75"/>
        <v>5000</v>
      </c>
    </row>
    <row r="1200" spans="1:9">
      <c r="A1200" s="6" t="s">
        <v>9</v>
      </c>
      <c r="B1200" s="12">
        <v>339164</v>
      </c>
      <c r="C1200" s="12">
        <v>291828</v>
      </c>
      <c r="D1200" s="36">
        <f t="shared" si="72"/>
        <v>0.86043330070408419</v>
      </c>
      <c r="E1200" s="2" t="str">
        <f t="shared" si="73"/>
        <v>Not Eligible</v>
      </c>
      <c r="F1200" t="str">
        <f t="shared" si="74"/>
        <v>not eligible</v>
      </c>
      <c r="I1200" s="107" t="str">
        <f t="shared" si="75"/>
        <v>not Eligible</v>
      </c>
    </row>
    <row r="1201" spans="1:9">
      <c r="A1201" s="6" t="s">
        <v>9</v>
      </c>
      <c r="B1201" s="12">
        <v>860330</v>
      </c>
      <c r="C1201" s="12">
        <v>503138</v>
      </c>
      <c r="D1201" s="36">
        <f t="shared" si="72"/>
        <v>0.58481977845710365</v>
      </c>
      <c r="E1201" s="2" t="str">
        <f t="shared" si="73"/>
        <v>Not Eligible</v>
      </c>
      <c r="F1201">
        <f t="shared" si="74"/>
        <v>4000</v>
      </c>
      <c r="I1201" s="107" t="str">
        <f t="shared" si="75"/>
        <v>not Eligible</v>
      </c>
    </row>
    <row r="1202" spans="1:9">
      <c r="A1202" s="6" t="s">
        <v>9</v>
      </c>
      <c r="B1202" s="12">
        <v>599989</v>
      </c>
      <c r="C1202" s="12">
        <v>1244390</v>
      </c>
      <c r="D1202" s="36">
        <f t="shared" si="72"/>
        <v>2.0740213570582129</v>
      </c>
      <c r="E1202" s="2">
        <f t="shared" si="73"/>
        <v>5000</v>
      </c>
      <c r="F1202">
        <f t="shared" si="74"/>
        <v>5000</v>
      </c>
      <c r="I1202" s="107">
        <f t="shared" si="75"/>
        <v>5000</v>
      </c>
    </row>
    <row r="1203" spans="1:9">
      <c r="A1203" s="6" t="s">
        <v>9</v>
      </c>
      <c r="B1203" s="12">
        <v>574100</v>
      </c>
      <c r="C1203" s="12">
        <v>877972</v>
      </c>
      <c r="D1203" s="36">
        <f t="shared" si="72"/>
        <v>1.5293015154154328</v>
      </c>
      <c r="E1203" s="2">
        <f t="shared" si="73"/>
        <v>5000</v>
      </c>
      <c r="F1203">
        <f t="shared" si="74"/>
        <v>5000</v>
      </c>
      <c r="I1203" s="107">
        <f t="shared" si="75"/>
        <v>5000</v>
      </c>
    </row>
    <row r="1204" spans="1:9">
      <c r="A1204" s="6" t="s">
        <v>9</v>
      </c>
      <c r="B1204" s="12">
        <v>714413</v>
      </c>
      <c r="C1204" s="12">
        <v>616043</v>
      </c>
      <c r="D1204" s="36">
        <f t="shared" si="72"/>
        <v>0.86230653697511106</v>
      </c>
      <c r="E1204" s="2" t="str">
        <f t="shared" si="73"/>
        <v>Not Eligible</v>
      </c>
      <c r="F1204">
        <f t="shared" si="74"/>
        <v>4000</v>
      </c>
      <c r="I1204" s="107" t="str">
        <f t="shared" si="75"/>
        <v>not Eligible</v>
      </c>
    </row>
    <row r="1205" spans="1:9">
      <c r="A1205" s="6" t="s">
        <v>9</v>
      </c>
      <c r="B1205" s="12">
        <v>917311</v>
      </c>
      <c r="C1205" s="12">
        <v>666397</v>
      </c>
      <c r="D1205" s="36">
        <f t="shared" si="72"/>
        <v>0.7264679045601764</v>
      </c>
      <c r="E1205" s="2" t="str">
        <f t="shared" si="73"/>
        <v>Not Eligible</v>
      </c>
      <c r="F1205">
        <f t="shared" si="74"/>
        <v>4000</v>
      </c>
      <c r="I1205" s="107" t="str">
        <f t="shared" si="75"/>
        <v>not Eligible</v>
      </c>
    </row>
    <row r="1206" spans="1:9">
      <c r="A1206" s="6" t="s">
        <v>9</v>
      </c>
      <c r="B1206" s="12">
        <v>624419</v>
      </c>
      <c r="C1206" s="12">
        <v>576667</v>
      </c>
      <c r="D1206" s="36">
        <f t="shared" si="72"/>
        <v>0.92352570949955082</v>
      </c>
      <c r="E1206" s="2">
        <f t="shared" si="73"/>
        <v>4000</v>
      </c>
      <c r="F1206">
        <f t="shared" si="74"/>
        <v>4000</v>
      </c>
      <c r="I1206" s="107">
        <f t="shared" si="75"/>
        <v>4000</v>
      </c>
    </row>
    <row r="1207" spans="1:9">
      <c r="A1207" s="6" t="s">
        <v>9</v>
      </c>
      <c r="B1207" s="12">
        <v>1147540</v>
      </c>
      <c r="C1207" s="12">
        <v>1347349</v>
      </c>
      <c r="D1207" s="36">
        <f t="shared" si="72"/>
        <v>1.174119420673789</v>
      </c>
      <c r="E1207" s="2">
        <f t="shared" si="73"/>
        <v>5000</v>
      </c>
      <c r="F1207">
        <f t="shared" si="74"/>
        <v>5000</v>
      </c>
      <c r="I1207" s="107">
        <f t="shared" si="75"/>
        <v>5000</v>
      </c>
    </row>
    <row r="1208" spans="1:9">
      <c r="A1208" s="6" t="s">
        <v>9</v>
      </c>
      <c r="B1208" s="12">
        <v>272100</v>
      </c>
      <c r="C1208" s="12">
        <v>859107</v>
      </c>
      <c r="D1208" s="36">
        <f t="shared" si="72"/>
        <v>3.1573208379272328</v>
      </c>
      <c r="E1208" s="2">
        <f t="shared" si="73"/>
        <v>5000</v>
      </c>
      <c r="F1208">
        <f t="shared" si="74"/>
        <v>5000</v>
      </c>
      <c r="I1208" s="107">
        <f t="shared" si="75"/>
        <v>5000</v>
      </c>
    </row>
    <row r="1209" spans="1:9">
      <c r="A1209" s="6" t="s">
        <v>9</v>
      </c>
      <c r="B1209" s="12">
        <v>1070282</v>
      </c>
      <c r="C1209" s="12">
        <v>1650985</v>
      </c>
      <c r="D1209" s="36">
        <f t="shared" si="72"/>
        <v>1.5425700890045801</v>
      </c>
      <c r="E1209" s="2">
        <f t="shared" si="73"/>
        <v>5000</v>
      </c>
      <c r="F1209">
        <f t="shared" si="74"/>
        <v>5000</v>
      </c>
      <c r="I1209" s="107">
        <f t="shared" si="75"/>
        <v>5000</v>
      </c>
    </row>
    <row r="1210" spans="1:9">
      <c r="A1210" s="6" t="s">
        <v>9</v>
      </c>
      <c r="B1210" s="12">
        <v>343148</v>
      </c>
      <c r="C1210" s="12">
        <v>605479</v>
      </c>
      <c r="D1210" s="36">
        <f t="shared" si="72"/>
        <v>1.7644835464580881</v>
      </c>
      <c r="E1210" s="2">
        <f t="shared" si="73"/>
        <v>5000</v>
      </c>
      <c r="F1210">
        <f t="shared" si="74"/>
        <v>5000</v>
      </c>
      <c r="I1210" s="107">
        <f t="shared" si="75"/>
        <v>5000</v>
      </c>
    </row>
    <row r="1211" spans="1:9">
      <c r="A1211" s="6" t="s">
        <v>9</v>
      </c>
      <c r="B1211" s="12">
        <v>841570</v>
      </c>
      <c r="C1211" s="12">
        <v>239188</v>
      </c>
      <c r="D1211" s="36">
        <f t="shared" si="72"/>
        <v>0.28421640505246148</v>
      </c>
      <c r="E1211" s="2" t="str">
        <f t="shared" si="73"/>
        <v>Not Eligible</v>
      </c>
      <c r="F1211" t="str">
        <f t="shared" si="74"/>
        <v>not eligible</v>
      </c>
      <c r="I1211" s="107" t="str">
        <f t="shared" si="75"/>
        <v>not Eligible</v>
      </c>
    </row>
    <row r="1212" spans="1:9">
      <c r="A1212" s="6" t="s">
        <v>9</v>
      </c>
      <c r="B1212" s="12">
        <v>496007</v>
      </c>
      <c r="C1212" s="12">
        <v>619959</v>
      </c>
      <c r="D1212" s="36">
        <f t="shared" si="72"/>
        <v>1.2498996989961835</v>
      </c>
      <c r="E1212" s="2">
        <f t="shared" si="73"/>
        <v>5000</v>
      </c>
      <c r="F1212">
        <f t="shared" si="74"/>
        <v>5000</v>
      </c>
      <c r="I1212" s="107">
        <f t="shared" si="75"/>
        <v>5000</v>
      </c>
    </row>
    <row r="1213" spans="1:9">
      <c r="A1213" s="6" t="s">
        <v>9</v>
      </c>
      <c r="B1213" s="12">
        <v>685158</v>
      </c>
      <c r="C1213" s="12">
        <v>313275</v>
      </c>
      <c r="D1213" s="36">
        <f t="shared" si="72"/>
        <v>0.45723030308337637</v>
      </c>
      <c r="E1213" s="2" t="str">
        <f t="shared" si="73"/>
        <v>Not Eligible</v>
      </c>
      <c r="F1213" t="str">
        <f t="shared" si="74"/>
        <v>not eligible</v>
      </c>
      <c r="I1213" s="107" t="str">
        <f t="shared" si="75"/>
        <v>not Eligible</v>
      </c>
    </row>
    <row r="1214" spans="1:9">
      <c r="A1214" s="6" t="s">
        <v>9</v>
      </c>
      <c r="B1214" s="12">
        <v>840783</v>
      </c>
      <c r="C1214" s="12">
        <v>779618</v>
      </c>
      <c r="D1214" s="36">
        <f t="shared" si="72"/>
        <v>0.92725233502580329</v>
      </c>
      <c r="E1214" s="2">
        <f t="shared" si="73"/>
        <v>4000</v>
      </c>
      <c r="F1214">
        <f t="shared" si="74"/>
        <v>4000</v>
      </c>
      <c r="I1214" s="107">
        <f t="shared" si="75"/>
        <v>4000</v>
      </c>
    </row>
    <row r="1215" spans="1:9">
      <c r="A1215" s="6" t="s">
        <v>9</v>
      </c>
      <c r="B1215" s="12">
        <v>606078</v>
      </c>
      <c r="C1215" s="12">
        <v>643077</v>
      </c>
      <c r="D1215" s="36">
        <f t="shared" si="72"/>
        <v>1.0610465979626384</v>
      </c>
      <c r="E1215" s="2">
        <f t="shared" si="73"/>
        <v>5000</v>
      </c>
      <c r="F1215">
        <f t="shared" si="74"/>
        <v>5000</v>
      </c>
      <c r="I1215" s="107">
        <f t="shared" si="75"/>
        <v>5000</v>
      </c>
    </row>
    <row r="1216" spans="1:9">
      <c r="A1216" s="6" t="s">
        <v>9</v>
      </c>
      <c r="B1216" s="12">
        <v>104043</v>
      </c>
      <c r="C1216" s="12">
        <v>1785572</v>
      </c>
      <c r="D1216" s="36">
        <f t="shared" si="72"/>
        <v>17.161865767038627</v>
      </c>
      <c r="E1216" s="2">
        <f t="shared" si="73"/>
        <v>5000</v>
      </c>
      <c r="F1216">
        <f t="shared" si="74"/>
        <v>5000</v>
      </c>
      <c r="I1216" s="107">
        <f t="shared" si="75"/>
        <v>5000</v>
      </c>
    </row>
    <row r="1217" spans="1:9">
      <c r="A1217" s="6" t="s">
        <v>9</v>
      </c>
      <c r="B1217" s="12">
        <v>1184027</v>
      </c>
      <c r="C1217" s="12">
        <v>941747</v>
      </c>
      <c r="D1217" s="36">
        <f t="shared" si="72"/>
        <v>0.79537628787181369</v>
      </c>
      <c r="E1217" s="2" t="str">
        <f t="shared" si="73"/>
        <v>Not Eligible</v>
      </c>
      <c r="F1217">
        <f t="shared" si="74"/>
        <v>4000</v>
      </c>
      <c r="I1217" s="107" t="str">
        <f t="shared" si="75"/>
        <v>not Eligible</v>
      </c>
    </row>
    <row r="1218" spans="1:9">
      <c r="A1218" s="6" t="s">
        <v>9</v>
      </c>
      <c r="B1218" s="12">
        <v>1038851</v>
      </c>
      <c r="C1218" s="12">
        <v>1392026</v>
      </c>
      <c r="D1218" s="36">
        <f t="shared" si="72"/>
        <v>1.3399669442489828</v>
      </c>
      <c r="E1218" s="2">
        <f t="shared" si="73"/>
        <v>5000</v>
      </c>
      <c r="F1218">
        <f t="shared" si="74"/>
        <v>5000</v>
      </c>
      <c r="I1218" s="107">
        <f t="shared" si="75"/>
        <v>5000</v>
      </c>
    </row>
    <row r="1219" spans="1:9">
      <c r="A1219" s="6" t="s">
        <v>9</v>
      </c>
      <c r="B1219" s="12">
        <v>780814</v>
      </c>
      <c r="C1219" s="12">
        <v>936796</v>
      </c>
      <c r="D1219" s="36">
        <f t="shared" si="72"/>
        <v>1.199768446774776</v>
      </c>
      <c r="E1219" s="2">
        <f t="shared" si="73"/>
        <v>5000</v>
      </c>
      <c r="F1219">
        <f t="shared" si="74"/>
        <v>5000</v>
      </c>
      <c r="I1219" s="107">
        <f t="shared" si="75"/>
        <v>5000</v>
      </c>
    </row>
    <row r="1220" spans="1:9">
      <c r="A1220" s="6" t="s">
        <v>9</v>
      </c>
      <c r="B1220" s="12">
        <v>1099640</v>
      </c>
      <c r="C1220" s="12">
        <v>558887</v>
      </c>
      <c r="D1220" s="36">
        <f t="shared" si="72"/>
        <v>0.50824542577570841</v>
      </c>
      <c r="E1220" s="2" t="str">
        <f t="shared" si="73"/>
        <v>Not Eligible</v>
      </c>
      <c r="F1220">
        <f t="shared" si="74"/>
        <v>4000</v>
      </c>
      <c r="I1220" s="107" t="str">
        <f t="shared" si="75"/>
        <v>not Eligible</v>
      </c>
    </row>
    <row r="1221" spans="1:9">
      <c r="A1221" s="6" t="s">
        <v>9</v>
      </c>
      <c r="B1221" s="12">
        <v>741050</v>
      </c>
      <c r="C1221" s="12">
        <v>803880</v>
      </c>
      <c r="D1221" s="36">
        <f t="shared" si="72"/>
        <v>1.0847851022198232</v>
      </c>
      <c r="E1221" s="2">
        <f t="shared" si="73"/>
        <v>5000</v>
      </c>
      <c r="F1221">
        <f t="shared" si="74"/>
        <v>5000</v>
      </c>
      <c r="I1221" s="107">
        <f t="shared" si="75"/>
        <v>5000</v>
      </c>
    </row>
    <row r="1222" spans="1:9">
      <c r="A1222" s="6" t="s">
        <v>9</v>
      </c>
      <c r="B1222" s="12">
        <v>851871</v>
      </c>
      <c r="C1222" s="12">
        <v>1148946</v>
      </c>
      <c r="D1222" s="36">
        <f t="shared" si="72"/>
        <v>1.3487323784939269</v>
      </c>
      <c r="E1222" s="2">
        <f t="shared" si="73"/>
        <v>5000</v>
      </c>
      <c r="F1222">
        <f t="shared" si="74"/>
        <v>5000</v>
      </c>
      <c r="I1222" s="107">
        <f t="shared" si="75"/>
        <v>5000</v>
      </c>
    </row>
    <row r="1223" spans="1:9">
      <c r="A1223" s="6" t="s">
        <v>9</v>
      </c>
      <c r="B1223" s="12">
        <v>535739</v>
      </c>
      <c r="C1223" s="12">
        <v>547181</v>
      </c>
      <c r="D1223" s="36">
        <f t="shared" si="72"/>
        <v>1.0213574147112681</v>
      </c>
      <c r="E1223" s="2">
        <f t="shared" si="73"/>
        <v>5000</v>
      </c>
      <c r="F1223">
        <f t="shared" si="74"/>
        <v>5000</v>
      </c>
      <c r="I1223" s="107">
        <f t="shared" si="75"/>
        <v>5000</v>
      </c>
    </row>
    <row r="1224" spans="1:9">
      <c r="A1224" s="6" t="s">
        <v>9</v>
      </c>
      <c r="B1224" s="12">
        <v>539776</v>
      </c>
      <c r="C1224" s="12">
        <v>776752</v>
      </c>
      <c r="D1224" s="36">
        <f t="shared" si="72"/>
        <v>1.4390265591652833</v>
      </c>
      <c r="E1224" s="2">
        <f t="shared" si="73"/>
        <v>5000</v>
      </c>
      <c r="F1224">
        <f t="shared" si="74"/>
        <v>5000</v>
      </c>
      <c r="I1224" s="107">
        <f t="shared" si="75"/>
        <v>5000</v>
      </c>
    </row>
    <row r="1225" spans="1:9">
      <c r="A1225" s="6" t="s">
        <v>9</v>
      </c>
      <c r="B1225" s="12">
        <v>390931</v>
      </c>
      <c r="C1225" s="12">
        <v>296652</v>
      </c>
      <c r="D1225" s="36">
        <f t="shared" si="72"/>
        <v>0.75883467926565051</v>
      </c>
      <c r="E1225" s="2" t="str">
        <f t="shared" si="73"/>
        <v>Not Eligible</v>
      </c>
      <c r="F1225" t="str">
        <f t="shared" si="74"/>
        <v>not eligible</v>
      </c>
      <c r="I1225" s="107" t="str">
        <f t="shared" si="75"/>
        <v>not Eligible</v>
      </c>
    </row>
    <row r="1226" spans="1:9">
      <c r="A1226" s="6" t="s">
        <v>9</v>
      </c>
      <c r="B1226" s="12">
        <v>828973</v>
      </c>
      <c r="C1226" s="12">
        <v>1666641</v>
      </c>
      <c r="D1226" s="36">
        <f t="shared" ref="D1226:D1289" si="76">C1226/B1226</f>
        <v>2.0104888820263147</v>
      </c>
      <c r="E1226" s="2">
        <f t="shared" ref="E1226:E1289" si="77">IF(AND(A1226="Active",D1226&gt;90%),IF(D1226&gt;100%,5000,IF(D1226&gt;91%,4000,IF(D1226&gt;81%,3000,2000))),"Not Eligible")</f>
        <v>5000</v>
      </c>
      <c r="F1226">
        <f t="shared" ref="F1226:F1289" si="78">IF(AND(A1226="active",C1226&gt;500000),IF(D1226&gt;100%,5000,IF(D1226&gt;D1226&gt;91%,4000,IF(D1226&gt;81%,3000,2000))),"not eligible")</f>
        <v>5000</v>
      </c>
      <c r="I1226" s="107">
        <f t="shared" ref="I1226:I1289" si="79">IF(AND(A1226="Active",D1226&gt;90%),IF(D1226&gt;100%,5000,IF(D1226&gt;91%,4000,IF(D1226&gt;81%,3000,IF(D1226&gt;70%,2000,"Not Eligible")))),"not Eligible")</f>
        <v>5000</v>
      </c>
    </row>
    <row r="1227" spans="1:9">
      <c r="A1227" s="6" t="s">
        <v>9</v>
      </c>
      <c r="B1227" s="12">
        <v>364297</v>
      </c>
      <c r="C1227" s="12">
        <v>458127</v>
      </c>
      <c r="D1227" s="36">
        <f t="shared" si="76"/>
        <v>1.2575645695682369</v>
      </c>
      <c r="E1227" s="2">
        <f t="shared" si="77"/>
        <v>5000</v>
      </c>
      <c r="F1227" t="str">
        <f t="shared" si="78"/>
        <v>not eligible</v>
      </c>
      <c r="I1227" s="107">
        <f t="shared" si="79"/>
        <v>5000</v>
      </c>
    </row>
    <row r="1228" spans="1:9">
      <c r="A1228" s="6" t="s">
        <v>9</v>
      </c>
      <c r="B1228" s="12">
        <v>428093</v>
      </c>
      <c r="C1228" s="12">
        <v>1134260</v>
      </c>
      <c r="D1228" s="36">
        <f t="shared" si="76"/>
        <v>2.649564463796418</v>
      </c>
      <c r="E1228" s="2">
        <f t="shared" si="77"/>
        <v>5000</v>
      </c>
      <c r="F1228">
        <f t="shared" si="78"/>
        <v>5000</v>
      </c>
      <c r="I1228" s="107">
        <f t="shared" si="79"/>
        <v>5000</v>
      </c>
    </row>
    <row r="1229" spans="1:9">
      <c r="A1229" s="6" t="s">
        <v>9</v>
      </c>
      <c r="B1229" s="12">
        <v>251169</v>
      </c>
      <c r="C1229" s="12">
        <v>866993</v>
      </c>
      <c r="D1229" s="36">
        <f t="shared" si="76"/>
        <v>3.4518312371351558</v>
      </c>
      <c r="E1229" s="2">
        <f t="shared" si="77"/>
        <v>5000</v>
      </c>
      <c r="F1229">
        <f t="shared" si="78"/>
        <v>5000</v>
      </c>
      <c r="I1229" s="107">
        <f t="shared" si="79"/>
        <v>5000</v>
      </c>
    </row>
    <row r="1230" spans="1:9">
      <c r="A1230" s="6" t="s">
        <v>9</v>
      </c>
      <c r="B1230" s="12">
        <v>514452</v>
      </c>
      <c r="C1230" s="12">
        <v>109983</v>
      </c>
      <c r="D1230" s="36">
        <f t="shared" si="76"/>
        <v>0.2137867089641016</v>
      </c>
      <c r="E1230" s="2" t="str">
        <f t="shared" si="77"/>
        <v>Not Eligible</v>
      </c>
      <c r="F1230" t="str">
        <f t="shared" si="78"/>
        <v>not eligible</v>
      </c>
      <c r="I1230" s="107" t="str">
        <f t="shared" si="79"/>
        <v>not Eligible</v>
      </c>
    </row>
    <row r="1231" spans="1:9">
      <c r="A1231" s="6" t="s">
        <v>9</v>
      </c>
      <c r="B1231" s="12">
        <v>464695</v>
      </c>
      <c r="C1231" s="12">
        <v>484192</v>
      </c>
      <c r="D1231" s="36">
        <f t="shared" si="76"/>
        <v>1.0419565521471073</v>
      </c>
      <c r="E1231" s="2">
        <f t="shared" si="77"/>
        <v>5000</v>
      </c>
      <c r="F1231" t="str">
        <f t="shared" si="78"/>
        <v>not eligible</v>
      </c>
      <c r="I1231" s="107">
        <f t="shared" si="79"/>
        <v>5000</v>
      </c>
    </row>
    <row r="1232" spans="1:9">
      <c r="A1232" s="6" t="s">
        <v>9</v>
      </c>
      <c r="B1232" s="12">
        <v>408605</v>
      </c>
      <c r="C1232" s="12">
        <v>757475</v>
      </c>
      <c r="D1232" s="36">
        <f t="shared" si="76"/>
        <v>1.853807466868981</v>
      </c>
      <c r="E1232" s="2">
        <f t="shared" si="77"/>
        <v>5000</v>
      </c>
      <c r="F1232">
        <f t="shared" si="78"/>
        <v>5000</v>
      </c>
      <c r="I1232" s="107">
        <f t="shared" si="79"/>
        <v>5000</v>
      </c>
    </row>
    <row r="1233" spans="1:9">
      <c r="A1233" s="6" t="s">
        <v>9</v>
      </c>
      <c r="B1233" s="12">
        <v>845112</v>
      </c>
      <c r="C1233" s="12">
        <v>1290857</v>
      </c>
      <c r="D1233" s="36">
        <f t="shared" si="76"/>
        <v>1.5274389666695065</v>
      </c>
      <c r="E1233" s="2">
        <f t="shared" si="77"/>
        <v>5000</v>
      </c>
      <c r="F1233">
        <f t="shared" si="78"/>
        <v>5000</v>
      </c>
      <c r="I1233" s="107">
        <f t="shared" si="79"/>
        <v>5000</v>
      </c>
    </row>
    <row r="1234" spans="1:9">
      <c r="A1234" s="6" t="s">
        <v>9</v>
      </c>
      <c r="B1234" s="12">
        <v>884300</v>
      </c>
      <c r="C1234" s="12">
        <v>1385680</v>
      </c>
      <c r="D1234" s="36">
        <f t="shared" si="76"/>
        <v>1.5669795318330884</v>
      </c>
      <c r="E1234" s="2">
        <f t="shared" si="77"/>
        <v>5000</v>
      </c>
      <c r="F1234">
        <f t="shared" si="78"/>
        <v>5000</v>
      </c>
      <c r="I1234" s="107">
        <f t="shared" si="79"/>
        <v>5000</v>
      </c>
    </row>
    <row r="1235" spans="1:9">
      <c r="A1235" s="6" t="s">
        <v>9</v>
      </c>
      <c r="B1235" s="12">
        <v>1354639</v>
      </c>
      <c r="C1235" s="12">
        <v>403813</v>
      </c>
      <c r="D1235" s="36">
        <f t="shared" si="76"/>
        <v>0.29809639320881798</v>
      </c>
      <c r="E1235" s="2" t="str">
        <f t="shared" si="77"/>
        <v>Not Eligible</v>
      </c>
      <c r="F1235" t="str">
        <f t="shared" si="78"/>
        <v>not eligible</v>
      </c>
      <c r="I1235" s="107" t="str">
        <f t="shared" si="79"/>
        <v>not Eligible</v>
      </c>
    </row>
    <row r="1236" spans="1:9">
      <c r="A1236" s="6" t="s">
        <v>9</v>
      </c>
      <c r="B1236" s="12">
        <v>855178</v>
      </c>
      <c r="C1236" s="12">
        <v>207738</v>
      </c>
      <c r="D1236" s="36">
        <f t="shared" si="76"/>
        <v>0.24291784868179489</v>
      </c>
      <c r="E1236" s="2" t="str">
        <f t="shared" si="77"/>
        <v>Not Eligible</v>
      </c>
      <c r="F1236" t="str">
        <f t="shared" si="78"/>
        <v>not eligible</v>
      </c>
      <c r="I1236" s="107" t="str">
        <f t="shared" si="79"/>
        <v>not Eligible</v>
      </c>
    </row>
    <row r="1237" spans="1:9">
      <c r="A1237" s="6" t="s">
        <v>9</v>
      </c>
      <c r="B1237" s="12">
        <v>832612</v>
      </c>
      <c r="C1237" s="12">
        <v>810460</v>
      </c>
      <c r="D1237" s="36">
        <f t="shared" si="76"/>
        <v>0.97339457034008636</v>
      </c>
      <c r="E1237" s="2">
        <f t="shared" si="77"/>
        <v>4000</v>
      </c>
      <c r="F1237">
        <f t="shared" si="78"/>
        <v>4000</v>
      </c>
      <c r="I1237" s="107">
        <f t="shared" si="79"/>
        <v>4000</v>
      </c>
    </row>
    <row r="1238" spans="1:9">
      <c r="A1238" s="6" t="s">
        <v>9</v>
      </c>
      <c r="B1238" s="12">
        <v>213493</v>
      </c>
      <c r="C1238" s="12">
        <v>673881</v>
      </c>
      <c r="D1238" s="36">
        <f t="shared" si="76"/>
        <v>3.1564547783768084</v>
      </c>
      <c r="E1238" s="2">
        <f t="shared" si="77"/>
        <v>5000</v>
      </c>
      <c r="F1238">
        <f t="shared" si="78"/>
        <v>5000</v>
      </c>
      <c r="I1238" s="107">
        <f t="shared" si="79"/>
        <v>5000</v>
      </c>
    </row>
    <row r="1239" spans="1:9">
      <c r="A1239" s="6" t="s">
        <v>9</v>
      </c>
      <c r="B1239" s="12">
        <v>876207</v>
      </c>
      <c r="C1239" s="12">
        <v>959918</v>
      </c>
      <c r="D1239" s="36">
        <f t="shared" si="76"/>
        <v>1.0955379265401897</v>
      </c>
      <c r="E1239" s="2">
        <f t="shared" si="77"/>
        <v>5000</v>
      </c>
      <c r="F1239">
        <f t="shared" si="78"/>
        <v>5000</v>
      </c>
      <c r="I1239" s="107">
        <f t="shared" si="79"/>
        <v>5000</v>
      </c>
    </row>
    <row r="1240" spans="1:9">
      <c r="A1240" s="6" t="s">
        <v>9</v>
      </c>
      <c r="B1240" s="12">
        <v>1245394</v>
      </c>
      <c r="C1240" s="12">
        <v>865631</v>
      </c>
      <c r="D1240" s="36">
        <f t="shared" si="76"/>
        <v>0.6950659791198609</v>
      </c>
      <c r="E1240" s="2" t="str">
        <f t="shared" si="77"/>
        <v>Not Eligible</v>
      </c>
      <c r="F1240">
        <f t="shared" si="78"/>
        <v>4000</v>
      </c>
      <c r="I1240" s="107" t="str">
        <f t="shared" si="79"/>
        <v>not Eligible</v>
      </c>
    </row>
    <row r="1241" spans="1:9">
      <c r="A1241" s="6" t="s">
        <v>9</v>
      </c>
      <c r="B1241" s="12">
        <v>492358</v>
      </c>
      <c r="C1241" s="12">
        <v>1250393</v>
      </c>
      <c r="D1241" s="36">
        <f t="shared" si="76"/>
        <v>2.5396012657456568</v>
      </c>
      <c r="E1241" s="2">
        <f t="shared" si="77"/>
        <v>5000</v>
      </c>
      <c r="F1241">
        <f t="shared" si="78"/>
        <v>5000</v>
      </c>
      <c r="I1241" s="107">
        <f t="shared" si="79"/>
        <v>5000</v>
      </c>
    </row>
    <row r="1242" spans="1:9">
      <c r="A1242" s="6" t="s">
        <v>9</v>
      </c>
      <c r="B1242" s="12">
        <v>99531</v>
      </c>
      <c r="C1242" s="12">
        <v>308277</v>
      </c>
      <c r="D1242" s="36">
        <f t="shared" si="76"/>
        <v>3.0972963197395784</v>
      </c>
      <c r="E1242" s="2">
        <f t="shared" si="77"/>
        <v>5000</v>
      </c>
      <c r="F1242" t="str">
        <f t="shared" si="78"/>
        <v>not eligible</v>
      </c>
      <c r="I1242" s="107">
        <f t="shared" si="79"/>
        <v>5000</v>
      </c>
    </row>
    <row r="1243" spans="1:9">
      <c r="A1243" s="6" t="s">
        <v>9</v>
      </c>
      <c r="B1243" s="12">
        <v>480208</v>
      </c>
      <c r="C1243" s="12">
        <v>203500</v>
      </c>
      <c r="D1243" s="36">
        <f t="shared" si="76"/>
        <v>0.42377469763102654</v>
      </c>
      <c r="E1243" s="2" t="str">
        <f t="shared" si="77"/>
        <v>Not Eligible</v>
      </c>
      <c r="F1243" t="str">
        <f t="shared" si="78"/>
        <v>not eligible</v>
      </c>
      <c r="I1243" s="107" t="str">
        <f t="shared" si="79"/>
        <v>not Eligible</v>
      </c>
    </row>
    <row r="1244" spans="1:9">
      <c r="A1244" s="6" t="s">
        <v>9</v>
      </c>
      <c r="B1244" s="12">
        <v>122270</v>
      </c>
      <c r="C1244" s="12">
        <v>253358</v>
      </c>
      <c r="D1244" s="36">
        <f t="shared" si="76"/>
        <v>2.0721190807229899</v>
      </c>
      <c r="E1244" s="2">
        <f t="shared" si="77"/>
        <v>5000</v>
      </c>
      <c r="F1244" t="str">
        <f t="shared" si="78"/>
        <v>not eligible</v>
      </c>
      <c r="I1244" s="107">
        <f t="shared" si="79"/>
        <v>5000</v>
      </c>
    </row>
    <row r="1245" spans="1:9">
      <c r="A1245" s="6" t="s">
        <v>9</v>
      </c>
      <c r="B1245" s="12">
        <v>571177</v>
      </c>
      <c r="C1245" s="12">
        <v>193716</v>
      </c>
      <c r="D1245" s="36">
        <f t="shared" si="76"/>
        <v>0.33915231180527228</v>
      </c>
      <c r="E1245" s="2" t="str">
        <f t="shared" si="77"/>
        <v>Not Eligible</v>
      </c>
      <c r="F1245" t="str">
        <f t="shared" si="78"/>
        <v>not eligible</v>
      </c>
      <c r="I1245" s="107" t="str">
        <f t="shared" si="79"/>
        <v>not Eligible</v>
      </c>
    </row>
    <row r="1246" spans="1:9">
      <c r="A1246" s="6" t="s">
        <v>9</v>
      </c>
      <c r="B1246" s="12">
        <v>249845</v>
      </c>
      <c r="C1246" s="12">
        <v>125850</v>
      </c>
      <c r="D1246" s="36">
        <f t="shared" si="76"/>
        <v>0.50371230162700875</v>
      </c>
      <c r="E1246" s="2" t="str">
        <f t="shared" si="77"/>
        <v>Not Eligible</v>
      </c>
      <c r="F1246" t="str">
        <f t="shared" si="78"/>
        <v>not eligible</v>
      </c>
      <c r="I1246" s="107" t="str">
        <f t="shared" si="79"/>
        <v>not Eligible</v>
      </c>
    </row>
    <row r="1247" spans="1:9">
      <c r="A1247" s="6" t="s">
        <v>9</v>
      </c>
      <c r="B1247" s="12">
        <v>760927</v>
      </c>
      <c r="C1247" s="12">
        <v>478722</v>
      </c>
      <c r="D1247" s="36">
        <f t="shared" si="76"/>
        <v>0.62912999538720538</v>
      </c>
      <c r="E1247" s="2" t="str">
        <f t="shared" si="77"/>
        <v>Not Eligible</v>
      </c>
      <c r="F1247" t="str">
        <f t="shared" si="78"/>
        <v>not eligible</v>
      </c>
      <c r="I1247" s="107" t="str">
        <f t="shared" si="79"/>
        <v>not Eligible</v>
      </c>
    </row>
    <row r="1248" spans="1:9">
      <c r="A1248" s="6" t="s">
        <v>9</v>
      </c>
      <c r="B1248" s="12">
        <v>584341</v>
      </c>
      <c r="C1248" s="12">
        <v>1067976</v>
      </c>
      <c r="D1248" s="36">
        <f t="shared" si="76"/>
        <v>1.8276588498838864</v>
      </c>
      <c r="E1248" s="2">
        <f t="shared" si="77"/>
        <v>5000</v>
      </c>
      <c r="F1248">
        <f t="shared" si="78"/>
        <v>5000</v>
      </c>
      <c r="I1248" s="107">
        <f t="shared" si="79"/>
        <v>5000</v>
      </c>
    </row>
    <row r="1249" spans="1:9">
      <c r="A1249" s="6" t="s">
        <v>9</v>
      </c>
      <c r="B1249" s="12">
        <v>432211</v>
      </c>
      <c r="C1249" s="12">
        <v>491314</v>
      </c>
      <c r="D1249" s="36">
        <f t="shared" si="76"/>
        <v>1.1367457098500502</v>
      </c>
      <c r="E1249" s="2">
        <f t="shared" si="77"/>
        <v>5000</v>
      </c>
      <c r="F1249" t="str">
        <f t="shared" si="78"/>
        <v>not eligible</v>
      </c>
      <c r="I1249" s="107">
        <f t="shared" si="79"/>
        <v>5000</v>
      </c>
    </row>
    <row r="1250" spans="1:9">
      <c r="A1250" s="6" t="s">
        <v>9</v>
      </c>
      <c r="B1250" s="12">
        <v>297854</v>
      </c>
      <c r="C1250" s="12">
        <v>530896</v>
      </c>
      <c r="D1250" s="36">
        <f t="shared" si="76"/>
        <v>1.7824034594130009</v>
      </c>
      <c r="E1250" s="2">
        <f t="shared" si="77"/>
        <v>5000</v>
      </c>
      <c r="F1250">
        <f t="shared" si="78"/>
        <v>5000</v>
      </c>
      <c r="I1250" s="107">
        <f t="shared" si="79"/>
        <v>5000</v>
      </c>
    </row>
    <row r="1251" spans="1:9">
      <c r="A1251" s="6" t="s">
        <v>9</v>
      </c>
      <c r="B1251" s="12">
        <v>459884</v>
      </c>
      <c r="C1251" s="12">
        <v>537025</v>
      </c>
      <c r="D1251" s="36">
        <f t="shared" si="76"/>
        <v>1.1677401257708466</v>
      </c>
      <c r="E1251" s="2">
        <f t="shared" si="77"/>
        <v>5000</v>
      </c>
      <c r="F1251">
        <f t="shared" si="78"/>
        <v>5000</v>
      </c>
      <c r="I1251" s="107">
        <f t="shared" si="79"/>
        <v>5000</v>
      </c>
    </row>
    <row r="1252" spans="1:9">
      <c r="A1252" s="6" t="s">
        <v>9</v>
      </c>
      <c r="B1252" s="12">
        <v>407058</v>
      </c>
      <c r="C1252" s="12">
        <v>284393</v>
      </c>
      <c r="D1252" s="36">
        <f t="shared" si="76"/>
        <v>0.69865473716276305</v>
      </c>
      <c r="E1252" s="2" t="str">
        <f t="shared" si="77"/>
        <v>Not Eligible</v>
      </c>
      <c r="F1252" t="str">
        <f t="shared" si="78"/>
        <v>not eligible</v>
      </c>
      <c r="I1252" s="107" t="str">
        <f t="shared" si="79"/>
        <v>not Eligible</v>
      </c>
    </row>
    <row r="1253" spans="1:9">
      <c r="A1253" s="6" t="s">
        <v>9</v>
      </c>
      <c r="B1253" s="12">
        <v>269879</v>
      </c>
      <c r="C1253" s="12">
        <v>56158</v>
      </c>
      <c r="D1253" s="36">
        <f t="shared" si="76"/>
        <v>0.20808584587907913</v>
      </c>
      <c r="E1253" s="2" t="str">
        <f t="shared" si="77"/>
        <v>Not Eligible</v>
      </c>
      <c r="F1253" t="str">
        <f t="shared" si="78"/>
        <v>not eligible</v>
      </c>
      <c r="I1253" s="107" t="str">
        <f t="shared" si="79"/>
        <v>not Eligible</v>
      </c>
    </row>
    <row r="1254" spans="1:9">
      <c r="A1254" s="6" t="s">
        <v>9</v>
      </c>
      <c r="B1254" s="12">
        <v>438660</v>
      </c>
      <c r="C1254" s="12">
        <v>959074</v>
      </c>
      <c r="D1254" s="36">
        <f t="shared" si="76"/>
        <v>2.1863721333150958</v>
      </c>
      <c r="E1254" s="2">
        <f t="shared" si="77"/>
        <v>5000</v>
      </c>
      <c r="F1254">
        <f t="shared" si="78"/>
        <v>5000</v>
      </c>
      <c r="I1254" s="107">
        <f t="shared" si="79"/>
        <v>5000</v>
      </c>
    </row>
    <row r="1255" spans="1:9">
      <c r="A1255" s="6" t="s">
        <v>9</v>
      </c>
      <c r="B1255" s="12">
        <v>682948</v>
      </c>
      <c r="C1255" s="12">
        <v>508817</v>
      </c>
      <c r="D1255" s="36">
        <f t="shared" si="76"/>
        <v>0.74503036834429559</v>
      </c>
      <c r="E1255" s="2" t="str">
        <f t="shared" si="77"/>
        <v>Not Eligible</v>
      </c>
      <c r="F1255">
        <f t="shared" si="78"/>
        <v>4000</v>
      </c>
      <c r="I1255" s="107" t="str">
        <f t="shared" si="79"/>
        <v>not Eligible</v>
      </c>
    </row>
    <row r="1256" spans="1:9">
      <c r="A1256" s="6" t="s">
        <v>9</v>
      </c>
      <c r="B1256" s="12">
        <v>570550</v>
      </c>
      <c r="C1256" s="12">
        <v>281890</v>
      </c>
      <c r="D1256" s="36">
        <f t="shared" si="76"/>
        <v>0.49406712820962229</v>
      </c>
      <c r="E1256" s="2" t="str">
        <f t="shared" si="77"/>
        <v>Not Eligible</v>
      </c>
      <c r="F1256" t="str">
        <f t="shared" si="78"/>
        <v>not eligible</v>
      </c>
      <c r="I1256" s="107" t="str">
        <f t="shared" si="79"/>
        <v>not Eligible</v>
      </c>
    </row>
    <row r="1257" spans="1:9">
      <c r="A1257" s="6" t="s">
        <v>9</v>
      </c>
      <c r="B1257" s="12">
        <v>412211</v>
      </c>
      <c r="C1257" s="12">
        <v>336197</v>
      </c>
      <c r="D1257" s="36">
        <f t="shared" si="76"/>
        <v>0.81559444071118914</v>
      </c>
      <c r="E1257" s="2" t="str">
        <f t="shared" si="77"/>
        <v>Not Eligible</v>
      </c>
      <c r="F1257" t="str">
        <f t="shared" si="78"/>
        <v>not eligible</v>
      </c>
      <c r="I1257" s="107" t="str">
        <f t="shared" si="79"/>
        <v>not Eligible</v>
      </c>
    </row>
    <row r="1258" spans="1:9">
      <c r="A1258" s="6" t="s">
        <v>9</v>
      </c>
      <c r="B1258" s="12">
        <v>97496</v>
      </c>
      <c r="C1258" s="12">
        <v>194889</v>
      </c>
      <c r="D1258" s="36">
        <f t="shared" si="76"/>
        <v>1.9989435464019036</v>
      </c>
      <c r="E1258" s="2">
        <f t="shared" si="77"/>
        <v>5000</v>
      </c>
      <c r="F1258" t="str">
        <f t="shared" si="78"/>
        <v>not eligible</v>
      </c>
      <c r="I1258" s="107">
        <f t="shared" si="79"/>
        <v>5000</v>
      </c>
    </row>
    <row r="1259" spans="1:9">
      <c r="A1259" s="6" t="s">
        <v>9</v>
      </c>
      <c r="B1259" s="12">
        <v>305728</v>
      </c>
      <c r="C1259" s="12">
        <v>230026</v>
      </c>
      <c r="D1259" s="36">
        <f t="shared" si="76"/>
        <v>0.75238774335356917</v>
      </c>
      <c r="E1259" s="2" t="str">
        <f t="shared" si="77"/>
        <v>Not Eligible</v>
      </c>
      <c r="F1259" t="str">
        <f t="shared" si="78"/>
        <v>not eligible</v>
      </c>
      <c r="I1259" s="107" t="str">
        <f t="shared" si="79"/>
        <v>not Eligible</v>
      </c>
    </row>
    <row r="1260" spans="1:9">
      <c r="A1260" s="6" t="s">
        <v>9</v>
      </c>
      <c r="B1260" s="12">
        <v>363877</v>
      </c>
      <c r="C1260" s="12">
        <v>716791</v>
      </c>
      <c r="D1260" s="36">
        <f t="shared" si="76"/>
        <v>1.9698716874108559</v>
      </c>
      <c r="E1260" s="2">
        <f t="shared" si="77"/>
        <v>5000</v>
      </c>
      <c r="F1260">
        <f t="shared" si="78"/>
        <v>5000</v>
      </c>
      <c r="I1260" s="107">
        <f t="shared" si="79"/>
        <v>5000</v>
      </c>
    </row>
    <row r="1261" spans="1:9">
      <c r="A1261" s="6" t="s">
        <v>9</v>
      </c>
      <c r="B1261" s="12">
        <v>822799</v>
      </c>
      <c r="C1261" s="12">
        <v>384898</v>
      </c>
      <c r="D1261" s="36">
        <f t="shared" si="76"/>
        <v>0.46779104009606232</v>
      </c>
      <c r="E1261" s="2" t="str">
        <f t="shared" si="77"/>
        <v>Not Eligible</v>
      </c>
      <c r="F1261" t="str">
        <f t="shared" si="78"/>
        <v>not eligible</v>
      </c>
      <c r="I1261" s="107" t="str">
        <f t="shared" si="79"/>
        <v>not Eligible</v>
      </c>
    </row>
    <row r="1262" spans="1:9">
      <c r="A1262" s="6" t="s">
        <v>9</v>
      </c>
      <c r="B1262" s="12">
        <v>557286</v>
      </c>
      <c r="C1262" s="12">
        <v>524024</v>
      </c>
      <c r="D1262" s="36">
        <f t="shared" si="76"/>
        <v>0.94031430899035684</v>
      </c>
      <c r="E1262" s="2">
        <f t="shared" si="77"/>
        <v>4000</v>
      </c>
      <c r="F1262">
        <f t="shared" si="78"/>
        <v>4000</v>
      </c>
      <c r="I1262" s="107">
        <f t="shared" si="79"/>
        <v>4000</v>
      </c>
    </row>
    <row r="1263" spans="1:9">
      <c r="A1263" s="6" t="s">
        <v>9</v>
      </c>
      <c r="B1263" s="12">
        <v>422442</v>
      </c>
      <c r="C1263" s="12">
        <v>413308</v>
      </c>
      <c r="D1263" s="36">
        <f t="shared" si="76"/>
        <v>0.97837809687483723</v>
      </c>
      <c r="E1263" s="2">
        <f t="shared" si="77"/>
        <v>4000</v>
      </c>
      <c r="F1263" t="str">
        <f t="shared" si="78"/>
        <v>not eligible</v>
      </c>
      <c r="I1263" s="107">
        <f t="shared" si="79"/>
        <v>4000</v>
      </c>
    </row>
    <row r="1264" spans="1:9">
      <c r="A1264" s="6" t="s">
        <v>9</v>
      </c>
      <c r="B1264" s="12">
        <v>439565</v>
      </c>
      <c r="C1264" s="12">
        <v>176195</v>
      </c>
      <c r="D1264" s="36">
        <f t="shared" si="76"/>
        <v>0.40083946629053724</v>
      </c>
      <c r="E1264" s="2" t="str">
        <f t="shared" si="77"/>
        <v>Not Eligible</v>
      </c>
      <c r="F1264" t="str">
        <f t="shared" si="78"/>
        <v>not eligible</v>
      </c>
      <c r="I1264" s="107" t="str">
        <f t="shared" si="79"/>
        <v>not Eligible</v>
      </c>
    </row>
    <row r="1265" spans="1:9">
      <c r="A1265" s="6" t="s">
        <v>9</v>
      </c>
      <c r="B1265" s="12">
        <v>1128999</v>
      </c>
      <c r="C1265" s="12">
        <v>568125</v>
      </c>
      <c r="D1265" s="36">
        <f t="shared" si="76"/>
        <v>0.5032112517371583</v>
      </c>
      <c r="E1265" s="2" t="str">
        <f t="shared" si="77"/>
        <v>Not Eligible</v>
      </c>
      <c r="F1265">
        <f t="shared" si="78"/>
        <v>4000</v>
      </c>
      <c r="I1265" s="107" t="str">
        <f t="shared" si="79"/>
        <v>not Eligible</v>
      </c>
    </row>
    <row r="1266" spans="1:9">
      <c r="A1266" s="6" t="s">
        <v>9</v>
      </c>
      <c r="B1266" s="12">
        <v>126729</v>
      </c>
      <c r="C1266" s="12">
        <v>630023</v>
      </c>
      <c r="D1266" s="36">
        <f t="shared" si="76"/>
        <v>4.9714193278570811</v>
      </c>
      <c r="E1266" s="2">
        <f t="shared" si="77"/>
        <v>5000</v>
      </c>
      <c r="F1266">
        <f t="shared" si="78"/>
        <v>5000</v>
      </c>
      <c r="I1266" s="107">
        <f t="shared" si="79"/>
        <v>5000</v>
      </c>
    </row>
    <row r="1267" spans="1:9">
      <c r="A1267" s="6" t="s">
        <v>9</v>
      </c>
      <c r="B1267" s="12">
        <v>37061</v>
      </c>
      <c r="C1267" s="12">
        <v>1089767</v>
      </c>
      <c r="D1267" s="36">
        <f t="shared" si="76"/>
        <v>29.404684169342435</v>
      </c>
      <c r="E1267" s="2">
        <f t="shared" si="77"/>
        <v>5000</v>
      </c>
      <c r="F1267">
        <f t="shared" si="78"/>
        <v>5000</v>
      </c>
      <c r="I1267" s="107">
        <f t="shared" si="79"/>
        <v>5000</v>
      </c>
    </row>
    <row r="1268" spans="1:9">
      <c r="A1268" s="6" t="s">
        <v>9</v>
      </c>
      <c r="B1268" s="12">
        <v>613905</v>
      </c>
      <c r="C1268" s="12">
        <v>169103</v>
      </c>
      <c r="D1268" s="36">
        <f t="shared" si="76"/>
        <v>0.27545467132536794</v>
      </c>
      <c r="E1268" s="2" t="str">
        <f t="shared" si="77"/>
        <v>Not Eligible</v>
      </c>
      <c r="F1268" t="str">
        <f t="shared" si="78"/>
        <v>not eligible</v>
      </c>
      <c r="I1268" s="107" t="str">
        <f t="shared" si="79"/>
        <v>not Eligible</v>
      </c>
    </row>
    <row r="1269" spans="1:9">
      <c r="A1269" s="6" t="s">
        <v>9</v>
      </c>
      <c r="B1269" s="12">
        <v>639856</v>
      </c>
      <c r="C1269" s="12">
        <v>399512</v>
      </c>
      <c r="D1269" s="36">
        <f t="shared" si="76"/>
        <v>0.62437798504663544</v>
      </c>
      <c r="E1269" s="2" t="str">
        <f t="shared" si="77"/>
        <v>Not Eligible</v>
      </c>
      <c r="F1269" t="str">
        <f t="shared" si="78"/>
        <v>not eligible</v>
      </c>
      <c r="I1269" s="107" t="str">
        <f t="shared" si="79"/>
        <v>not Eligible</v>
      </c>
    </row>
    <row r="1270" spans="1:9">
      <c r="A1270" s="6" t="s">
        <v>9</v>
      </c>
      <c r="B1270" s="12">
        <v>356220</v>
      </c>
      <c r="C1270" s="12">
        <v>216955</v>
      </c>
      <c r="D1270" s="36">
        <f t="shared" si="76"/>
        <v>0.60904777946213018</v>
      </c>
      <c r="E1270" s="2" t="str">
        <f t="shared" si="77"/>
        <v>Not Eligible</v>
      </c>
      <c r="F1270" t="str">
        <f t="shared" si="78"/>
        <v>not eligible</v>
      </c>
      <c r="I1270" s="107" t="str">
        <f t="shared" si="79"/>
        <v>not Eligible</v>
      </c>
    </row>
    <row r="1271" spans="1:9">
      <c r="A1271" s="6" t="s">
        <v>9</v>
      </c>
      <c r="B1271" s="12">
        <v>748930</v>
      </c>
      <c r="C1271" s="12">
        <v>722845</v>
      </c>
      <c r="D1271" s="36">
        <f t="shared" si="76"/>
        <v>0.96517030964175554</v>
      </c>
      <c r="E1271" s="2">
        <f t="shared" si="77"/>
        <v>4000</v>
      </c>
      <c r="F1271">
        <f t="shared" si="78"/>
        <v>4000</v>
      </c>
      <c r="I1271" s="107">
        <f t="shared" si="79"/>
        <v>4000</v>
      </c>
    </row>
    <row r="1272" spans="1:9">
      <c r="A1272" s="6" t="s">
        <v>9</v>
      </c>
      <c r="B1272" s="12">
        <v>618959</v>
      </c>
      <c r="C1272" s="12">
        <v>66659</v>
      </c>
      <c r="D1272" s="36">
        <f t="shared" si="76"/>
        <v>0.10769534007906824</v>
      </c>
      <c r="E1272" s="2" t="str">
        <f t="shared" si="77"/>
        <v>Not Eligible</v>
      </c>
      <c r="F1272" t="str">
        <f t="shared" si="78"/>
        <v>not eligible</v>
      </c>
      <c r="I1272" s="107" t="str">
        <f t="shared" si="79"/>
        <v>not Eligible</v>
      </c>
    </row>
    <row r="1273" spans="1:9">
      <c r="A1273" s="6" t="s">
        <v>9</v>
      </c>
      <c r="B1273" s="12">
        <v>1123782</v>
      </c>
      <c r="C1273" s="12">
        <v>780858</v>
      </c>
      <c r="D1273" s="36">
        <f t="shared" si="76"/>
        <v>0.69484828908097829</v>
      </c>
      <c r="E1273" s="2" t="str">
        <f t="shared" si="77"/>
        <v>Not Eligible</v>
      </c>
      <c r="F1273">
        <f t="shared" si="78"/>
        <v>4000</v>
      </c>
      <c r="I1273" s="107" t="str">
        <f t="shared" si="79"/>
        <v>not Eligible</v>
      </c>
    </row>
    <row r="1274" spans="1:9">
      <c r="A1274" s="6" t="s">
        <v>9</v>
      </c>
      <c r="B1274" s="12">
        <v>367362</v>
      </c>
      <c r="C1274" s="12">
        <v>1098699</v>
      </c>
      <c r="D1274" s="36">
        <f t="shared" si="76"/>
        <v>2.990780211344668</v>
      </c>
      <c r="E1274" s="2">
        <f t="shared" si="77"/>
        <v>5000</v>
      </c>
      <c r="F1274">
        <f t="shared" si="78"/>
        <v>5000</v>
      </c>
      <c r="I1274" s="107">
        <f t="shared" si="79"/>
        <v>5000</v>
      </c>
    </row>
    <row r="1275" spans="1:9">
      <c r="A1275" s="6" t="s">
        <v>9</v>
      </c>
      <c r="B1275" s="12">
        <v>513023</v>
      </c>
      <c r="C1275" s="12">
        <v>366124</v>
      </c>
      <c r="D1275" s="36">
        <f t="shared" si="76"/>
        <v>0.71366001134452062</v>
      </c>
      <c r="E1275" s="2" t="str">
        <f t="shared" si="77"/>
        <v>Not Eligible</v>
      </c>
      <c r="F1275" t="str">
        <f t="shared" si="78"/>
        <v>not eligible</v>
      </c>
      <c r="I1275" s="107" t="str">
        <f t="shared" si="79"/>
        <v>not Eligible</v>
      </c>
    </row>
    <row r="1276" spans="1:9">
      <c r="A1276" s="6" t="s">
        <v>9</v>
      </c>
      <c r="B1276" s="12">
        <v>119109</v>
      </c>
      <c r="C1276" s="12">
        <v>321112</v>
      </c>
      <c r="D1276" s="36">
        <f t="shared" si="76"/>
        <v>2.6959507677841303</v>
      </c>
      <c r="E1276" s="2">
        <f t="shared" si="77"/>
        <v>5000</v>
      </c>
      <c r="F1276" t="str">
        <f t="shared" si="78"/>
        <v>not eligible</v>
      </c>
      <c r="I1276" s="107">
        <f t="shared" si="79"/>
        <v>5000</v>
      </c>
    </row>
    <row r="1277" spans="1:9">
      <c r="A1277" s="6" t="s">
        <v>9</v>
      </c>
      <c r="B1277" s="12">
        <v>850572</v>
      </c>
      <c r="C1277" s="12">
        <v>729861</v>
      </c>
      <c r="D1277" s="36">
        <f t="shared" si="76"/>
        <v>0.85808256091195101</v>
      </c>
      <c r="E1277" s="2" t="str">
        <f t="shared" si="77"/>
        <v>Not Eligible</v>
      </c>
      <c r="F1277">
        <f t="shared" si="78"/>
        <v>4000</v>
      </c>
      <c r="I1277" s="107" t="str">
        <f t="shared" si="79"/>
        <v>not Eligible</v>
      </c>
    </row>
    <row r="1278" spans="1:9">
      <c r="A1278" s="6" t="s">
        <v>9</v>
      </c>
      <c r="B1278" s="12">
        <v>256947</v>
      </c>
      <c r="C1278" s="12">
        <v>669443</v>
      </c>
      <c r="D1278" s="36">
        <f t="shared" si="76"/>
        <v>2.605373870876095</v>
      </c>
      <c r="E1278" s="2">
        <f t="shared" si="77"/>
        <v>5000</v>
      </c>
      <c r="F1278">
        <f t="shared" si="78"/>
        <v>5000</v>
      </c>
      <c r="I1278" s="107">
        <f t="shared" si="79"/>
        <v>5000</v>
      </c>
    </row>
    <row r="1279" spans="1:9">
      <c r="A1279" s="6" t="s">
        <v>9</v>
      </c>
      <c r="B1279" s="12">
        <v>150126</v>
      </c>
      <c r="C1279" s="12">
        <v>335374</v>
      </c>
      <c r="D1279" s="36">
        <f t="shared" si="76"/>
        <v>2.2339501485418913</v>
      </c>
      <c r="E1279" s="2">
        <f t="shared" si="77"/>
        <v>5000</v>
      </c>
      <c r="F1279" t="str">
        <f t="shared" si="78"/>
        <v>not eligible</v>
      </c>
      <c r="I1279" s="107">
        <f t="shared" si="79"/>
        <v>5000</v>
      </c>
    </row>
    <row r="1280" spans="1:9">
      <c r="A1280" s="6" t="s">
        <v>9</v>
      </c>
      <c r="B1280" s="12">
        <v>829465</v>
      </c>
      <c r="C1280" s="12">
        <v>96700</v>
      </c>
      <c r="D1280" s="36">
        <f t="shared" si="76"/>
        <v>0.11658116979016594</v>
      </c>
      <c r="E1280" s="2" t="str">
        <f t="shared" si="77"/>
        <v>Not Eligible</v>
      </c>
      <c r="F1280" t="str">
        <f t="shared" si="78"/>
        <v>not eligible</v>
      </c>
      <c r="I1280" s="107" t="str">
        <f t="shared" si="79"/>
        <v>not Eligible</v>
      </c>
    </row>
    <row r="1281" spans="1:9">
      <c r="A1281" s="6" t="s">
        <v>9</v>
      </c>
      <c r="B1281" s="12">
        <v>105294</v>
      </c>
      <c r="C1281" s="12">
        <v>935120</v>
      </c>
      <c r="D1281" s="36">
        <f t="shared" si="76"/>
        <v>8.8810378559082181</v>
      </c>
      <c r="E1281" s="2">
        <f t="shared" si="77"/>
        <v>5000</v>
      </c>
      <c r="F1281">
        <f t="shared" si="78"/>
        <v>5000</v>
      </c>
      <c r="I1281" s="107">
        <f t="shared" si="79"/>
        <v>5000</v>
      </c>
    </row>
    <row r="1282" spans="1:9">
      <c r="A1282" s="6" t="s">
        <v>9</v>
      </c>
      <c r="B1282" s="12">
        <v>480957</v>
      </c>
      <c r="C1282" s="12">
        <v>718778</v>
      </c>
      <c r="D1282" s="36">
        <f t="shared" si="76"/>
        <v>1.494474558016621</v>
      </c>
      <c r="E1282" s="2">
        <f t="shared" si="77"/>
        <v>5000</v>
      </c>
      <c r="F1282">
        <f t="shared" si="78"/>
        <v>5000</v>
      </c>
      <c r="I1282" s="107">
        <f t="shared" si="79"/>
        <v>5000</v>
      </c>
    </row>
    <row r="1283" spans="1:9">
      <c r="A1283" s="6" t="s">
        <v>9</v>
      </c>
      <c r="B1283" s="12">
        <v>308767</v>
      </c>
      <c r="C1283" s="12">
        <v>158645</v>
      </c>
      <c r="D1283" s="36">
        <f t="shared" si="76"/>
        <v>0.51380166921983239</v>
      </c>
      <c r="E1283" s="2" t="str">
        <f t="shared" si="77"/>
        <v>Not Eligible</v>
      </c>
      <c r="F1283" t="str">
        <f t="shared" si="78"/>
        <v>not eligible</v>
      </c>
      <c r="I1283" s="107" t="str">
        <f t="shared" si="79"/>
        <v>not Eligible</v>
      </c>
    </row>
    <row r="1284" spans="1:9">
      <c r="A1284" s="6" t="s">
        <v>9</v>
      </c>
      <c r="B1284" s="12">
        <v>260596</v>
      </c>
      <c r="C1284" s="12">
        <v>444628</v>
      </c>
      <c r="D1284" s="36">
        <f t="shared" si="76"/>
        <v>1.7061965647976178</v>
      </c>
      <c r="E1284" s="2">
        <f t="shared" si="77"/>
        <v>5000</v>
      </c>
      <c r="F1284" t="str">
        <f t="shared" si="78"/>
        <v>not eligible</v>
      </c>
      <c r="I1284" s="107">
        <f t="shared" si="79"/>
        <v>5000</v>
      </c>
    </row>
    <row r="1285" spans="1:9">
      <c r="A1285" s="6" t="s">
        <v>9</v>
      </c>
      <c r="B1285" s="12">
        <v>2206217</v>
      </c>
      <c r="C1285" s="12">
        <v>1581195</v>
      </c>
      <c r="D1285" s="36">
        <f t="shared" si="76"/>
        <v>0.71669967188177774</v>
      </c>
      <c r="E1285" s="2" t="str">
        <f t="shared" si="77"/>
        <v>Not Eligible</v>
      </c>
      <c r="F1285">
        <f t="shared" si="78"/>
        <v>4000</v>
      </c>
      <c r="I1285" s="107" t="str">
        <f t="shared" si="79"/>
        <v>not Eligible</v>
      </c>
    </row>
    <row r="1286" spans="1:9">
      <c r="A1286" s="6" t="s">
        <v>9</v>
      </c>
      <c r="B1286" s="12">
        <v>486960</v>
      </c>
      <c r="C1286" s="12">
        <v>463245</v>
      </c>
      <c r="D1286" s="36">
        <f t="shared" si="76"/>
        <v>0.95129990142927545</v>
      </c>
      <c r="E1286" s="2">
        <f t="shared" si="77"/>
        <v>4000</v>
      </c>
      <c r="F1286" t="str">
        <f t="shared" si="78"/>
        <v>not eligible</v>
      </c>
      <c r="I1286" s="107">
        <f t="shared" si="79"/>
        <v>4000</v>
      </c>
    </row>
    <row r="1287" spans="1:9">
      <c r="A1287" s="6" t="s">
        <v>9</v>
      </c>
      <c r="B1287" s="12">
        <v>336552</v>
      </c>
      <c r="C1287" s="12">
        <v>176099</v>
      </c>
      <c r="D1287" s="36">
        <f t="shared" si="76"/>
        <v>0.52324455061922082</v>
      </c>
      <c r="E1287" s="2" t="str">
        <f t="shared" si="77"/>
        <v>Not Eligible</v>
      </c>
      <c r="F1287" t="str">
        <f t="shared" si="78"/>
        <v>not eligible</v>
      </c>
      <c r="I1287" s="107" t="str">
        <f t="shared" si="79"/>
        <v>not Eligible</v>
      </c>
    </row>
    <row r="1288" spans="1:9">
      <c r="A1288" s="6" t="s">
        <v>9</v>
      </c>
      <c r="B1288" s="12">
        <v>478427</v>
      </c>
      <c r="C1288" s="12">
        <v>518308</v>
      </c>
      <c r="D1288" s="36">
        <f t="shared" si="76"/>
        <v>1.0833585897117011</v>
      </c>
      <c r="E1288" s="2">
        <f t="shared" si="77"/>
        <v>5000</v>
      </c>
      <c r="F1288">
        <f t="shared" si="78"/>
        <v>5000</v>
      </c>
      <c r="I1288" s="107">
        <f t="shared" si="79"/>
        <v>5000</v>
      </c>
    </row>
    <row r="1289" spans="1:9">
      <c r="A1289" s="6" t="s">
        <v>9</v>
      </c>
      <c r="B1289" s="12">
        <v>900374</v>
      </c>
      <c r="C1289" s="12">
        <v>699670</v>
      </c>
      <c r="D1289" s="36">
        <f t="shared" si="76"/>
        <v>0.77708818779751521</v>
      </c>
      <c r="E1289" s="2" t="str">
        <f t="shared" si="77"/>
        <v>Not Eligible</v>
      </c>
      <c r="F1289">
        <f t="shared" si="78"/>
        <v>4000</v>
      </c>
      <c r="I1289" s="107" t="str">
        <f t="shared" si="79"/>
        <v>not Eligible</v>
      </c>
    </row>
    <row r="1290" spans="1:9">
      <c r="A1290" s="6" t="s">
        <v>9</v>
      </c>
      <c r="B1290" s="12">
        <v>355944</v>
      </c>
      <c r="C1290" s="12">
        <v>247418</v>
      </c>
      <c r="D1290" s="36">
        <f t="shared" ref="D1290:D1353" si="80">C1290/B1290</f>
        <v>0.69510372418133193</v>
      </c>
      <c r="E1290" s="2" t="str">
        <f t="shared" ref="E1290:E1353" si="81">IF(AND(A1290="Active",D1290&gt;90%),IF(D1290&gt;100%,5000,IF(D1290&gt;91%,4000,IF(D1290&gt;81%,3000,2000))),"Not Eligible")</f>
        <v>Not Eligible</v>
      </c>
      <c r="F1290" t="str">
        <f t="shared" ref="F1290:F1353" si="82">IF(AND(A1290="active",C1290&gt;500000),IF(D1290&gt;100%,5000,IF(D1290&gt;D1290&gt;91%,4000,IF(D1290&gt;81%,3000,2000))),"not eligible")</f>
        <v>not eligible</v>
      </c>
      <c r="I1290" s="107" t="str">
        <f t="shared" ref="I1290:I1353" si="83">IF(AND(A1290="Active",D1290&gt;90%),IF(D1290&gt;100%,5000,IF(D1290&gt;91%,4000,IF(D1290&gt;81%,3000,IF(D1290&gt;70%,2000,"Not Eligible")))),"not Eligible")</f>
        <v>not Eligible</v>
      </c>
    </row>
    <row r="1291" spans="1:9">
      <c r="A1291" s="6" t="s">
        <v>9</v>
      </c>
      <c r="B1291" s="12">
        <v>411109</v>
      </c>
      <c r="C1291" s="12">
        <v>108120</v>
      </c>
      <c r="D1291" s="36">
        <f t="shared" si="80"/>
        <v>0.26299594511431273</v>
      </c>
      <c r="E1291" s="2" t="str">
        <f t="shared" si="81"/>
        <v>Not Eligible</v>
      </c>
      <c r="F1291" t="str">
        <f t="shared" si="82"/>
        <v>not eligible</v>
      </c>
      <c r="I1291" s="107" t="str">
        <f t="shared" si="83"/>
        <v>not Eligible</v>
      </c>
    </row>
    <row r="1292" spans="1:9">
      <c r="A1292" s="6" t="s">
        <v>9</v>
      </c>
      <c r="B1292" s="12">
        <v>278675</v>
      </c>
      <c r="C1292" s="12">
        <v>126638</v>
      </c>
      <c r="D1292" s="36">
        <f t="shared" si="80"/>
        <v>0.45442899434825512</v>
      </c>
      <c r="E1292" s="2" t="str">
        <f t="shared" si="81"/>
        <v>Not Eligible</v>
      </c>
      <c r="F1292" t="str">
        <f t="shared" si="82"/>
        <v>not eligible</v>
      </c>
      <c r="I1292" s="107" t="str">
        <f t="shared" si="83"/>
        <v>not Eligible</v>
      </c>
    </row>
    <row r="1293" spans="1:9">
      <c r="A1293" s="6" t="s">
        <v>9</v>
      </c>
      <c r="B1293" s="12">
        <v>758297</v>
      </c>
      <c r="C1293" s="12">
        <v>144192</v>
      </c>
      <c r="D1293" s="36">
        <f t="shared" si="80"/>
        <v>0.19015240730215205</v>
      </c>
      <c r="E1293" s="2" t="str">
        <f t="shared" si="81"/>
        <v>Not Eligible</v>
      </c>
      <c r="F1293" t="str">
        <f t="shared" si="82"/>
        <v>not eligible</v>
      </c>
      <c r="I1293" s="107" t="str">
        <f t="shared" si="83"/>
        <v>not Eligible</v>
      </c>
    </row>
    <row r="1294" spans="1:9">
      <c r="A1294" s="6" t="s">
        <v>9</v>
      </c>
      <c r="B1294" s="12">
        <v>446537</v>
      </c>
      <c r="C1294" s="12">
        <v>64999</v>
      </c>
      <c r="D1294" s="36">
        <f t="shared" si="80"/>
        <v>0.1455624058028786</v>
      </c>
      <c r="E1294" s="2" t="str">
        <f t="shared" si="81"/>
        <v>Not Eligible</v>
      </c>
      <c r="F1294" t="str">
        <f t="shared" si="82"/>
        <v>not eligible</v>
      </c>
      <c r="I1294" s="107" t="str">
        <f t="shared" si="83"/>
        <v>not Eligible</v>
      </c>
    </row>
    <row r="1295" spans="1:9">
      <c r="A1295" s="6" t="s">
        <v>9</v>
      </c>
      <c r="B1295" s="12">
        <v>222366</v>
      </c>
      <c r="C1295" s="12">
        <v>612852</v>
      </c>
      <c r="D1295" s="36">
        <f t="shared" si="80"/>
        <v>2.7560508351096842</v>
      </c>
      <c r="E1295" s="2">
        <f t="shared" si="81"/>
        <v>5000</v>
      </c>
      <c r="F1295">
        <f t="shared" si="82"/>
        <v>5000</v>
      </c>
      <c r="I1295" s="107">
        <f t="shared" si="83"/>
        <v>5000</v>
      </c>
    </row>
    <row r="1296" spans="1:9">
      <c r="A1296" s="6" t="s">
        <v>9</v>
      </c>
      <c r="B1296" s="12">
        <v>305262</v>
      </c>
      <c r="C1296" s="12">
        <v>254724</v>
      </c>
      <c r="D1296" s="36">
        <f t="shared" si="80"/>
        <v>0.83444385478703542</v>
      </c>
      <c r="E1296" s="2" t="str">
        <f t="shared" si="81"/>
        <v>Not Eligible</v>
      </c>
      <c r="F1296" t="str">
        <f t="shared" si="82"/>
        <v>not eligible</v>
      </c>
      <c r="I1296" s="107" t="str">
        <f t="shared" si="83"/>
        <v>not Eligible</v>
      </c>
    </row>
    <row r="1297" spans="1:9">
      <c r="A1297" s="6" t="s">
        <v>9</v>
      </c>
      <c r="B1297" s="12">
        <v>55154</v>
      </c>
      <c r="C1297" s="12">
        <v>191758</v>
      </c>
      <c r="D1297" s="36">
        <f t="shared" si="80"/>
        <v>3.4767741233636724</v>
      </c>
      <c r="E1297" s="2">
        <f t="shared" si="81"/>
        <v>5000</v>
      </c>
      <c r="F1297" t="str">
        <f t="shared" si="82"/>
        <v>not eligible</v>
      </c>
      <c r="I1297" s="107">
        <f t="shared" si="83"/>
        <v>5000</v>
      </c>
    </row>
    <row r="1298" spans="1:9">
      <c r="A1298" s="6" t="s">
        <v>9</v>
      </c>
      <c r="B1298" s="12">
        <v>151624</v>
      </c>
      <c r="C1298" s="12">
        <v>456038</v>
      </c>
      <c r="D1298" s="36">
        <f t="shared" si="80"/>
        <v>3.0076900754497968</v>
      </c>
      <c r="E1298" s="2">
        <f t="shared" si="81"/>
        <v>5000</v>
      </c>
      <c r="F1298" t="str">
        <f t="shared" si="82"/>
        <v>not eligible</v>
      </c>
      <c r="I1298" s="107">
        <f t="shared" si="83"/>
        <v>5000</v>
      </c>
    </row>
    <row r="1299" spans="1:9">
      <c r="A1299" s="6" t="s">
        <v>9</v>
      </c>
      <c r="B1299" s="12">
        <v>842379</v>
      </c>
      <c r="C1299" s="12">
        <v>468571</v>
      </c>
      <c r="D1299" s="36">
        <f t="shared" si="80"/>
        <v>0.55624724737914877</v>
      </c>
      <c r="E1299" s="2" t="str">
        <f t="shared" si="81"/>
        <v>Not Eligible</v>
      </c>
      <c r="F1299" t="str">
        <f t="shared" si="82"/>
        <v>not eligible</v>
      </c>
      <c r="I1299" s="107" t="str">
        <f t="shared" si="83"/>
        <v>not Eligible</v>
      </c>
    </row>
    <row r="1300" spans="1:9">
      <c r="A1300" s="6" t="s">
        <v>9</v>
      </c>
      <c r="B1300" s="12">
        <v>190931</v>
      </c>
      <c r="C1300" s="12">
        <v>467296</v>
      </c>
      <c r="D1300" s="36">
        <f t="shared" si="80"/>
        <v>2.4474600772006641</v>
      </c>
      <c r="E1300" s="2">
        <f t="shared" si="81"/>
        <v>5000</v>
      </c>
      <c r="F1300" t="str">
        <f t="shared" si="82"/>
        <v>not eligible</v>
      </c>
      <c r="I1300" s="107">
        <f t="shared" si="83"/>
        <v>5000</v>
      </c>
    </row>
    <row r="1301" spans="1:9">
      <c r="A1301" s="6" t="s">
        <v>9</v>
      </c>
      <c r="B1301" s="12">
        <v>309302</v>
      </c>
      <c r="C1301" s="12">
        <v>58433</v>
      </c>
      <c r="D1301" s="36">
        <f t="shared" si="80"/>
        <v>0.18891892066653304</v>
      </c>
      <c r="E1301" s="2" t="str">
        <f t="shared" si="81"/>
        <v>Not Eligible</v>
      </c>
      <c r="F1301" t="str">
        <f t="shared" si="82"/>
        <v>not eligible</v>
      </c>
      <c r="I1301" s="107" t="str">
        <f t="shared" si="83"/>
        <v>not Eligible</v>
      </c>
    </row>
    <row r="1302" spans="1:9">
      <c r="A1302" s="6" t="s">
        <v>9</v>
      </c>
      <c r="B1302" s="12">
        <v>275771</v>
      </c>
      <c r="C1302" s="12">
        <v>264250</v>
      </c>
      <c r="D1302" s="36">
        <f t="shared" si="80"/>
        <v>0.95822258323028886</v>
      </c>
      <c r="E1302" s="2">
        <f t="shared" si="81"/>
        <v>4000</v>
      </c>
      <c r="F1302" t="str">
        <f t="shared" si="82"/>
        <v>not eligible</v>
      </c>
      <c r="I1302" s="107">
        <f t="shared" si="83"/>
        <v>4000</v>
      </c>
    </row>
    <row r="1303" spans="1:9">
      <c r="A1303" s="6" t="s">
        <v>9</v>
      </c>
      <c r="B1303" s="12">
        <v>390623</v>
      </c>
      <c r="C1303" s="12">
        <v>770964</v>
      </c>
      <c r="D1303" s="36">
        <f t="shared" si="80"/>
        <v>1.9736779452310795</v>
      </c>
      <c r="E1303" s="2">
        <f t="shared" si="81"/>
        <v>5000</v>
      </c>
      <c r="F1303">
        <f t="shared" si="82"/>
        <v>5000</v>
      </c>
      <c r="I1303" s="107">
        <f t="shared" si="83"/>
        <v>5000</v>
      </c>
    </row>
    <row r="1304" spans="1:9">
      <c r="A1304" s="6" t="s">
        <v>9</v>
      </c>
      <c r="B1304" s="12">
        <v>154268</v>
      </c>
      <c r="C1304" s="12">
        <v>284866</v>
      </c>
      <c r="D1304" s="36">
        <f t="shared" si="80"/>
        <v>1.846565716804522</v>
      </c>
      <c r="E1304" s="2">
        <f t="shared" si="81"/>
        <v>5000</v>
      </c>
      <c r="F1304" t="str">
        <f t="shared" si="82"/>
        <v>not eligible</v>
      </c>
      <c r="I1304" s="107">
        <f t="shared" si="83"/>
        <v>5000</v>
      </c>
    </row>
    <row r="1305" spans="1:9">
      <c r="A1305" s="6" t="s">
        <v>9</v>
      </c>
      <c r="B1305" s="12">
        <v>479613</v>
      </c>
      <c r="C1305" s="12">
        <v>271820</v>
      </c>
      <c r="D1305" s="36">
        <f t="shared" si="80"/>
        <v>0.56674860773165026</v>
      </c>
      <c r="E1305" s="2" t="str">
        <f t="shared" si="81"/>
        <v>Not Eligible</v>
      </c>
      <c r="F1305" t="str">
        <f t="shared" si="82"/>
        <v>not eligible</v>
      </c>
      <c r="I1305" s="107" t="str">
        <f t="shared" si="83"/>
        <v>not Eligible</v>
      </c>
    </row>
    <row r="1306" spans="1:9">
      <c r="A1306" s="6" t="s">
        <v>9</v>
      </c>
      <c r="B1306" s="12">
        <v>297865</v>
      </c>
      <c r="C1306" s="12">
        <v>507616</v>
      </c>
      <c r="D1306" s="36">
        <f t="shared" si="80"/>
        <v>1.7041814244708173</v>
      </c>
      <c r="E1306" s="2">
        <f t="shared" si="81"/>
        <v>5000</v>
      </c>
      <c r="F1306">
        <f t="shared" si="82"/>
        <v>5000</v>
      </c>
      <c r="I1306" s="107">
        <f t="shared" si="83"/>
        <v>5000</v>
      </c>
    </row>
    <row r="1307" spans="1:9">
      <c r="A1307" s="6" t="s">
        <v>9</v>
      </c>
      <c r="B1307" s="12">
        <v>479834</v>
      </c>
      <c r="C1307" s="12">
        <v>242019</v>
      </c>
      <c r="D1307" s="36">
        <f t="shared" si="80"/>
        <v>0.50438068165240479</v>
      </c>
      <c r="E1307" s="2" t="str">
        <f t="shared" si="81"/>
        <v>Not Eligible</v>
      </c>
      <c r="F1307" t="str">
        <f t="shared" si="82"/>
        <v>not eligible</v>
      </c>
      <c r="I1307" s="107" t="str">
        <f t="shared" si="83"/>
        <v>not Eligible</v>
      </c>
    </row>
    <row r="1308" spans="1:9">
      <c r="A1308" s="6" t="s">
        <v>9</v>
      </c>
      <c r="B1308" s="12">
        <v>199646</v>
      </c>
      <c r="C1308" s="12">
        <v>162132</v>
      </c>
      <c r="D1308" s="36">
        <f t="shared" si="80"/>
        <v>0.81209741241998334</v>
      </c>
      <c r="E1308" s="2" t="str">
        <f t="shared" si="81"/>
        <v>Not Eligible</v>
      </c>
      <c r="F1308" t="str">
        <f t="shared" si="82"/>
        <v>not eligible</v>
      </c>
      <c r="I1308" s="107" t="str">
        <f t="shared" si="83"/>
        <v>not Eligible</v>
      </c>
    </row>
    <row r="1309" spans="1:9">
      <c r="A1309" s="6" t="s">
        <v>9</v>
      </c>
      <c r="B1309" s="12">
        <v>614529</v>
      </c>
      <c r="C1309" s="12">
        <v>186354</v>
      </c>
      <c r="D1309" s="36">
        <f t="shared" si="80"/>
        <v>0.30324687687643709</v>
      </c>
      <c r="E1309" s="2" t="str">
        <f t="shared" si="81"/>
        <v>Not Eligible</v>
      </c>
      <c r="F1309" t="str">
        <f t="shared" si="82"/>
        <v>not eligible</v>
      </c>
      <c r="I1309" s="107" t="str">
        <f t="shared" si="83"/>
        <v>not Eligible</v>
      </c>
    </row>
    <row r="1310" spans="1:9">
      <c r="A1310" s="6" t="s">
        <v>9</v>
      </c>
      <c r="B1310" s="12">
        <v>1034500</v>
      </c>
      <c r="C1310" s="12">
        <v>224483</v>
      </c>
      <c r="D1310" s="36">
        <f t="shared" si="80"/>
        <v>0.21699661672305462</v>
      </c>
      <c r="E1310" s="2" t="str">
        <f t="shared" si="81"/>
        <v>Not Eligible</v>
      </c>
      <c r="F1310" t="str">
        <f t="shared" si="82"/>
        <v>not eligible</v>
      </c>
      <c r="I1310" s="107" t="str">
        <f t="shared" si="83"/>
        <v>not Eligible</v>
      </c>
    </row>
    <row r="1311" spans="1:9">
      <c r="A1311" s="6" t="s">
        <v>9</v>
      </c>
      <c r="B1311" s="12">
        <v>350030</v>
      </c>
      <c r="C1311" s="12">
        <v>460094</v>
      </c>
      <c r="D1311" s="36">
        <f t="shared" si="80"/>
        <v>1.3144416192897752</v>
      </c>
      <c r="E1311" s="2">
        <f t="shared" si="81"/>
        <v>5000</v>
      </c>
      <c r="F1311" t="str">
        <f t="shared" si="82"/>
        <v>not eligible</v>
      </c>
      <c r="I1311" s="107">
        <f t="shared" si="83"/>
        <v>5000</v>
      </c>
    </row>
    <row r="1312" spans="1:9">
      <c r="A1312" s="6" t="s">
        <v>9</v>
      </c>
      <c r="B1312" s="12">
        <v>265173</v>
      </c>
      <c r="C1312" s="12">
        <v>287151</v>
      </c>
      <c r="D1312" s="36">
        <f t="shared" si="80"/>
        <v>1.0828817413537577</v>
      </c>
      <c r="E1312" s="2">
        <f t="shared" si="81"/>
        <v>5000</v>
      </c>
      <c r="F1312" t="str">
        <f t="shared" si="82"/>
        <v>not eligible</v>
      </c>
      <c r="I1312" s="107">
        <f t="shared" si="83"/>
        <v>5000</v>
      </c>
    </row>
    <row r="1313" spans="1:9">
      <c r="A1313" s="6" t="s">
        <v>9</v>
      </c>
      <c r="B1313" s="12">
        <v>54846</v>
      </c>
      <c r="C1313" s="12">
        <v>355199</v>
      </c>
      <c r="D1313" s="36">
        <f t="shared" si="80"/>
        <v>6.4762972687160412</v>
      </c>
      <c r="E1313" s="2">
        <f t="shared" si="81"/>
        <v>5000</v>
      </c>
      <c r="F1313" t="str">
        <f t="shared" si="82"/>
        <v>not eligible</v>
      </c>
      <c r="I1313" s="107">
        <f t="shared" si="83"/>
        <v>5000</v>
      </c>
    </row>
    <row r="1314" spans="1:9">
      <c r="A1314" s="6" t="s">
        <v>9</v>
      </c>
      <c r="B1314" s="12">
        <v>410428</v>
      </c>
      <c r="C1314" s="12">
        <v>587205</v>
      </c>
      <c r="D1314" s="36">
        <f t="shared" si="80"/>
        <v>1.4307137914567232</v>
      </c>
      <c r="E1314" s="2">
        <f t="shared" si="81"/>
        <v>5000</v>
      </c>
      <c r="F1314">
        <f t="shared" si="82"/>
        <v>5000</v>
      </c>
      <c r="I1314" s="107">
        <f t="shared" si="83"/>
        <v>5000</v>
      </c>
    </row>
    <row r="1315" spans="1:9">
      <c r="A1315" s="6" t="s">
        <v>9</v>
      </c>
      <c r="B1315" s="12">
        <v>314855</v>
      </c>
      <c r="C1315" s="12">
        <v>441033</v>
      </c>
      <c r="D1315" s="36">
        <f t="shared" si="80"/>
        <v>1.4007495513807944</v>
      </c>
      <c r="E1315" s="2">
        <f t="shared" si="81"/>
        <v>5000</v>
      </c>
      <c r="F1315" t="str">
        <f t="shared" si="82"/>
        <v>not eligible</v>
      </c>
      <c r="I1315" s="107">
        <f t="shared" si="83"/>
        <v>5000</v>
      </c>
    </row>
    <row r="1316" spans="1:9">
      <c r="A1316" s="6" t="s">
        <v>9</v>
      </c>
      <c r="B1316" s="12">
        <v>192305</v>
      </c>
      <c r="C1316" s="12">
        <v>717251</v>
      </c>
      <c r="D1316" s="36">
        <f t="shared" si="80"/>
        <v>3.7297574166038325</v>
      </c>
      <c r="E1316" s="2">
        <f t="shared" si="81"/>
        <v>5000</v>
      </c>
      <c r="F1316">
        <f t="shared" si="82"/>
        <v>5000</v>
      </c>
      <c r="I1316" s="107">
        <f t="shared" si="83"/>
        <v>5000</v>
      </c>
    </row>
    <row r="1317" spans="1:9">
      <c r="A1317" s="6" t="s">
        <v>9</v>
      </c>
      <c r="B1317" s="12">
        <v>253792</v>
      </c>
      <c r="C1317" s="12">
        <v>236188</v>
      </c>
      <c r="D1317" s="36">
        <f t="shared" si="80"/>
        <v>0.93063611146135417</v>
      </c>
      <c r="E1317" s="2">
        <f t="shared" si="81"/>
        <v>4000</v>
      </c>
      <c r="F1317" t="str">
        <f t="shared" si="82"/>
        <v>not eligible</v>
      </c>
      <c r="I1317" s="107">
        <f t="shared" si="83"/>
        <v>4000</v>
      </c>
    </row>
    <row r="1318" spans="1:9">
      <c r="A1318" s="6" t="s">
        <v>9</v>
      </c>
      <c r="B1318" s="12">
        <v>898944</v>
      </c>
      <c r="C1318" s="12">
        <v>613612</v>
      </c>
      <c r="D1318" s="36">
        <f t="shared" si="80"/>
        <v>0.6825920190801652</v>
      </c>
      <c r="E1318" s="2" t="str">
        <f t="shared" si="81"/>
        <v>Not Eligible</v>
      </c>
      <c r="F1318">
        <f t="shared" si="82"/>
        <v>4000</v>
      </c>
      <c r="I1318" s="107" t="str">
        <f t="shared" si="83"/>
        <v>not Eligible</v>
      </c>
    </row>
    <row r="1319" spans="1:9">
      <c r="A1319" s="6" t="s">
        <v>9</v>
      </c>
      <c r="B1319" s="12">
        <v>105294</v>
      </c>
      <c r="C1319" s="12">
        <v>320037</v>
      </c>
      <c r="D1319" s="36">
        <f t="shared" si="80"/>
        <v>3.039460937945182</v>
      </c>
      <c r="E1319" s="2">
        <f t="shared" si="81"/>
        <v>5000</v>
      </c>
      <c r="F1319" t="str">
        <f t="shared" si="82"/>
        <v>not eligible</v>
      </c>
      <c r="I1319" s="107">
        <f t="shared" si="83"/>
        <v>5000</v>
      </c>
    </row>
    <row r="1320" spans="1:9">
      <c r="A1320" s="6" t="s">
        <v>9</v>
      </c>
      <c r="B1320" s="12">
        <v>110308</v>
      </c>
      <c r="C1320" s="12">
        <v>190138</v>
      </c>
      <c r="D1320" s="36">
        <f t="shared" si="80"/>
        <v>1.7237009101787721</v>
      </c>
      <c r="E1320" s="2">
        <f t="shared" si="81"/>
        <v>5000</v>
      </c>
      <c r="F1320" t="str">
        <f t="shared" si="82"/>
        <v>not eligible</v>
      </c>
      <c r="I1320" s="107">
        <f t="shared" si="83"/>
        <v>5000</v>
      </c>
    </row>
    <row r="1321" spans="1:9">
      <c r="A1321" s="6" t="s">
        <v>9</v>
      </c>
      <c r="B1321" s="12">
        <v>223089</v>
      </c>
      <c r="C1321" s="12">
        <v>1316995</v>
      </c>
      <c r="D1321" s="36">
        <f t="shared" si="80"/>
        <v>5.9034510890272491</v>
      </c>
      <c r="E1321" s="2">
        <f t="shared" si="81"/>
        <v>5000</v>
      </c>
      <c r="F1321">
        <f t="shared" si="82"/>
        <v>5000</v>
      </c>
      <c r="I1321" s="107">
        <f t="shared" si="83"/>
        <v>5000</v>
      </c>
    </row>
    <row r="1322" spans="1:9">
      <c r="A1322" s="6" t="s">
        <v>9</v>
      </c>
      <c r="B1322" s="12">
        <v>270531</v>
      </c>
      <c r="C1322" s="12">
        <v>431127</v>
      </c>
      <c r="D1322" s="36">
        <f t="shared" si="80"/>
        <v>1.5936325227053461</v>
      </c>
      <c r="E1322" s="2">
        <f t="shared" si="81"/>
        <v>5000</v>
      </c>
      <c r="F1322" t="str">
        <f t="shared" si="82"/>
        <v>not eligible</v>
      </c>
      <c r="I1322" s="107">
        <f t="shared" si="83"/>
        <v>5000</v>
      </c>
    </row>
    <row r="1323" spans="1:9">
      <c r="A1323" s="6" t="s">
        <v>9</v>
      </c>
      <c r="B1323" s="12">
        <v>110971</v>
      </c>
      <c r="C1323" s="12">
        <v>96624</v>
      </c>
      <c r="D1323" s="36">
        <f t="shared" si="80"/>
        <v>0.87071397031656916</v>
      </c>
      <c r="E1323" s="2" t="str">
        <f t="shared" si="81"/>
        <v>Not Eligible</v>
      </c>
      <c r="F1323" t="str">
        <f t="shared" si="82"/>
        <v>not eligible</v>
      </c>
      <c r="I1323" s="107" t="str">
        <f t="shared" si="83"/>
        <v>not Eligible</v>
      </c>
    </row>
    <row r="1324" spans="1:9">
      <c r="A1324" s="6" t="s">
        <v>9</v>
      </c>
      <c r="B1324" s="12">
        <v>118983</v>
      </c>
      <c r="C1324" s="12">
        <v>165439</v>
      </c>
      <c r="D1324" s="36">
        <f t="shared" si="80"/>
        <v>1.3904423320978627</v>
      </c>
      <c r="E1324" s="2">
        <f t="shared" si="81"/>
        <v>5000</v>
      </c>
      <c r="F1324" t="str">
        <f t="shared" si="82"/>
        <v>not eligible</v>
      </c>
      <c r="I1324" s="107">
        <f t="shared" si="83"/>
        <v>5000</v>
      </c>
    </row>
    <row r="1325" spans="1:9">
      <c r="A1325" s="6" t="s">
        <v>9</v>
      </c>
      <c r="B1325" s="12">
        <v>173077</v>
      </c>
      <c r="C1325" s="12">
        <v>174273</v>
      </c>
      <c r="D1325" s="36">
        <f t="shared" si="80"/>
        <v>1.0069102191510138</v>
      </c>
      <c r="E1325" s="2">
        <f t="shared" si="81"/>
        <v>5000</v>
      </c>
      <c r="F1325" t="str">
        <f t="shared" si="82"/>
        <v>not eligible</v>
      </c>
      <c r="I1325" s="107">
        <f t="shared" si="83"/>
        <v>5000</v>
      </c>
    </row>
    <row r="1326" spans="1:9">
      <c r="A1326" s="6" t="s">
        <v>9</v>
      </c>
      <c r="B1326" s="12">
        <v>294926</v>
      </c>
      <c r="C1326" s="12">
        <v>31896</v>
      </c>
      <c r="D1326" s="36">
        <f t="shared" si="80"/>
        <v>0.10814916284084822</v>
      </c>
      <c r="E1326" s="2" t="str">
        <f t="shared" si="81"/>
        <v>Not Eligible</v>
      </c>
      <c r="F1326" t="str">
        <f t="shared" si="82"/>
        <v>not eligible</v>
      </c>
      <c r="I1326" s="107" t="str">
        <f t="shared" si="83"/>
        <v>not Eligible</v>
      </c>
    </row>
    <row r="1327" spans="1:9">
      <c r="A1327" s="6" t="s">
        <v>9</v>
      </c>
      <c r="B1327" s="12">
        <v>121339</v>
      </c>
      <c r="C1327" s="12">
        <v>214687</v>
      </c>
      <c r="D1327" s="36">
        <f t="shared" si="80"/>
        <v>1.7693157187713762</v>
      </c>
      <c r="E1327" s="2">
        <f t="shared" si="81"/>
        <v>5000</v>
      </c>
      <c r="F1327" t="str">
        <f t="shared" si="82"/>
        <v>not eligible</v>
      </c>
      <c r="I1327" s="107">
        <f t="shared" si="83"/>
        <v>5000</v>
      </c>
    </row>
    <row r="1328" spans="1:9">
      <c r="A1328" s="6" t="s">
        <v>9</v>
      </c>
      <c r="B1328" s="12">
        <v>180727</v>
      </c>
      <c r="C1328" s="12">
        <v>493569</v>
      </c>
      <c r="D1328" s="36">
        <f t="shared" si="80"/>
        <v>2.7310197148184829</v>
      </c>
      <c r="E1328" s="2">
        <f t="shared" si="81"/>
        <v>5000</v>
      </c>
      <c r="F1328" t="str">
        <f t="shared" si="82"/>
        <v>not eligible</v>
      </c>
      <c r="I1328" s="107">
        <f t="shared" si="83"/>
        <v>5000</v>
      </c>
    </row>
    <row r="1329" spans="1:9">
      <c r="A1329" s="6" t="s">
        <v>9</v>
      </c>
      <c r="B1329" s="12">
        <v>142147</v>
      </c>
      <c r="C1329" s="12">
        <v>134820</v>
      </c>
      <c r="D1329" s="36">
        <f t="shared" si="80"/>
        <v>0.9484547686549839</v>
      </c>
      <c r="E1329" s="2">
        <f t="shared" si="81"/>
        <v>4000</v>
      </c>
      <c r="F1329" t="str">
        <f t="shared" si="82"/>
        <v>not eligible</v>
      </c>
      <c r="I1329" s="107">
        <f t="shared" si="83"/>
        <v>4000</v>
      </c>
    </row>
    <row r="1330" spans="1:9">
      <c r="A1330" s="6" t="s">
        <v>9</v>
      </c>
      <c r="B1330" s="12">
        <v>129921</v>
      </c>
      <c r="C1330" s="12">
        <v>134448</v>
      </c>
      <c r="D1330" s="36">
        <f t="shared" si="80"/>
        <v>1.0348442515066849</v>
      </c>
      <c r="E1330" s="2">
        <f t="shared" si="81"/>
        <v>5000</v>
      </c>
      <c r="F1330" t="str">
        <f t="shared" si="82"/>
        <v>not eligible</v>
      </c>
      <c r="I1330" s="107">
        <f t="shared" si="83"/>
        <v>5000</v>
      </c>
    </row>
    <row r="1331" spans="1:9">
      <c r="A1331" s="6" t="s">
        <v>9</v>
      </c>
      <c r="B1331" s="12">
        <v>224565</v>
      </c>
      <c r="C1331" s="12">
        <v>285453</v>
      </c>
      <c r="D1331" s="36">
        <f t="shared" si="80"/>
        <v>1.271137532562955</v>
      </c>
      <c r="E1331" s="2">
        <f t="shared" si="81"/>
        <v>5000</v>
      </c>
      <c r="F1331" t="str">
        <f t="shared" si="82"/>
        <v>not eligible</v>
      </c>
      <c r="I1331" s="107">
        <f t="shared" si="83"/>
        <v>5000</v>
      </c>
    </row>
    <row r="1332" spans="1:9">
      <c r="A1332" s="6" t="s">
        <v>9</v>
      </c>
      <c r="B1332" s="12">
        <v>109200</v>
      </c>
      <c r="C1332" s="12">
        <v>387280</v>
      </c>
      <c r="D1332" s="36">
        <f t="shared" si="80"/>
        <v>3.5465201465201464</v>
      </c>
      <c r="E1332" s="2">
        <f t="shared" si="81"/>
        <v>5000</v>
      </c>
      <c r="F1332" t="str">
        <f t="shared" si="82"/>
        <v>not eligible</v>
      </c>
      <c r="I1332" s="107">
        <f t="shared" si="83"/>
        <v>5000</v>
      </c>
    </row>
    <row r="1333" spans="1:9">
      <c r="A1333" s="6" t="s">
        <v>9</v>
      </c>
      <c r="B1333" s="12">
        <v>138314</v>
      </c>
      <c r="C1333" s="12">
        <v>73427</v>
      </c>
      <c r="D1333" s="36">
        <f t="shared" si="80"/>
        <v>0.53087178449036254</v>
      </c>
      <c r="E1333" s="2" t="str">
        <f t="shared" si="81"/>
        <v>Not Eligible</v>
      </c>
      <c r="F1333" t="str">
        <f t="shared" si="82"/>
        <v>not eligible</v>
      </c>
      <c r="I1333" s="107" t="str">
        <f t="shared" si="83"/>
        <v>not Eligible</v>
      </c>
    </row>
    <row r="1334" spans="1:9">
      <c r="A1334" s="6" t="s">
        <v>9</v>
      </c>
      <c r="B1334" s="12">
        <v>162482</v>
      </c>
      <c r="C1334" s="12">
        <v>418120</v>
      </c>
      <c r="D1334" s="36">
        <f t="shared" si="80"/>
        <v>2.5733311997636661</v>
      </c>
      <c r="E1334" s="2">
        <f t="shared" si="81"/>
        <v>5000</v>
      </c>
      <c r="F1334" t="str">
        <f t="shared" si="82"/>
        <v>not eligible</v>
      </c>
      <c r="I1334" s="107">
        <f t="shared" si="83"/>
        <v>5000</v>
      </c>
    </row>
    <row r="1335" spans="1:9">
      <c r="A1335" s="6" t="s">
        <v>9</v>
      </c>
      <c r="B1335" s="12">
        <v>211323</v>
      </c>
      <c r="C1335" s="12">
        <v>196856</v>
      </c>
      <c r="D1335" s="36">
        <f t="shared" si="80"/>
        <v>0.93154081666453725</v>
      </c>
      <c r="E1335" s="2">
        <f t="shared" si="81"/>
        <v>4000</v>
      </c>
      <c r="F1335" t="str">
        <f t="shared" si="82"/>
        <v>not eligible</v>
      </c>
      <c r="I1335" s="107">
        <f t="shared" si="83"/>
        <v>4000</v>
      </c>
    </row>
    <row r="1336" spans="1:9">
      <c r="A1336" s="6" t="s">
        <v>9</v>
      </c>
      <c r="B1336" s="12">
        <v>219544</v>
      </c>
      <c r="C1336" s="12">
        <v>159050</v>
      </c>
      <c r="D1336" s="36">
        <f t="shared" si="80"/>
        <v>0.72445614546514592</v>
      </c>
      <c r="E1336" s="2" t="str">
        <f t="shared" si="81"/>
        <v>Not Eligible</v>
      </c>
      <c r="F1336" t="str">
        <f t="shared" si="82"/>
        <v>not eligible</v>
      </c>
      <c r="I1336" s="107" t="str">
        <f t="shared" si="83"/>
        <v>not Eligible</v>
      </c>
    </row>
    <row r="1337" spans="1:9">
      <c r="A1337" s="6" t="s">
        <v>9</v>
      </c>
      <c r="B1337" s="12">
        <v>173826</v>
      </c>
      <c r="C1337" s="12">
        <v>29070</v>
      </c>
      <c r="D1337" s="36">
        <f t="shared" si="80"/>
        <v>0.16723620171896034</v>
      </c>
      <c r="E1337" s="2" t="str">
        <f t="shared" si="81"/>
        <v>Not Eligible</v>
      </c>
      <c r="F1337" t="str">
        <f t="shared" si="82"/>
        <v>not eligible</v>
      </c>
      <c r="I1337" s="107" t="str">
        <f t="shared" si="83"/>
        <v>not Eligible</v>
      </c>
    </row>
    <row r="1338" spans="1:9">
      <c r="A1338" s="6" t="s">
        <v>9</v>
      </c>
      <c r="B1338" s="12">
        <v>133030</v>
      </c>
      <c r="C1338" s="12">
        <v>587633</v>
      </c>
      <c r="D1338" s="36">
        <f t="shared" si="80"/>
        <v>4.4172968503345107</v>
      </c>
      <c r="E1338" s="2">
        <f t="shared" si="81"/>
        <v>5000</v>
      </c>
      <c r="F1338">
        <f t="shared" si="82"/>
        <v>5000</v>
      </c>
      <c r="I1338" s="107">
        <f t="shared" si="83"/>
        <v>5000</v>
      </c>
    </row>
    <row r="1339" spans="1:9">
      <c r="A1339" s="6" t="s">
        <v>9</v>
      </c>
      <c r="B1339" s="12">
        <v>227714</v>
      </c>
      <c r="C1339" s="12">
        <v>19369</v>
      </c>
      <c r="D1339" s="36">
        <f t="shared" si="80"/>
        <v>8.5058450512484965E-2</v>
      </c>
      <c r="E1339" s="2" t="str">
        <f t="shared" si="81"/>
        <v>Not Eligible</v>
      </c>
      <c r="F1339" t="str">
        <f t="shared" si="82"/>
        <v>not eligible</v>
      </c>
      <c r="I1339" s="107" t="str">
        <f t="shared" si="83"/>
        <v>not Eligible</v>
      </c>
    </row>
    <row r="1340" spans="1:9">
      <c r="A1340" s="6" t="s">
        <v>9</v>
      </c>
      <c r="B1340" s="12">
        <v>357836</v>
      </c>
      <c r="C1340" s="12">
        <v>191626</v>
      </c>
      <c r="D1340" s="36">
        <f t="shared" si="80"/>
        <v>0.53551347544685279</v>
      </c>
      <c r="E1340" s="2" t="str">
        <f t="shared" si="81"/>
        <v>Not Eligible</v>
      </c>
      <c r="F1340" t="str">
        <f t="shared" si="82"/>
        <v>not eligible</v>
      </c>
      <c r="I1340" s="107" t="str">
        <f t="shared" si="83"/>
        <v>not Eligible</v>
      </c>
    </row>
    <row r="1341" spans="1:9">
      <c r="A1341" s="6" t="s">
        <v>9</v>
      </c>
      <c r="B1341" s="12">
        <v>139289</v>
      </c>
      <c r="C1341" s="12">
        <v>59139</v>
      </c>
      <c r="D1341" s="36">
        <f t="shared" si="80"/>
        <v>0.42457767662916668</v>
      </c>
      <c r="E1341" s="2" t="str">
        <f t="shared" si="81"/>
        <v>Not Eligible</v>
      </c>
      <c r="F1341" t="str">
        <f t="shared" si="82"/>
        <v>not eligible</v>
      </c>
      <c r="I1341" s="107" t="str">
        <f t="shared" si="83"/>
        <v>not Eligible</v>
      </c>
    </row>
    <row r="1342" spans="1:9">
      <c r="A1342" s="6" t="s">
        <v>9</v>
      </c>
      <c r="B1342" s="12">
        <v>237138</v>
      </c>
      <c r="C1342" s="12">
        <v>834804</v>
      </c>
      <c r="D1342" s="36">
        <f t="shared" si="80"/>
        <v>3.5203299344685375</v>
      </c>
      <c r="E1342" s="2">
        <f t="shared" si="81"/>
        <v>5000</v>
      </c>
      <c r="F1342">
        <f t="shared" si="82"/>
        <v>5000</v>
      </c>
      <c r="I1342" s="107">
        <f t="shared" si="83"/>
        <v>5000</v>
      </c>
    </row>
    <row r="1343" spans="1:9">
      <c r="A1343" s="6" t="s">
        <v>9</v>
      </c>
      <c r="B1343" s="12">
        <v>494690</v>
      </c>
      <c r="C1343" s="12">
        <v>117001</v>
      </c>
      <c r="D1343" s="36">
        <f t="shared" si="80"/>
        <v>0.23651377630435222</v>
      </c>
      <c r="E1343" s="2" t="str">
        <f t="shared" si="81"/>
        <v>Not Eligible</v>
      </c>
      <c r="F1343" t="str">
        <f t="shared" si="82"/>
        <v>not eligible</v>
      </c>
      <c r="I1343" s="107" t="str">
        <f t="shared" si="83"/>
        <v>not Eligible</v>
      </c>
    </row>
    <row r="1344" spans="1:9">
      <c r="A1344" s="6" t="s">
        <v>9</v>
      </c>
      <c r="B1344" s="12">
        <v>502214</v>
      </c>
      <c r="C1344" s="12">
        <v>24218</v>
      </c>
      <c r="D1344" s="36">
        <f t="shared" si="80"/>
        <v>4.8222470898859851E-2</v>
      </c>
      <c r="E1344" s="2" t="str">
        <f t="shared" si="81"/>
        <v>Not Eligible</v>
      </c>
      <c r="F1344" t="str">
        <f t="shared" si="82"/>
        <v>not eligible</v>
      </c>
      <c r="I1344" s="107" t="str">
        <f t="shared" si="83"/>
        <v>not Eligible</v>
      </c>
    </row>
    <row r="1345" spans="1:9">
      <c r="A1345" s="6" t="s">
        <v>9</v>
      </c>
      <c r="B1345" s="12">
        <v>105294</v>
      </c>
      <c r="C1345" s="12">
        <v>254362</v>
      </c>
      <c r="D1345" s="36">
        <f t="shared" si="80"/>
        <v>2.415731190761107</v>
      </c>
      <c r="E1345" s="2">
        <f t="shared" si="81"/>
        <v>5000</v>
      </c>
      <c r="F1345" t="str">
        <f t="shared" si="82"/>
        <v>not eligible</v>
      </c>
      <c r="I1345" s="107">
        <f t="shared" si="83"/>
        <v>5000</v>
      </c>
    </row>
    <row r="1346" spans="1:9">
      <c r="A1346" s="6" t="s">
        <v>9</v>
      </c>
      <c r="B1346" s="12">
        <v>467295</v>
      </c>
      <c r="C1346" s="12">
        <v>187642</v>
      </c>
      <c r="D1346" s="36">
        <f t="shared" si="80"/>
        <v>0.40154934249242985</v>
      </c>
      <c r="E1346" s="2" t="str">
        <f t="shared" si="81"/>
        <v>Not Eligible</v>
      </c>
      <c r="F1346" t="str">
        <f t="shared" si="82"/>
        <v>not eligible</v>
      </c>
      <c r="I1346" s="107" t="str">
        <f t="shared" si="83"/>
        <v>not Eligible</v>
      </c>
    </row>
    <row r="1347" spans="1:9">
      <c r="A1347" s="6" t="s">
        <v>2711</v>
      </c>
      <c r="B1347" s="12">
        <v>173077</v>
      </c>
      <c r="C1347" s="12">
        <v>174273</v>
      </c>
      <c r="D1347" s="36">
        <f t="shared" si="80"/>
        <v>1.0069102191510138</v>
      </c>
      <c r="E1347" s="2" t="str">
        <f t="shared" si="81"/>
        <v>Not Eligible</v>
      </c>
      <c r="F1347" t="str">
        <f t="shared" si="82"/>
        <v>not eligible</v>
      </c>
      <c r="I1347" s="107" t="str">
        <f t="shared" si="83"/>
        <v>not Eligible</v>
      </c>
    </row>
    <row r="1348" spans="1:9">
      <c r="A1348" s="6" t="s">
        <v>2711</v>
      </c>
      <c r="B1348" s="12">
        <v>294926</v>
      </c>
      <c r="C1348" s="12">
        <v>31896</v>
      </c>
      <c r="D1348" s="36">
        <f t="shared" si="80"/>
        <v>0.10814916284084822</v>
      </c>
      <c r="E1348" s="2" t="str">
        <f t="shared" si="81"/>
        <v>Not Eligible</v>
      </c>
      <c r="F1348" t="str">
        <f t="shared" si="82"/>
        <v>not eligible</v>
      </c>
      <c r="I1348" s="107" t="str">
        <f t="shared" si="83"/>
        <v>not Eligible</v>
      </c>
    </row>
    <row r="1349" spans="1:9">
      <c r="A1349" s="6" t="s">
        <v>2711</v>
      </c>
      <c r="B1349" s="12">
        <v>121339</v>
      </c>
      <c r="C1349" s="12">
        <v>214687</v>
      </c>
      <c r="D1349" s="36">
        <f t="shared" si="80"/>
        <v>1.7693157187713762</v>
      </c>
      <c r="E1349" s="2" t="str">
        <f t="shared" si="81"/>
        <v>Not Eligible</v>
      </c>
      <c r="F1349" t="str">
        <f t="shared" si="82"/>
        <v>not eligible</v>
      </c>
      <c r="I1349" s="107" t="str">
        <f t="shared" si="83"/>
        <v>not Eligible</v>
      </c>
    </row>
    <row r="1350" spans="1:9">
      <c r="A1350" s="6" t="s">
        <v>2711</v>
      </c>
      <c r="B1350" s="12">
        <v>180727</v>
      </c>
      <c r="C1350" s="12">
        <v>493569</v>
      </c>
      <c r="D1350" s="36">
        <f t="shared" si="80"/>
        <v>2.7310197148184829</v>
      </c>
      <c r="E1350" s="2" t="str">
        <f t="shared" si="81"/>
        <v>Not Eligible</v>
      </c>
      <c r="F1350" t="str">
        <f t="shared" si="82"/>
        <v>not eligible</v>
      </c>
      <c r="I1350" s="107" t="str">
        <f t="shared" si="83"/>
        <v>not Eligible</v>
      </c>
    </row>
    <row r="1351" spans="1:9">
      <c r="A1351" s="6" t="s">
        <v>2711</v>
      </c>
      <c r="B1351" s="12">
        <v>142147</v>
      </c>
      <c r="C1351" s="12">
        <v>134820</v>
      </c>
      <c r="D1351" s="36">
        <f t="shared" si="80"/>
        <v>0.9484547686549839</v>
      </c>
      <c r="E1351" s="2" t="str">
        <f t="shared" si="81"/>
        <v>Not Eligible</v>
      </c>
      <c r="F1351" t="str">
        <f t="shared" si="82"/>
        <v>not eligible</v>
      </c>
      <c r="I1351" s="107" t="str">
        <f t="shared" si="83"/>
        <v>not Eligible</v>
      </c>
    </row>
    <row r="1352" spans="1:9">
      <c r="A1352" s="6" t="s">
        <v>2711</v>
      </c>
      <c r="B1352" s="12">
        <v>129921</v>
      </c>
      <c r="C1352" s="12">
        <v>134448</v>
      </c>
      <c r="D1352" s="36">
        <f t="shared" si="80"/>
        <v>1.0348442515066849</v>
      </c>
      <c r="E1352" s="2" t="str">
        <f t="shared" si="81"/>
        <v>Not Eligible</v>
      </c>
      <c r="F1352" t="str">
        <f t="shared" si="82"/>
        <v>not eligible</v>
      </c>
      <c r="I1352" s="107" t="str">
        <f t="shared" si="83"/>
        <v>not Eligible</v>
      </c>
    </row>
    <row r="1353" spans="1:9">
      <c r="A1353" s="6" t="s">
        <v>2711</v>
      </c>
      <c r="B1353" s="12">
        <v>224565</v>
      </c>
      <c r="C1353" s="12">
        <v>285453</v>
      </c>
      <c r="D1353" s="36">
        <f t="shared" si="80"/>
        <v>1.271137532562955</v>
      </c>
      <c r="E1353" s="2" t="str">
        <f t="shared" si="81"/>
        <v>Not Eligible</v>
      </c>
      <c r="F1353" t="str">
        <f t="shared" si="82"/>
        <v>not eligible</v>
      </c>
      <c r="I1353" s="107" t="str">
        <f t="shared" si="83"/>
        <v>not Eligible</v>
      </c>
    </row>
    <row r="1354" spans="1:9">
      <c r="A1354" s="6" t="s">
        <v>2711</v>
      </c>
      <c r="B1354" s="12">
        <v>109200</v>
      </c>
      <c r="C1354" s="12">
        <v>387280</v>
      </c>
      <c r="D1354" s="36">
        <f t="shared" ref="D1354:D1368" si="84">C1354/B1354</f>
        <v>3.5465201465201464</v>
      </c>
      <c r="E1354" s="2" t="str">
        <f t="shared" ref="E1354:E1368" si="85">IF(AND(A1354="Active",D1354&gt;90%),IF(D1354&gt;100%,5000,IF(D1354&gt;91%,4000,IF(D1354&gt;81%,3000,2000))),"Not Eligible")</f>
        <v>Not Eligible</v>
      </c>
      <c r="F1354" t="str">
        <f t="shared" ref="F1354:F1368" si="86">IF(AND(A1354="active",C1354&gt;500000),IF(D1354&gt;100%,5000,IF(D1354&gt;D1354&gt;91%,4000,IF(D1354&gt;81%,3000,2000))),"not eligible")</f>
        <v>not eligible</v>
      </c>
      <c r="I1354" s="107" t="str">
        <f t="shared" ref="I1354:I1368" si="87">IF(AND(A1354="Active",D1354&gt;90%),IF(D1354&gt;100%,5000,IF(D1354&gt;91%,4000,IF(D1354&gt;81%,3000,IF(D1354&gt;70%,2000,"Not Eligible")))),"not Eligible")</f>
        <v>not Eligible</v>
      </c>
    </row>
    <row r="1355" spans="1:9">
      <c r="A1355" s="6" t="s">
        <v>2711</v>
      </c>
      <c r="B1355" s="12">
        <v>138314</v>
      </c>
      <c r="C1355" s="12">
        <v>73427</v>
      </c>
      <c r="D1355" s="36">
        <f t="shared" si="84"/>
        <v>0.53087178449036254</v>
      </c>
      <c r="E1355" s="2" t="str">
        <f t="shared" si="85"/>
        <v>Not Eligible</v>
      </c>
      <c r="F1355" t="str">
        <f t="shared" si="86"/>
        <v>not eligible</v>
      </c>
      <c r="I1355" s="107" t="str">
        <f t="shared" si="87"/>
        <v>not Eligible</v>
      </c>
    </row>
    <row r="1356" spans="1:9">
      <c r="A1356" s="6" t="s">
        <v>2711</v>
      </c>
      <c r="B1356" s="12">
        <v>162482</v>
      </c>
      <c r="C1356" s="12">
        <v>418120</v>
      </c>
      <c r="D1356" s="36">
        <f t="shared" si="84"/>
        <v>2.5733311997636661</v>
      </c>
      <c r="E1356" s="2" t="str">
        <f t="shared" si="85"/>
        <v>Not Eligible</v>
      </c>
      <c r="F1356" t="str">
        <f t="shared" si="86"/>
        <v>not eligible</v>
      </c>
      <c r="I1356" s="107" t="str">
        <f t="shared" si="87"/>
        <v>not Eligible</v>
      </c>
    </row>
    <row r="1357" spans="1:9">
      <c r="A1357" s="6" t="s">
        <v>2711</v>
      </c>
      <c r="B1357" s="12">
        <v>211323</v>
      </c>
      <c r="C1357" s="12">
        <v>196856</v>
      </c>
      <c r="D1357" s="36">
        <f t="shared" si="84"/>
        <v>0.93154081666453725</v>
      </c>
      <c r="E1357" s="2" t="str">
        <f t="shared" si="85"/>
        <v>Not Eligible</v>
      </c>
      <c r="F1357" t="str">
        <f t="shared" si="86"/>
        <v>not eligible</v>
      </c>
      <c r="I1357" s="107" t="str">
        <f t="shared" si="87"/>
        <v>not Eligible</v>
      </c>
    </row>
    <row r="1358" spans="1:9">
      <c r="A1358" s="6" t="s">
        <v>2711</v>
      </c>
      <c r="B1358" s="12">
        <v>219544</v>
      </c>
      <c r="C1358" s="12">
        <v>159050</v>
      </c>
      <c r="D1358" s="36">
        <f t="shared" si="84"/>
        <v>0.72445614546514592</v>
      </c>
      <c r="E1358" s="2" t="str">
        <f t="shared" si="85"/>
        <v>Not Eligible</v>
      </c>
      <c r="F1358" t="str">
        <f t="shared" si="86"/>
        <v>not eligible</v>
      </c>
      <c r="I1358" s="107" t="str">
        <f t="shared" si="87"/>
        <v>not Eligible</v>
      </c>
    </row>
    <row r="1359" spans="1:9">
      <c r="A1359" s="6" t="s">
        <v>2711</v>
      </c>
      <c r="B1359" s="12">
        <v>173826</v>
      </c>
      <c r="C1359" s="12">
        <v>29070</v>
      </c>
      <c r="D1359" s="36">
        <f t="shared" si="84"/>
        <v>0.16723620171896034</v>
      </c>
      <c r="E1359" s="2" t="str">
        <f t="shared" si="85"/>
        <v>Not Eligible</v>
      </c>
      <c r="F1359" t="str">
        <f t="shared" si="86"/>
        <v>not eligible</v>
      </c>
      <c r="I1359" s="107" t="str">
        <f t="shared" si="87"/>
        <v>not Eligible</v>
      </c>
    </row>
    <row r="1360" spans="1:9">
      <c r="A1360" s="6" t="s">
        <v>2711</v>
      </c>
      <c r="B1360" s="12">
        <v>133030</v>
      </c>
      <c r="C1360" s="12">
        <v>587633</v>
      </c>
      <c r="D1360" s="36">
        <f t="shared" si="84"/>
        <v>4.4172968503345107</v>
      </c>
      <c r="E1360" s="2" t="str">
        <f t="shared" si="85"/>
        <v>Not Eligible</v>
      </c>
      <c r="F1360" t="str">
        <f t="shared" si="86"/>
        <v>not eligible</v>
      </c>
      <c r="I1360" s="107" t="str">
        <f t="shared" si="87"/>
        <v>not Eligible</v>
      </c>
    </row>
    <row r="1361" spans="1:9">
      <c r="A1361" s="6" t="s">
        <v>2711</v>
      </c>
      <c r="B1361" s="12">
        <v>227714</v>
      </c>
      <c r="C1361" s="12">
        <v>19369</v>
      </c>
      <c r="D1361" s="36">
        <f t="shared" si="84"/>
        <v>8.5058450512484965E-2</v>
      </c>
      <c r="E1361" s="2" t="str">
        <f t="shared" si="85"/>
        <v>Not Eligible</v>
      </c>
      <c r="F1361" t="str">
        <f t="shared" si="86"/>
        <v>not eligible</v>
      </c>
      <c r="I1361" s="107" t="str">
        <f t="shared" si="87"/>
        <v>not Eligible</v>
      </c>
    </row>
    <row r="1362" spans="1:9">
      <c r="A1362" s="6" t="s">
        <v>2711</v>
      </c>
      <c r="B1362" s="12">
        <v>357836</v>
      </c>
      <c r="C1362" s="12">
        <v>191626</v>
      </c>
      <c r="D1362" s="36">
        <f t="shared" si="84"/>
        <v>0.53551347544685279</v>
      </c>
      <c r="E1362" s="2" t="str">
        <f t="shared" si="85"/>
        <v>Not Eligible</v>
      </c>
      <c r="F1362" t="str">
        <f t="shared" si="86"/>
        <v>not eligible</v>
      </c>
      <c r="I1362" s="107" t="str">
        <f t="shared" si="87"/>
        <v>not Eligible</v>
      </c>
    </row>
    <row r="1363" spans="1:9">
      <c r="A1363" s="6" t="s">
        <v>2711</v>
      </c>
      <c r="B1363" s="12">
        <v>139289</v>
      </c>
      <c r="C1363" s="12">
        <v>59139</v>
      </c>
      <c r="D1363" s="36">
        <f t="shared" si="84"/>
        <v>0.42457767662916668</v>
      </c>
      <c r="E1363" s="2" t="str">
        <f t="shared" si="85"/>
        <v>Not Eligible</v>
      </c>
      <c r="F1363" t="str">
        <f t="shared" si="86"/>
        <v>not eligible</v>
      </c>
      <c r="I1363" s="107" t="str">
        <f t="shared" si="87"/>
        <v>not Eligible</v>
      </c>
    </row>
    <row r="1364" spans="1:9">
      <c r="A1364" s="6" t="s">
        <v>2711</v>
      </c>
      <c r="B1364" s="12">
        <v>237138</v>
      </c>
      <c r="C1364" s="12">
        <v>834804</v>
      </c>
      <c r="D1364" s="36">
        <f t="shared" si="84"/>
        <v>3.5203299344685375</v>
      </c>
      <c r="E1364" s="2" t="str">
        <f t="shared" si="85"/>
        <v>Not Eligible</v>
      </c>
      <c r="F1364" t="str">
        <f t="shared" si="86"/>
        <v>not eligible</v>
      </c>
      <c r="I1364" s="107" t="str">
        <f t="shared" si="87"/>
        <v>not Eligible</v>
      </c>
    </row>
    <row r="1365" spans="1:9">
      <c r="A1365" s="6" t="s">
        <v>2711</v>
      </c>
      <c r="B1365" s="12">
        <v>494690</v>
      </c>
      <c r="C1365" s="12">
        <v>117001</v>
      </c>
      <c r="D1365" s="36">
        <f t="shared" si="84"/>
        <v>0.23651377630435222</v>
      </c>
      <c r="E1365" s="2" t="str">
        <f t="shared" si="85"/>
        <v>Not Eligible</v>
      </c>
      <c r="F1365" t="str">
        <f t="shared" si="86"/>
        <v>not eligible</v>
      </c>
      <c r="I1365" s="107" t="str">
        <f t="shared" si="87"/>
        <v>not Eligible</v>
      </c>
    </row>
    <row r="1366" spans="1:9">
      <c r="A1366" s="6" t="s">
        <v>2711</v>
      </c>
      <c r="B1366" s="12">
        <v>502214</v>
      </c>
      <c r="C1366" s="12">
        <v>24218</v>
      </c>
      <c r="D1366" s="36">
        <f t="shared" si="84"/>
        <v>4.8222470898859851E-2</v>
      </c>
      <c r="E1366" s="2" t="str">
        <f t="shared" si="85"/>
        <v>Not Eligible</v>
      </c>
      <c r="F1366" t="str">
        <f t="shared" si="86"/>
        <v>not eligible</v>
      </c>
      <c r="I1366" s="107" t="str">
        <f t="shared" si="87"/>
        <v>not Eligible</v>
      </c>
    </row>
    <row r="1367" spans="1:9">
      <c r="A1367" s="6" t="s">
        <v>2711</v>
      </c>
      <c r="B1367" s="12">
        <v>105294</v>
      </c>
      <c r="C1367" s="12">
        <v>254362</v>
      </c>
      <c r="D1367" s="36">
        <f t="shared" si="84"/>
        <v>2.415731190761107</v>
      </c>
      <c r="E1367" s="2" t="str">
        <f t="shared" si="85"/>
        <v>Not Eligible</v>
      </c>
      <c r="F1367" t="str">
        <f t="shared" si="86"/>
        <v>not eligible</v>
      </c>
      <c r="I1367" s="107" t="str">
        <f t="shared" si="87"/>
        <v>not Eligible</v>
      </c>
    </row>
    <row r="1368" spans="1:9">
      <c r="A1368" s="6" t="s">
        <v>2711</v>
      </c>
      <c r="B1368" s="12">
        <v>467295</v>
      </c>
      <c r="C1368" s="12">
        <v>187642</v>
      </c>
      <c r="D1368" s="36">
        <f t="shared" si="84"/>
        <v>0.40154934249242985</v>
      </c>
      <c r="E1368" s="2" t="str">
        <f t="shared" si="85"/>
        <v>Not Eligible</v>
      </c>
      <c r="F1368" t="str">
        <f t="shared" si="86"/>
        <v>not eligible</v>
      </c>
      <c r="I1368" s="107" t="str">
        <f t="shared" si="87"/>
        <v>not Eligible</v>
      </c>
    </row>
  </sheetData>
  <mergeCells count="1">
    <mergeCell ref="B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"/>
  <sheetViews>
    <sheetView showGridLines="0" tabSelected="1" workbookViewId="0">
      <selection activeCell="L4" sqref="L4"/>
    </sheetView>
  </sheetViews>
  <sheetFormatPr defaultRowHeight="14.4"/>
  <cols>
    <col min="1" max="1" width="6.109375" customWidth="1"/>
    <col min="2" max="2" width="18.6640625" bestFit="1" customWidth="1"/>
  </cols>
  <sheetData>
    <row r="1" spans="1:7">
      <c r="A1" s="38" t="s">
        <v>2835</v>
      </c>
      <c r="B1" s="148" t="s">
        <v>2726</v>
      </c>
      <c r="C1" s="148"/>
      <c r="D1" s="148"/>
    </row>
    <row r="4" spans="1:7">
      <c r="A4" s="13" t="s">
        <v>0</v>
      </c>
      <c r="B4" s="13" t="s">
        <v>1</v>
      </c>
      <c r="C4" s="14" t="s">
        <v>2</v>
      </c>
      <c r="D4" s="13" t="s">
        <v>3</v>
      </c>
      <c r="E4" s="13" t="s">
        <v>4</v>
      </c>
    </row>
    <row r="5" spans="1:7">
      <c r="A5" s="12">
        <v>473454</v>
      </c>
      <c r="B5" s="12" t="str">
        <f>VLOOKUP(A5,Master_Data!$A$1:$L$1361,2,0)</f>
        <v>Sumit Saxena</v>
      </c>
      <c r="C5" s="35">
        <f>VLOOKUP(A5,Master_Data!$A$1:$C$1361,3,0)</f>
        <v>41428</v>
      </c>
      <c r="D5" s="12"/>
      <c r="E5" s="12"/>
      <c r="G5" s="42"/>
    </row>
    <row r="6" spans="1:7">
      <c r="A6" s="12">
        <v>473456</v>
      </c>
      <c r="B6" s="12" t="str">
        <f>VLOOKUP(A6,Master_Data!$A$1:$L$1361,2,0)</f>
        <v>Saikh Muzibur Rehman</v>
      </c>
      <c r="C6" s="35">
        <f>VLOOKUP(A6,Master_Data!$A$1:$C$1361,3,0)</f>
        <v>41443</v>
      </c>
      <c r="D6" s="12"/>
      <c r="E6" s="12"/>
    </row>
    <row r="7" spans="1:7">
      <c r="A7" s="12">
        <v>473458</v>
      </c>
      <c r="B7" s="12" t="str">
        <f>VLOOKUP(A7,Master_Data!$A$1:$L$1361,2,0)</f>
        <v>Suman Palit</v>
      </c>
      <c r="C7" s="35">
        <f>VLOOKUP(A7,Master_Data!$A$1:$C$1361,3,0)</f>
        <v>41429</v>
      </c>
      <c r="D7" s="12"/>
      <c r="E7" s="12"/>
    </row>
    <row r="8" spans="1:7">
      <c r="A8" s="12">
        <v>473549</v>
      </c>
      <c r="B8" s="12" t="str">
        <f>VLOOKUP(A8,Master_Data!$A$1:$L$1361,2,0)</f>
        <v>Umesh Kumar</v>
      </c>
      <c r="C8" s="35">
        <f>VLOOKUP(A8,Master_Data!$A$1:$C$1361,3,0)</f>
        <v>41442</v>
      </c>
      <c r="D8" s="12"/>
      <c r="E8" s="12"/>
    </row>
    <row r="9" spans="1:7">
      <c r="A9" s="12">
        <v>473551</v>
      </c>
      <c r="B9" s="12" t="str">
        <f>VLOOKUP(A9,Master_Data!$A$1:$L$1361,2,0)</f>
        <v>Lohit Rashmi Behera</v>
      </c>
      <c r="C9" s="35">
        <f>VLOOKUP(A9,Master_Data!$A$1:$C$1361,3,0)</f>
        <v>41442</v>
      </c>
      <c r="D9" s="12"/>
      <c r="E9" s="12"/>
    </row>
    <row r="10" spans="1:7">
      <c r="A10" s="12">
        <v>473567</v>
      </c>
      <c r="B10" s="12" t="str">
        <f>VLOOKUP(A10,Master_Data!$A$1:$L$1361,2,0)</f>
        <v>Charu Sharma</v>
      </c>
      <c r="C10" s="35">
        <f>VLOOKUP(A10,Master_Data!$A$1:$C$1361,3,0)</f>
        <v>41425</v>
      </c>
      <c r="D10" s="12"/>
      <c r="E10" s="12"/>
    </row>
    <row r="11" spans="1:7">
      <c r="A11" s="12">
        <v>473839</v>
      </c>
      <c r="B11" s="12" t="str">
        <f>VLOOKUP(A11,Master_Data!$A$1:$L$1361,2,0)</f>
        <v>Nagendra Pratap Singh</v>
      </c>
      <c r="C11" s="35">
        <f>VLOOKUP(A11,Master_Data!$A$1:$C$1361,3,0)</f>
        <v>41428</v>
      </c>
      <c r="D11" s="12"/>
      <c r="E11" s="12"/>
    </row>
    <row r="12" spans="1:7">
      <c r="A12" s="12">
        <v>473840</v>
      </c>
      <c r="B12" s="12" t="str">
        <f>VLOOKUP(A12,Master_Data!$A$1:$L$1361,2,0)</f>
        <v>Prasenjit Banerjee</v>
      </c>
      <c r="C12" s="35">
        <f>VLOOKUP(A12,Master_Data!$A$1:$C$1361,3,0)</f>
        <v>41429</v>
      </c>
      <c r="D12" s="12"/>
      <c r="E12" s="12"/>
    </row>
    <row r="13" spans="1:7">
      <c r="A13" s="12">
        <v>473851</v>
      </c>
      <c r="B13" s="12" t="str">
        <f>VLOOKUP(A13,Master_Data!$A$1:$L$1361,2,0)</f>
        <v>Ankita Mishra</v>
      </c>
      <c r="C13" s="35">
        <f>VLOOKUP(A13,Master_Data!$A$1:$C$1361,3,0)</f>
        <v>41443</v>
      </c>
      <c r="D13" s="12"/>
      <c r="E13" s="12"/>
    </row>
    <row r="14" spans="1:7">
      <c r="A14" s="12">
        <v>474458</v>
      </c>
      <c r="B14" s="12" t="str">
        <f>VLOOKUP(A14,Master_Data!$A$1:$L$1361,2,0)</f>
        <v>Pawan Kumar Chandelia</v>
      </c>
      <c r="C14" s="35">
        <f>VLOOKUP(A14,Master_Data!$A$1:$C$1361,3,0)</f>
        <v>41436</v>
      </c>
      <c r="D14" s="12"/>
      <c r="E14" s="12"/>
    </row>
    <row r="15" spans="1:7">
      <c r="A15" s="12">
        <v>474463</v>
      </c>
      <c r="B15" s="12" t="str">
        <f>VLOOKUP(A15,Master_Data!$A$1:$L$1361,2,0)</f>
        <v>Sugyana Patnaik</v>
      </c>
      <c r="C15" s="35">
        <f>VLOOKUP(A15,Master_Data!$A$1:$C$1361,3,0)</f>
        <v>41435</v>
      </c>
      <c r="D15" s="12"/>
      <c r="E15" s="12"/>
    </row>
    <row r="16" spans="1:7">
      <c r="A16" s="12">
        <v>472841</v>
      </c>
      <c r="B16" s="12" t="str">
        <f>VLOOKUP(A16,Master_Data!$A$1:$L$1361,2,0)</f>
        <v>Vinod Kumar Singh</v>
      </c>
      <c r="C16" s="35">
        <f>VLOOKUP(A16,Master_Data!$A$1:$C$1361,3,0)</f>
        <v>41424</v>
      </c>
      <c r="D16" s="12"/>
      <c r="E16" s="12"/>
    </row>
    <row r="17" spans="1:5">
      <c r="A17" s="12">
        <v>472982</v>
      </c>
      <c r="B17" s="12" t="str">
        <f>VLOOKUP(A17,Master_Data!$A$1:$L$1361,2,0)</f>
        <v>Sudhanshu Sekhar Roul</v>
      </c>
      <c r="C17" s="35">
        <f>VLOOKUP(A17,Master_Data!$A$1:$C$1361,3,0)</f>
        <v>41437</v>
      </c>
      <c r="D17" s="12"/>
      <c r="E17" s="12"/>
    </row>
    <row r="18" spans="1:5">
      <c r="A18" s="12">
        <v>376181</v>
      </c>
      <c r="B18" s="12" t="str">
        <f>VLOOKUP(A18,Master_Data!$A$1:$L$1361,2,0)</f>
        <v>Alok Anil Parkar</v>
      </c>
      <c r="C18" s="35">
        <f>VLOOKUP(A18,Master_Data!$A$1:$C$1361,3,0)</f>
        <v>40280</v>
      </c>
      <c r="D18" s="12"/>
      <c r="E18" s="12"/>
    </row>
    <row r="19" spans="1:5">
      <c r="A19" s="12">
        <v>376184</v>
      </c>
      <c r="B19" s="12" t="str">
        <f>VLOOKUP(A19,Master_Data!$A$1:$L$1361,2,0)</f>
        <v>Ankita Kishor Wadkar</v>
      </c>
      <c r="C19" s="35">
        <f>VLOOKUP(A19,Master_Data!$A$1:$C$1361,3,0)</f>
        <v>40280</v>
      </c>
      <c r="D19" s="12"/>
      <c r="E19" s="12"/>
    </row>
    <row r="20" spans="1:5">
      <c r="A20" s="12">
        <v>376187</v>
      </c>
      <c r="B20" s="12" t="str">
        <f>VLOOKUP(A20,Master_Data!$A$1:$L$1361,2,0)</f>
        <v>Aniket  Suresh Manjrekar</v>
      </c>
      <c r="C20" s="35">
        <f>VLOOKUP(A20,Master_Data!$A$1:$C$1361,3,0)</f>
        <v>40182</v>
      </c>
      <c r="D20" s="12"/>
      <c r="E20" s="12"/>
    </row>
    <row r="21" spans="1:5">
      <c r="A21" s="12">
        <v>376196</v>
      </c>
      <c r="B21" s="12" t="str">
        <f>VLOOKUP(A21,Master_Data!$A$1:$L$1361,2,0)</f>
        <v>Ranjani S</v>
      </c>
      <c r="C21" s="35">
        <f>VLOOKUP(A21,Master_Data!$A$1:$C$1361,3,0)</f>
        <v>40278</v>
      </c>
      <c r="D21" s="12"/>
      <c r="E21" s="12"/>
    </row>
    <row r="22" spans="1:5">
      <c r="A22" s="12">
        <v>473356</v>
      </c>
      <c r="B22" s="12" t="str">
        <f>VLOOKUP(A22,Master_Data!$A$1:$L$1361,2,0)</f>
        <v>Pampa Bhowmick</v>
      </c>
      <c r="C22" s="35">
        <f>VLOOKUP(A22,Master_Data!$A$1:$C$1361,3,0)</f>
        <v>41442</v>
      </c>
      <c r="D22" s="12"/>
      <c r="E22" s="12"/>
    </row>
    <row r="23" spans="1:5">
      <c r="A23" s="12">
        <v>473361</v>
      </c>
      <c r="B23" s="12" t="str">
        <f>VLOOKUP(A23,Master_Data!$A$1:$L$1361,2,0)</f>
        <v>Arun Kumar R I</v>
      </c>
      <c r="C23" s="35">
        <f>VLOOKUP(A23,Master_Data!$A$1:$C$1361,3,0)</f>
        <v>41442</v>
      </c>
      <c r="D23" s="12"/>
      <c r="E23" s="12"/>
    </row>
    <row r="24" spans="1:5">
      <c r="A24" s="12">
        <v>473366</v>
      </c>
      <c r="B24" s="12" t="str">
        <f>VLOOKUP(A24,Master_Data!$A$1:$L$1361,2,0)</f>
        <v>Suganya B</v>
      </c>
      <c r="C24" s="35">
        <f>VLOOKUP(A24,Master_Data!$A$1:$C$1361,3,0)</f>
        <v>41428</v>
      </c>
      <c r="D24" s="12"/>
      <c r="E24" s="12"/>
    </row>
    <row r="25" spans="1:5">
      <c r="A25" s="12">
        <v>473451</v>
      </c>
      <c r="B25" s="12" t="str">
        <f>VLOOKUP(A25,Master_Data!$A$1:$L$1361,2,0)</f>
        <v>Pravin Haribhau Barahate</v>
      </c>
      <c r="C25" s="35">
        <f>VLOOKUP(A25,Master_Data!$A$1:$C$1361,3,0)</f>
        <v>41428</v>
      </c>
      <c r="D25" s="12"/>
      <c r="E25" s="12"/>
    </row>
    <row r="26" spans="1:5">
      <c r="A26" s="12">
        <v>473453</v>
      </c>
      <c r="B26" s="12" t="str">
        <f>VLOOKUP(A26,Master_Data!$A$1:$L$1361,2,0)</f>
        <v>Ajay Singh Chouhan</v>
      </c>
      <c r="C26" s="35">
        <f>VLOOKUP(A26,Master_Data!$A$1:$C$1361,3,0)</f>
        <v>41436</v>
      </c>
      <c r="D26" s="12"/>
      <c r="E26" s="12"/>
    </row>
    <row r="27" spans="1:5">
      <c r="A27" s="12">
        <v>473454</v>
      </c>
      <c r="B27" s="12" t="str">
        <f>VLOOKUP(A27,Master_Data!$A$1:$L$1361,2,0)</f>
        <v>Sumit Saxena</v>
      </c>
      <c r="C27" s="35">
        <f>VLOOKUP(A27,Master_Data!$A$1:$C$1361,3,0)</f>
        <v>41428</v>
      </c>
      <c r="D27" s="12"/>
      <c r="E27" s="12"/>
    </row>
    <row r="28" spans="1:5">
      <c r="A28" s="12">
        <v>473456</v>
      </c>
      <c r="B28" s="12" t="str">
        <f>VLOOKUP(A28,Master_Data!$A$1:$L$1361,2,0)</f>
        <v>Saikh Muzibur Rehman</v>
      </c>
      <c r="C28" s="35">
        <f>VLOOKUP(A28,Master_Data!$A$1:$C$1361,3,0)</f>
        <v>41443</v>
      </c>
      <c r="D28" s="12"/>
      <c r="E28" s="12"/>
    </row>
    <row r="29" spans="1:5">
      <c r="A29" s="12">
        <v>376259</v>
      </c>
      <c r="B29" s="12" t="str">
        <f>VLOOKUP(A29,Master_Data!$A$1:$L$1361,2,0)</f>
        <v>Sangeet Tarun Panda</v>
      </c>
      <c r="C29" s="35">
        <f>VLOOKUP(A29,Master_Data!$A$1:$C$1361,3,0)</f>
        <v>40280</v>
      </c>
      <c r="D29" s="12"/>
      <c r="E29" s="12"/>
    </row>
    <row r="30" spans="1:5">
      <c r="A30" s="12">
        <v>376260</v>
      </c>
      <c r="B30" s="12" t="str">
        <f>VLOOKUP(A30,Master_Data!$A$1:$L$1361,2,0)</f>
        <v>Ashish Vijay Jundre</v>
      </c>
      <c r="C30" s="35">
        <f>VLOOKUP(A30,Master_Data!$A$1:$C$1361,3,0)</f>
        <v>40182</v>
      </c>
      <c r="D30" s="12"/>
      <c r="E30" s="12"/>
    </row>
    <row r="31" spans="1:5">
      <c r="A31" s="12">
        <v>376264</v>
      </c>
      <c r="B31" s="12" t="str">
        <f>VLOOKUP(A31,Master_Data!$A$1:$L$1361,2,0)</f>
        <v>Umesh Ramnavan Tripathi</v>
      </c>
      <c r="C31" s="35">
        <f>VLOOKUP(A31,Master_Data!$A$1:$C$1361,3,0)</f>
        <v>40249</v>
      </c>
      <c r="D31" s="12"/>
      <c r="E31" s="12"/>
    </row>
    <row r="32" spans="1:5">
      <c r="A32" s="12">
        <v>473567</v>
      </c>
      <c r="B32" s="12" t="str">
        <f>VLOOKUP(A32,Master_Data!$A$1:$L$1361,2,0)</f>
        <v>Charu Sharma</v>
      </c>
      <c r="C32" s="35">
        <f>VLOOKUP(A32,Master_Data!$A$1:$C$1361,3,0)</f>
        <v>41425</v>
      </c>
      <c r="D32" s="12"/>
      <c r="E32" s="12"/>
    </row>
    <row r="33" spans="1:5">
      <c r="A33" s="12">
        <v>473839</v>
      </c>
      <c r="B33" s="12" t="str">
        <f>VLOOKUP(A33,Master_Data!$A$1:$L$1361,2,0)</f>
        <v>Nagendra Pratap Singh</v>
      </c>
      <c r="C33" s="35">
        <f>VLOOKUP(A33,Master_Data!$A$1:$C$1361,3,0)</f>
        <v>41428</v>
      </c>
      <c r="D33" s="12"/>
      <c r="E33" s="12"/>
    </row>
    <row r="34" spans="1:5">
      <c r="A34" s="12">
        <v>473840</v>
      </c>
      <c r="B34" s="12" t="str">
        <f>VLOOKUP(A34,Master_Data!$A$1:$L$1361,2,0)</f>
        <v>Prasenjit Banerjee</v>
      </c>
      <c r="C34" s="35">
        <f>VLOOKUP(A34,Master_Data!$A$1:$C$1361,3,0)</f>
        <v>41429</v>
      </c>
      <c r="D34" s="12"/>
      <c r="E34" s="12"/>
    </row>
    <row r="35" spans="1:5">
      <c r="A35" s="12">
        <v>473851</v>
      </c>
      <c r="B35" s="12" t="str">
        <f>VLOOKUP(A35,Master_Data!$A$1:$L$1361,2,0)</f>
        <v>Ankita Mishra</v>
      </c>
      <c r="C35" s="35">
        <f>VLOOKUP(A35,Master_Data!$A$1:$C$1361,3,0)</f>
        <v>41443</v>
      </c>
      <c r="D35" s="12"/>
      <c r="E35" s="12"/>
    </row>
    <row r="36" spans="1:5">
      <c r="A36" s="12">
        <v>474458</v>
      </c>
      <c r="B36" s="12" t="str">
        <f>VLOOKUP(A36,Master_Data!$A$1:$L$1361,2,0)</f>
        <v>Pawan Kumar Chandelia</v>
      </c>
      <c r="C36" s="35">
        <f>VLOOKUP(A36,Master_Data!$A$1:$C$1361,3,0)</f>
        <v>41436</v>
      </c>
      <c r="D36" s="12"/>
      <c r="E36" s="12"/>
    </row>
    <row r="37" spans="1:5">
      <c r="A37" s="12">
        <v>474463</v>
      </c>
      <c r="B37" s="12" t="str">
        <f>VLOOKUP(A37,Master_Data!$A$1:$L$1361,2,0)</f>
        <v>Sugyana Patnaik</v>
      </c>
      <c r="C37" s="35">
        <f>VLOOKUP(A37,Master_Data!$A$1:$C$1361,3,0)</f>
        <v>41435</v>
      </c>
      <c r="D37" s="12"/>
      <c r="E37" s="12"/>
    </row>
  </sheetData>
  <mergeCells count="1">
    <mergeCell ref="B1:D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showGridLines="0" workbookViewId="0">
      <selection activeCell="F5" sqref="F5"/>
    </sheetView>
  </sheetViews>
  <sheetFormatPr defaultRowHeight="14.4"/>
  <cols>
    <col min="1" max="1" width="10" customWidth="1"/>
    <col min="2" max="2" width="13.5546875" customWidth="1"/>
    <col min="3" max="3" width="11" bestFit="1" customWidth="1"/>
    <col min="4" max="4" width="20.6640625" customWidth="1"/>
    <col min="5" max="5" width="10.88671875" bestFit="1" customWidth="1"/>
    <col min="6" max="7" width="11" bestFit="1" customWidth="1"/>
  </cols>
  <sheetData>
    <row r="1" spans="1:7">
      <c r="A1" s="38" t="s">
        <v>2836</v>
      </c>
      <c r="B1" s="148" t="s">
        <v>2728</v>
      </c>
      <c r="C1" s="148"/>
      <c r="D1" s="148"/>
    </row>
    <row r="4" spans="1:7">
      <c r="A4" s="4" t="s">
        <v>2714</v>
      </c>
      <c r="B4" s="4" t="s">
        <v>2712</v>
      </c>
      <c r="C4" s="4" t="s">
        <v>2713</v>
      </c>
      <c r="E4" s="107" t="s">
        <v>2933</v>
      </c>
      <c r="F4" s="107" t="s">
        <v>2712</v>
      </c>
      <c r="G4" s="107" t="s">
        <v>2713</v>
      </c>
    </row>
    <row r="5" spans="1:7">
      <c r="A5" s="3" t="s">
        <v>377</v>
      </c>
      <c r="B5" s="2">
        <f>SUMIF(Master_Data!I:I,'6'!A5,Master_Data!J:J)</f>
        <v>13096181</v>
      </c>
      <c r="C5" s="2">
        <f>SUMIF(Master_Data!I:I,'6'!A5,Master_Data!K:K)</f>
        <v>9684513</v>
      </c>
      <c r="E5" s="107" t="s">
        <v>377</v>
      </c>
      <c r="F5" s="107">
        <f>SUMIF(Master_Data!$I$2:$I$1361,'6'!E5,Master_Data!$J$2:$J$1361)</f>
        <v>13096181</v>
      </c>
      <c r="G5" s="107">
        <f>SUMIF(Master_Data!$I$2:$I$1361,'6'!E5,Master_Data!$K$2:$K$1361)</f>
        <v>9684513</v>
      </c>
    </row>
    <row r="6" spans="1:7">
      <c r="A6" s="3" t="s">
        <v>247</v>
      </c>
      <c r="B6" s="2">
        <f>SUMIF(Master_Data!I:I,'6'!A6,Master_Data!J:J)</f>
        <v>33014990</v>
      </c>
      <c r="C6" s="2">
        <f>SUMIF(Master_Data!I:I,'6'!A6,Master_Data!K:K)</f>
        <v>33891992</v>
      </c>
      <c r="E6" s="107" t="s">
        <v>247</v>
      </c>
      <c r="F6" s="107">
        <f>SUMIF(Master_Data!$I$2:$I$1361,'6'!E6,Master_Data!$J$2:$J$1361)</f>
        <v>33014990</v>
      </c>
      <c r="G6" s="107">
        <f>SUMIF(Master_Data!$I$2:$I$1361,'6'!E6,Master_Data!$K$2:$K$1361)</f>
        <v>33891992</v>
      </c>
    </row>
    <row r="7" spans="1:7">
      <c r="A7" s="3" t="s">
        <v>28</v>
      </c>
      <c r="B7" s="2">
        <f>SUMIF(Master_Data!I:I,'6'!A7,Master_Data!J:J)</f>
        <v>204550645</v>
      </c>
      <c r="C7" s="2">
        <f>SUMIF(Master_Data!I:I,'6'!A7,Master_Data!K:K)</f>
        <v>196512217</v>
      </c>
      <c r="E7" s="107" t="s">
        <v>28</v>
      </c>
      <c r="F7" s="107">
        <f>SUMIF(Master_Data!$I$2:$I$1361,'6'!E7,Master_Data!$J$2:$J$1361)</f>
        <v>204550645</v>
      </c>
      <c r="G7" s="107">
        <f>SUMIF(Master_Data!$I$2:$I$1361,'6'!E7,Master_Data!$K$2:$K$1361)</f>
        <v>196512217</v>
      </c>
    </row>
    <row r="8" spans="1:7">
      <c r="A8" s="3" t="s">
        <v>13</v>
      </c>
      <c r="B8" s="2">
        <f>SUMIF(Master_Data!I:I,'6'!A8,Master_Data!J:J)</f>
        <v>221762899</v>
      </c>
      <c r="C8" s="2">
        <f>SUMIF(Master_Data!I:I,'6'!A8,Master_Data!K:K)</f>
        <v>230567001</v>
      </c>
      <c r="E8" s="107" t="s">
        <v>13</v>
      </c>
      <c r="F8" s="107">
        <f>SUMIF(Master_Data!$I$2:$I$1361,'6'!E8,Master_Data!$J$2:$J$1361)</f>
        <v>221762899</v>
      </c>
      <c r="G8" s="107">
        <f>SUMIF(Master_Data!$I$2:$I$1361,'6'!E8,Master_Data!$K$2:$K$1361)</f>
        <v>230567001</v>
      </c>
    </row>
    <row r="9" spans="1:7">
      <c r="A9" s="3" t="s">
        <v>17</v>
      </c>
      <c r="B9" s="2">
        <f>SUMIF(Master_Data!I:I,'6'!A9,Master_Data!J:J)</f>
        <v>354209298</v>
      </c>
      <c r="C9" s="2">
        <f>SUMIF(Master_Data!I:I,'6'!A9,Master_Data!K:K)</f>
        <v>384426807</v>
      </c>
      <c r="E9" s="107" t="s">
        <v>17</v>
      </c>
      <c r="F9" s="107">
        <f>SUMIF(Master_Data!$I$2:$I$1361,'6'!E9,Master_Data!$J$2:$J$1361)</f>
        <v>354209298</v>
      </c>
      <c r="G9" s="107">
        <f>SUMIF(Master_Data!$I$2:$I$1361,'6'!E9,Master_Data!$K$2:$K$1361)</f>
        <v>384426807</v>
      </c>
    </row>
    <row r="10" spans="1:7">
      <c r="A10" s="3" t="s">
        <v>21</v>
      </c>
      <c r="B10" s="2">
        <f>SUMIF(Master_Data!I:I,'6'!A10,Master_Data!J:J)</f>
        <v>219934970</v>
      </c>
      <c r="C10" s="2">
        <f>SUMIF(Master_Data!I:I,'6'!A10,Master_Data!K:K)</f>
        <v>279476213</v>
      </c>
      <c r="E10" s="107" t="s">
        <v>21</v>
      </c>
      <c r="F10" s="107">
        <f>SUMIF(Master_Data!$I$2:$I$1361,'6'!E10,Master_Data!$J$2:$J$1361)</f>
        <v>219934970</v>
      </c>
      <c r="G10" s="107">
        <f>SUMIF(Master_Data!$I$2:$I$1361,'6'!E10,Master_Data!$K$2:$K$1361)</f>
        <v>279476213</v>
      </c>
    </row>
    <row r="11" spans="1:7">
      <c r="A11" s="3" t="s">
        <v>66</v>
      </c>
      <c r="B11" s="2">
        <f>SUMIF(Master_Data!I:I,'6'!A11,Master_Data!J:J)</f>
        <v>64586052</v>
      </c>
      <c r="C11" s="2">
        <f>SUMIF(Master_Data!I:I,'6'!A11,Master_Data!K:K)</f>
        <v>128816552</v>
      </c>
      <c r="E11" s="107" t="s">
        <v>66</v>
      </c>
      <c r="F11" s="107">
        <f>SUMIF(Master_Data!$I$2:$I$1361,'6'!E11,Master_Data!$J$2:$J$1361)</f>
        <v>64586052</v>
      </c>
      <c r="G11" s="107">
        <f>SUMIF(Master_Data!$I$2:$I$1361,'6'!E11,Master_Data!$K$2:$K$1361)</f>
        <v>128816552</v>
      </c>
    </row>
    <row r="12" spans="1:7">
      <c r="A12" s="10" t="s">
        <v>2727</v>
      </c>
      <c r="B12" s="2">
        <f>SUM(B5:B11)</f>
        <v>1111155035</v>
      </c>
      <c r="C12" s="15">
        <f>SUM(C5:C11)</f>
        <v>1263375295</v>
      </c>
      <c r="E12" s="107" t="s">
        <v>2727</v>
      </c>
      <c r="F12" s="107">
        <f>SUM(F5:F11)</f>
        <v>1111155035</v>
      </c>
      <c r="G12" s="107">
        <f>SUM(G5:G11)</f>
        <v>1263375295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showGridLines="0" workbookViewId="0">
      <selection activeCell="F7" sqref="F7"/>
    </sheetView>
  </sheetViews>
  <sheetFormatPr defaultRowHeight="14.4"/>
  <cols>
    <col min="1" max="1" width="10.109375" customWidth="1"/>
    <col min="2" max="2" width="8.88671875" customWidth="1"/>
  </cols>
  <sheetData>
    <row r="1" spans="1:7">
      <c r="A1" s="41" t="s">
        <v>2837</v>
      </c>
      <c r="B1" s="149" t="s">
        <v>2776</v>
      </c>
      <c r="C1" s="149"/>
      <c r="D1" s="149"/>
      <c r="E1" s="149"/>
    </row>
    <row r="4" spans="1:7">
      <c r="A4" s="62" t="s">
        <v>2769</v>
      </c>
      <c r="B4" s="62" t="s">
        <v>2770</v>
      </c>
      <c r="C4" s="17"/>
      <c r="D4" s="22" t="s">
        <v>2724</v>
      </c>
      <c r="E4" s="22">
        <f>SUMIF(A5:A27,A5,B5:B27)</f>
        <v>1167</v>
      </c>
    </row>
    <row r="5" spans="1:7">
      <c r="A5" s="69" t="s">
        <v>2717</v>
      </c>
      <c r="B5" s="69">
        <v>291</v>
      </c>
      <c r="D5" s="109" t="s">
        <v>2743</v>
      </c>
      <c r="E5" s="109">
        <f>SUMIF(A5:A27,A5,B5:B27)</f>
        <v>1167</v>
      </c>
      <c r="G5" s="42"/>
    </row>
    <row r="6" spans="1:7">
      <c r="A6" s="69" t="s">
        <v>2718</v>
      </c>
      <c r="B6" s="69">
        <v>943</v>
      </c>
      <c r="C6" s="17"/>
      <c r="D6" s="17"/>
      <c r="E6" s="17"/>
    </row>
    <row r="7" spans="1:7">
      <c r="A7" s="69" t="s">
        <v>2719</v>
      </c>
      <c r="B7" s="69">
        <v>783</v>
      </c>
      <c r="C7" s="17"/>
      <c r="D7" s="17"/>
      <c r="E7" s="17"/>
    </row>
    <row r="8" spans="1:7">
      <c r="A8" s="69" t="s">
        <v>2720</v>
      </c>
      <c r="B8" s="69">
        <v>829</v>
      </c>
      <c r="C8" s="17"/>
      <c r="D8" s="17"/>
      <c r="E8" s="17"/>
    </row>
    <row r="9" spans="1:7">
      <c r="A9" s="69" t="s">
        <v>2721</v>
      </c>
      <c r="B9" s="69">
        <v>279</v>
      </c>
      <c r="C9" s="17"/>
      <c r="D9" s="17"/>
      <c r="E9" s="17"/>
    </row>
    <row r="10" spans="1:7">
      <c r="A10" s="69" t="s">
        <v>2771</v>
      </c>
      <c r="B10" s="69">
        <v>257</v>
      </c>
      <c r="C10" s="17"/>
      <c r="D10" s="17"/>
      <c r="E10" s="17"/>
    </row>
    <row r="11" spans="1:7">
      <c r="A11" s="69" t="s">
        <v>2772</v>
      </c>
      <c r="B11" s="69">
        <v>985</v>
      </c>
      <c r="C11" s="17"/>
      <c r="D11" s="17"/>
      <c r="E11" s="17"/>
    </row>
    <row r="12" spans="1:7">
      <c r="A12" s="69" t="s">
        <v>2773</v>
      </c>
      <c r="B12" s="69">
        <v>687</v>
      </c>
      <c r="C12" s="17"/>
      <c r="D12" s="17"/>
      <c r="E12" s="17"/>
    </row>
    <row r="13" spans="1:7">
      <c r="A13" s="69" t="s">
        <v>2717</v>
      </c>
      <c r="B13" s="69">
        <v>701</v>
      </c>
      <c r="C13" s="17"/>
      <c r="D13" s="17"/>
      <c r="E13" s="17"/>
    </row>
    <row r="14" spans="1:7">
      <c r="A14" s="69" t="s">
        <v>2718</v>
      </c>
      <c r="B14" s="69">
        <v>219</v>
      </c>
      <c r="C14" s="17"/>
      <c r="D14" s="17"/>
      <c r="E14" s="17"/>
    </row>
    <row r="15" spans="1:7">
      <c r="A15" s="69" t="s">
        <v>2719</v>
      </c>
      <c r="B15" s="69">
        <v>508</v>
      </c>
      <c r="C15" s="17"/>
      <c r="D15" s="17"/>
      <c r="E15" s="17"/>
    </row>
    <row r="16" spans="1:7">
      <c r="A16" s="69" t="s">
        <v>2720</v>
      </c>
      <c r="B16" s="69">
        <v>193</v>
      </c>
      <c r="C16" s="17"/>
      <c r="D16" s="17"/>
      <c r="E16" s="17"/>
    </row>
    <row r="17" spans="1:5">
      <c r="A17" s="69" t="s">
        <v>2721</v>
      </c>
      <c r="B17" s="69">
        <v>612</v>
      </c>
      <c r="C17" s="17"/>
      <c r="D17" s="17"/>
      <c r="E17" s="17"/>
    </row>
    <row r="18" spans="1:5">
      <c r="A18" s="69" t="s">
        <v>2771</v>
      </c>
      <c r="B18" s="69">
        <v>315</v>
      </c>
      <c r="C18" s="17"/>
      <c r="D18" s="17"/>
      <c r="E18" s="17"/>
    </row>
    <row r="19" spans="1:5">
      <c r="A19" s="69" t="s">
        <v>2772</v>
      </c>
      <c r="B19" s="69">
        <v>915</v>
      </c>
      <c r="C19" s="17"/>
      <c r="D19" s="17"/>
      <c r="E19" s="17"/>
    </row>
    <row r="20" spans="1:5">
      <c r="A20" s="69" t="s">
        <v>2773</v>
      </c>
      <c r="B20" s="69">
        <v>333</v>
      </c>
      <c r="C20" s="17"/>
      <c r="D20" s="17"/>
      <c r="E20" s="17"/>
    </row>
    <row r="21" spans="1:5">
      <c r="A21" s="69" t="s">
        <v>2717</v>
      </c>
      <c r="B21" s="69">
        <v>175</v>
      </c>
      <c r="C21" s="17"/>
      <c r="D21" s="17"/>
      <c r="E21" s="17"/>
    </row>
    <row r="22" spans="1:5">
      <c r="A22" s="69" t="s">
        <v>2718</v>
      </c>
      <c r="B22" s="69">
        <v>503</v>
      </c>
      <c r="C22" s="17"/>
      <c r="D22" s="17"/>
      <c r="E22" s="17"/>
    </row>
    <row r="23" spans="1:5">
      <c r="A23" s="69" t="s">
        <v>2719</v>
      </c>
      <c r="B23" s="69">
        <v>297</v>
      </c>
      <c r="C23" s="17"/>
      <c r="D23" s="17"/>
      <c r="E23" s="17"/>
    </row>
    <row r="24" spans="1:5">
      <c r="A24" s="69" t="s">
        <v>2720</v>
      </c>
      <c r="B24" s="69">
        <v>100</v>
      </c>
      <c r="C24" s="17"/>
      <c r="D24" s="17"/>
      <c r="E24" s="17"/>
    </row>
    <row r="25" spans="1:5">
      <c r="A25" s="69" t="s">
        <v>2721</v>
      </c>
      <c r="B25" s="69">
        <v>409</v>
      </c>
      <c r="C25" s="17"/>
      <c r="D25" s="17"/>
      <c r="E25" s="17"/>
    </row>
    <row r="26" spans="1:5">
      <c r="A26" s="69" t="s">
        <v>2771</v>
      </c>
      <c r="B26" s="69">
        <v>994</v>
      </c>
      <c r="C26" s="17"/>
      <c r="D26" s="17"/>
      <c r="E26" s="17"/>
    </row>
    <row r="27" spans="1:5">
      <c r="A27" s="69" t="s">
        <v>2772</v>
      </c>
      <c r="B27" s="69">
        <v>639</v>
      </c>
      <c r="C27" s="17"/>
      <c r="D27" s="17"/>
      <c r="E27" s="17"/>
    </row>
  </sheetData>
  <autoFilter ref="A4:B27" xr:uid="{00000000-0009-0000-0000-000007000000}"/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7"/>
  <sheetViews>
    <sheetView showGridLines="0" topLeftCell="M1" workbookViewId="0">
      <selection activeCell="D8" sqref="D8"/>
    </sheetView>
  </sheetViews>
  <sheetFormatPr defaultColWidth="9.109375" defaultRowHeight="12"/>
  <cols>
    <col min="1" max="1" width="10.44140625" style="42" customWidth="1"/>
    <col min="2" max="2" width="9.33203125" style="42" customWidth="1"/>
    <col min="3" max="16384" width="9.109375" style="42"/>
  </cols>
  <sheetData>
    <row r="1" spans="1:5">
      <c r="A1" s="63" t="s">
        <v>2838</v>
      </c>
      <c r="B1" s="144" t="s">
        <v>2777</v>
      </c>
      <c r="C1" s="144"/>
      <c r="D1" s="144"/>
      <c r="E1" s="144"/>
    </row>
    <row r="4" spans="1:5">
      <c r="A4" s="65" t="s">
        <v>2769</v>
      </c>
      <c r="B4" s="65" t="s">
        <v>2770</v>
      </c>
      <c r="D4" s="10" t="s">
        <v>2724</v>
      </c>
      <c r="E4" s="10">
        <f>COUNTIF(A4:A27,A5)</f>
        <v>3</v>
      </c>
    </row>
    <row r="5" spans="1:5">
      <c r="A5" s="68" t="s">
        <v>2717</v>
      </c>
      <c r="B5" s="68">
        <v>291</v>
      </c>
    </row>
    <row r="6" spans="1:5">
      <c r="A6" s="68" t="s">
        <v>2718</v>
      </c>
      <c r="B6" s="68">
        <v>943</v>
      </c>
    </row>
    <row r="7" spans="1:5">
      <c r="A7" s="68" t="s">
        <v>2719</v>
      </c>
      <c r="B7" s="68">
        <v>783</v>
      </c>
    </row>
    <row r="8" spans="1:5">
      <c r="A8" s="68" t="s">
        <v>2720</v>
      </c>
      <c r="B8" s="68">
        <v>829</v>
      </c>
      <c r="D8" s="111" t="s">
        <v>2743</v>
      </c>
      <c r="E8" s="111">
        <f>COUNTIF(A5:A27,A5)</f>
        <v>3</v>
      </c>
    </row>
    <row r="9" spans="1:5">
      <c r="A9" s="68" t="s">
        <v>2721</v>
      </c>
      <c r="B9" s="68">
        <v>279</v>
      </c>
    </row>
    <row r="10" spans="1:5">
      <c r="A10" s="68" t="s">
        <v>2771</v>
      </c>
      <c r="B10" s="68">
        <v>257</v>
      </c>
    </row>
    <row r="11" spans="1:5">
      <c r="A11" s="68" t="s">
        <v>2772</v>
      </c>
      <c r="B11" s="68">
        <v>985</v>
      </c>
    </row>
    <row r="12" spans="1:5">
      <c r="A12" s="68" t="s">
        <v>2773</v>
      </c>
      <c r="B12" s="68">
        <v>687</v>
      </c>
    </row>
    <row r="13" spans="1:5">
      <c r="A13" s="68" t="s">
        <v>2717</v>
      </c>
      <c r="B13" s="68">
        <v>701</v>
      </c>
    </row>
    <row r="14" spans="1:5">
      <c r="A14" s="68" t="s">
        <v>2718</v>
      </c>
      <c r="B14" s="68">
        <v>219</v>
      </c>
    </row>
    <row r="15" spans="1:5">
      <c r="A15" s="68" t="s">
        <v>2719</v>
      </c>
      <c r="B15" s="68">
        <v>508</v>
      </c>
    </row>
    <row r="16" spans="1:5">
      <c r="A16" s="68" t="s">
        <v>2720</v>
      </c>
      <c r="B16" s="68">
        <v>193</v>
      </c>
    </row>
    <row r="17" spans="1:2">
      <c r="A17" s="68" t="s">
        <v>2721</v>
      </c>
      <c r="B17" s="68">
        <v>612</v>
      </c>
    </row>
    <row r="18" spans="1:2">
      <c r="A18" s="68" t="s">
        <v>2771</v>
      </c>
      <c r="B18" s="68">
        <v>315</v>
      </c>
    </row>
    <row r="19" spans="1:2">
      <c r="A19" s="68" t="s">
        <v>2772</v>
      </c>
      <c r="B19" s="68">
        <v>915</v>
      </c>
    </row>
    <row r="20" spans="1:2">
      <c r="A20" s="68" t="s">
        <v>2773</v>
      </c>
      <c r="B20" s="68">
        <v>333</v>
      </c>
    </row>
    <row r="21" spans="1:2">
      <c r="A21" s="68" t="s">
        <v>2717</v>
      </c>
      <c r="B21" s="68">
        <v>175</v>
      </c>
    </row>
    <row r="22" spans="1:2">
      <c r="A22" s="68" t="s">
        <v>2718</v>
      </c>
      <c r="B22" s="68">
        <v>503</v>
      </c>
    </row>
    <row r="23" spans="1:2">
      <c r="A23" s="68" t="s">
        <v>2719</v>
      </c>
      <c r="B23" s="68">
        <v>297</v>
      </c>
    </row>
    <row r="24" spans="1:2">
      <c r="A24" s="68" t="s">
        <v>2720</v>
      </c>
      <c r="B24" s="68">
        <v>100</v>
      </c>
    </row>
    <row r="25" spans="1:2">
      <c r="A25" s="68" t="s">
        <v>2721</v>
      </c>
      <c r="B25" s="68">
        <v>409</v>
      </c>
    </row>
    <row r="26" spans="1:2">
      <c r="A26" s="68" t="s">
        <v>2771</v>
      </c>
      <c r="B26" s="68">
        <v>994</v>
      </c>
    </row>
    <row r="27" spans="1:2">
      <c r="A27" s="68" t="s">
        <v>2772</v>
      </c>
      <c r="B27" s="68">
        <v>639</v>
      </c>
    </row>
  </sheetData>
  <autoFilter ref="A4:B27" xr:uid="{00000000-0009-0000-0000-000008000000}"/>
  <mergeCells count="1">
    <mergeCell ref="B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"/>
  <sheetViews>
    <sheetView showGridLines="0" workbookViewId="0">
      <selection activeCell="I12" sqref="I12"/>
    </sheetView>
  </sheetViews>
  <sheetFormatPr defaultRowHeight="14.4"/>
  <cols>
    <col min="1" max="1" width="5.44140625" customWidth="1"/>
  </cols>
  <sheetData>
    <row r="1" spans="1:7">
      <c r="A1" s="38" t="s">
        <v>2839</v>
      </c>
      <c r="B1" s="148" t="s">
        <v>2729</v>
      </c>
      <c r="C1" s="148"/>
      <c r="D1" s="148"/>
      <c r="E1" s="148"/>
      <c r="F1" s="148"/>
    </row>
    <row r="4" spans="1:7">
      <c r="A4" s="4" t="s">
        <v>2714</v>
      </c>
      <c r="B4" s="4" t="s">
        <v>2893</v>
      </c>
      <c r="F4" s="110" t="s">
        <v>2714</v>
      </c>
      <c r="G4" s="112" t="s">
        <v>2893</v>
      </c>
    </row>
    <row r="5" spans="1:7">
      <c r="A5" s="3" t="s">
        <v>377</v>
      </c>
      <c r="B5" s="2">
        <f>COUNTIF(Master_Data!I:I,'9'!A5)</f>
        <v>4</v>
      </c>
      <c r="F5" s="111" t="s">
        <v>377</v>
      </c>
      <c r="G5" s="111">
        <f>COUNTIF(Master_Data!$I$2:$I$1361,'9'!F5)</f>
        <v>4</v>
      </c>
    </row>
    <row r="6" spans="1:7">
      <c r="A6" s="3" t="s">
        <v>247</v>
      </c>
      <c r="B6" s="2">
        <f>COUNTIF(Master_Data!I:I,'9'!A6)</f>
        <v>13</v>
      </c>
      <c r="F6" s="111" t="s">
        <v>247</v>
      </c>
      <c r="G6" s="111">
        <f>COUNTIF(Master_Data!$I$2:$I$1361,'9'!F6)</f>
        <v>13</v>
      </c>
    </row>
    <row r="7" spans="1:7">
      <c r="A7" s="3" t="s">
        <v>28</v>
      </c>
      <c r="B7" s="2">
        <f>COUNTIF(Master_Data!I:I,'9'!A7)</f>
        <v>114</v>
      </c>
      <c r="F7" s="111" t="s">
        <v>28</v>
      </c>
      <c r="G7" s="111">
        <f>COUNTIF(Master_Data!$I$2:$I$1361,'9'!F7)</f>
        <v>114</v>
      </c>
    </row>
    <row r="8" spans="1:7">
      <c r="A8" s="3" t="s">
        <v>13</v>
      </c>
      <c r="B8" s="2">
        <f>COUNTIF(Master_Data!I:I,'9'!A8)</f>
        <v>175</v>
      </c>
      <c r="F8" s="111" t="s">
        <v>13</v>
      </c>
      <c r="G8" s="111">
        <f>COUNTIF(Master_Data!$I$2:$I$1361,'9'!F8)</f>
        <v>175</v>
      </c>
    </row>
    <row r="9" spans="1:7">
      <c r="A9" s="3" t="s">
        <v>17</v>
      </c>
      <c r="B9" s="2">
        <f>COUNTIF(Master_Data!I:I,'9'!A9)</f>
        <v>409</v>
      </c>
      <c r="F9" s="111" t="s">
        <v>17</v>
      </c>
      <c r="G9" s="111">
        <f>COUNTIF(Master_Data!$I$2:$I$1361,'9'!F9)</f>
        <v>409</v>
      </c>
    </row>
    <row r="10" spans="1:7">
      <c r="A10" s="3" t="s">
        <v>21</v>
      </c>
      <c r="B10" s="2">
        <f>COUNTIF(Master_Data!I:I,'9'!A10)</f>
        <v>398</v>
      </c>
      <c r="F10" s="111" t="s">
        <v>21</v>
      </c>
      <c r="G10" s="111">
        <f>COUNTIF(Master_Data!$I$2:$I$1361,'9'!F10)</f>
        <v>398</v>
      </c>
    </row>
    <row r="11" spans="1:7">
      <c r="A11" s="3" t="s">
        <v>66</v>
      </c>
      <c r="B11" s="2">
        <f>COUNTIF(Master_Data!I:I,'9'!A11)</f>
        <v>247</v>
      </c>
      <c r="F11" s="111" t="s">
        <v>66</v>
      </c>
      <c r="G11" s="111">
        <f>COUNTIF(Master_Data!$I$2:$I$1361,'9'!F11)</f>
        <v>247</v>
      </c>
    </row>
    <row r="12" spans="1:7">
      <c r="A12" s="15" t="s">
        <v>2727</v>
      </c>
      <c r="B12" s="2"/>
      <c r="F12" s="112" t="s">
        <v>2727</v>
      </c>
      <c r="G12" s="112"/>
    </row>
  </sheetData>
  <mergeCells count="1">
    <mergeCell ref="B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showGridLines="0" workbookViewId="0">
      <selection activeCell="F6" sqref="F6"/>
    </sheetView>
  </sheetViews>
  <sheetFormatPr defaultRowHeight="14.4"/>
  <cols>
    <col min="1" max="1" width="9" bestFit="1" customWidth="1"/>
    <col min="2" max="3" width="11" bestFit="1" customWidth="1"/>
    <col min="4" max="4" width="12" bestFit="1" customWidth="1"/>
    <col min="6" max="7" width="11" bestFit="1" customWidth="1"/>
  </cols>
  <sheetData>
    <row r="1" spans="1:7">
      <c r="A1" s="38" t="s">
        <v>2840</v>
      </c>
      <c r="B1" s="148" t="s">
        <v>2730</v>
      </c>
      <c r="C1" s="148"/>
      <c r="D1" s="148"/>
      <c r="E1" s="148"/>
    </row>
    <row r="4" spans="1:7">
      <c r="A4" s="4" t="s">
        <v>2714</v>
      </c>
      <c r="B4" s="4" t="s">
        <v>2712</v>
      </c>
      <c r="C4" s="4" t="s">
        <v>2713</v>
      </c>
      <c r="E4" s="110" t="s">
        <v>2714</v>
      </c>
      <c r="F4" s="107" t="s">
        <v>2712</v>
      </c>
      <c r="G4" s="107" t="s">
        <v>2713</v>
      </c>
    </row>
    <row r="5" spans="1:7">
      <c r="A5" s="3" t="s">
        <v>377</v>
      </c>
      <c r="B5" s="2">
        <f>SUMIFS(Master_Data!J:J,Master_Data!I:I,'10'!A5,Master_Data!D:D,"active")</f>
        <v>10062080</v>
      </c>
      <c r="C5" s="2">
        <f>SUMIFS(Master_Data!K:K,Master_Data!I:I,'10'!A5,Master_Data!D:D,"active")</f>
        <v>7739048</v>
      </c>
      <c r="E5" s="111" t="s">
        <v>377</v>
      </c>
      <c r="F5" s="107">
        <f>SUMIFS(Master_Data!$J$2:$J$1361,Master_Data!$D$2:$D$1361, "Active", Master_Data!$I$2:$I$1361,'10'!E5)</f>
        <v>10062080</v>
      </c>
      <c r="G5" s="107">
        <f>SUMIFS(Master_Data!$K$2:$K$1361,Master_Data!$D$2:$D$1361,"Active",Master_Data!$I$2:$I$1361,'10'!E5)</f>
        <v>7739048</v>
      </c>
    </row>
    <row r="6" spans="1:7">
      <c r="A6" s="3" t="s">
        <v>247</v>
      </c>
      <c r="B6" s="2">
        <f>SUMIFS(Master_Data!J:J,Master_Data!I:I,'10'!A6,Master_Data!D:D,"active")</f>
        <v>33014990</v>
      </c>
      <c r="C6" s="2">
        <f>SUMIFS(Master_Data!K:K,Master_Data!I:I,'10'!A6,Master_Data!D:D,"active")</f>
        <v>33891992</v>
      </c>
      <c r="E6" s="111" t="s">
        <v>247</v>
      </c>
      <c r="F6" s="107">
        <f>SUMIFS(Master_Data!$J$2:$J$1361,Master_Data!$D$2:$D$1361, "Active", Master_Data!$I$2:$I$1361,'10'!E6)</f>
        <v>33014990</v>
      </c>
      <c r="G6" s="107">
        <f>SUMIFS(Master_Data!$K$2:$K$1361,Master_Data!$D$2:$D$1361,"Active",Master_Data!$I$2:$I$1361,'10'!E6)</f>
        <v>33891992</v>
      </c>
    </row>
    <row r="7" spans="1:7">
      <c r="A7" s="3" t="s">
        <v>28</v>
      </c>
      <c r="B7" s="2">
        <f>SUMIFS(Master_Data!J:J,Master_Data!I:I,'10'!A7,Master_Data!D:D,"active")</f>
        <v>197117141</v>
      </c>
      <c r="C7" s="2">
        <f>SUMIFS(Master_Data!K:K,Master_Data!I:I,'10'!A7,Master_Data!D:D,"active")</f>
        <v>190864081</v>
      </c>
      <c r="E7" s="111" t="s">
        <v>28</v>
      </c>
      <c r="F7" s="107">
        <f>SUMIFS(Master_Data!$J$2:$J$1361,Master_Data!$D$2:$D$1361, "Active", Master_Data!$I$2:$I$1361,'10'!E7)</f>
        <v>197117141</v>
      </c>
      <c r="G7" s="107">
        <f>SUMIFS(Master_Data!$K$2:$K$1361,Master_Data!$D$2:$D$1361,"Active",Master_Data!$I$2:$I$1361,'10'!E7)</f>
        <v>190864081</v>
      </c>
    </row>
    <row r="8" spans="1:7">
      <c r="A8" s="3" t="s">
        <v>13</v>
      </c>
      <c r="B8" s="2">
        <f>SUMIFS(Master_Data!J:J,Master_Data!I:I,'10'!A8,Master_Data!D:D,"active")</f>
        <v>216556378</v>
      </c>
      <c r="C8" s="2">
        <f>SUMIFS(Master_Data!K:K,Master_Data!I:I,'10'!A8,Master_Data!D:D,"active")</f>
        <v>225072552</v>
      </c>
      <c r="E8" s="111" t="s">
        <v>13</v>
      </c>
      <c r="F8" s="107">
        <f>SUMIFS(Master_Data!$J$2:$J$1361,Master_Data!$D$2:$D$1361, "Active", Master_Data!$I$2:$I$1361,'10'!E8)</f>
        <v>216556378</v>
      </c>
      <c r="G8" s="107">
        <f>SUMIFS(Master_Data!$K$2:$K$1361,Master_Data!$D$2:$D$1361,"Active",Master_Data!$I$2:$I$1361,'10'!E8)</f>
        <v>225072552</v>
      </c>
    </row>
    <row r="9" spans="1:7">
      <c r="A9" s="3" t="s">
        <v>17</v>
      </c>
      <c r="B9" s="2">
        <f>SUMIFS(Master_Data!J:J,Master_Data!I:I,'10'!A9,Master_Data!D:D,"active")</f>
        <v>344348083</v>
      </c>
      <c r="C9" s="2">
        <f>SUMIFS(Master_Data!K:K,Master_Data!I:I,'10'!A9,Master_Data!D:D,"active")</f>
        <v>374809796</v>
      </c>
      <c r="E9" s="111" t="s">
        <v>17</v>
      </c>
      <c r="F9" s="107">
        <f>SUMIFS(Master_Data!$J$2:$J$1361,Master_Data!$D$2:$D$1361, "Active", Master_Data!$I$2:$I$1361,'10'!E9)</f>
        <v>344348083</v>
      </c>
      <c r="G9" s="107">
        <f>SUMIFS(Master_Data!$K$2:$K$1361,Master_Data!$D$2:$D$1361,"Active",Master_Data!$I$2:$I$1361,'10'!E9)</f>
        <v>374809796</v>
      </c>
    </row>
    <row r="10" spans="1:7">
      <c r="A10" s="3" t="s">
        <v>21</v>
      </c>
      <c r="B10" s="2">
        <f>SUMIFS(Master_Data!J:J,Master_Data!I:I,'10'!A10,Master_Data!D:D,"active")</f>
        <v>218052349</v>
      </c>
      <c r="C10" s="2">
        <f>SUMIFS(Master_Data!K:K,Master_Data!I:I,'10'!A10,Master_Data!D:D,"active")</f>
        <v>278964642</v>
      </c>
      <c r="E10" s="111" t="s">
        <v>21</v>
      </c>
      <c r="F10" s="107">
        <f>SUMIFS(Master_Data!$J$2:$J$1361,Master_Data!$D$2:$D$1361, "Active", Master_Data!$I$2:$I$1361,'10'!E10)</f>
        <v>218052349</v>
      </c>
      <c r="G10" s="107">
        <f>SUMIFS(Master_Data!$K$2:$K$1361,Master_Data!$D$2:$D$1361,"Active",Master_Data!$I$2:$I$1361,'10'!E10)</f>
        <v>278964642</v>
      </c>
    </row>
    <row r="11" spans="1:7">
      <c r="A11" s="3" t="s">
        <v>66</v>
      </c>
      <c r="B11" s="2">
        <f>SUMIFS(Master_Data!J:J,Master_Data!I:I,'10'!A11,Master_Data!D:D,"active")</f>
        <v>60425907</v>
      </c>
      <c r="C11" s="2">
        <f>SUMIFS(Master_Data!K:K,Master_Data!I:I,'10'!A11,Master_Data!D:D,"active")</f>
        <v>123170397</v>
      </c>
      <c r="E11" s="111" t="s">
        <v>66</v>
      </c>
      <c r="F11" s="107">
        <f>SUMIFS(Master_Data!$J$2:$J$1361,Master_Data!$D$2:$D$1361, "Active", Master_Data!$I$2:$I$1361,'10'!E11)</f>
        <v>60425907</v>
      </c>
      <c r="G11" s="107">
        <f>SUMIFS(Master_Data!$K$2:$K$1361,Master_Data!$D$2:$D$1361,"Active",Master_Data!$I$2:$I$1361,'10'!E11)</f>
        <v>123170397</v>
      </c>
    </row>
    <row r="12" spans="1:7">
      <c r="A12" s="15" t="s">
        <v>2727</v>
      </c>
      <c r="B12" s="2">
        <f>SUMIFS(Master_Data!J:J,Master_Data!I:I,'10'!A12,Master_Data!D:D,"active")</f>
        <v>0</v>
      </c>
      <c r="C12" s="15"/>
      <c r="E12" s="112" t="s">
        <v>2727</v>
      </c>
      <c r="F12" s="107">
        <f>SUM(F5:F11)</f>
        <v>1079576928</v>
      </c>
      <c r="G12" s="107">
        <f>SUM(G5:G11)</f>
        <v>1234512508</v>
      </c>
    </row>
  </sheetData>
  <mergeCells count="1">
    <mergeCell ref="B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43"/>
  <sheetViews>
    <sheetView showGridLines="0" workbookViewId="0">
      <selection activeCell="I14" sqref="I14"/>
    </sheetView>
  </sheetViews>
  <sheetFormatPr defaultRowHeight="14.4"/>
  <cols>
    <col min="1" max="1" width="7" customWidth="1"/>
    <col min="2" max="2" width="11.33203125" customWidth="1"/>
    <col min="3" max="3" width="6.88671875" customWidth="1"/>
    <col min="4" max="4" width="12" bestFit="1" customWidth="1"/>
    <col min="6" max="6" width="11.6640625" customWidth="1"/>
  </cols>
  <sheetData>
    <row r="1" spans="1:8">
      <c r="A1" s="38" t="s">
        <v>2841</v>
      </c>
      <c r="B1" s="150" t="s">
        <v>2779</v>
      </c>
      <c r="C1" s="151"/>
      <c r="D1" s="151"/>
      <c r="E1" s="151"/>
      <c r="F1" s="152"/>
    </row>
    <row r="4" spans="1:8">
      <c r="A4" s="4" t="s">
        <v>2769</v>
      </c>
      <c r="B4" s="4" t="s">
        <v>2778</v>
      </c>
      <c r="C4" s="4" t="s">
        <v>2770</v>
      </c>
      <c r="D4" s="98" t="s">
        <v>2736</v>
      </c>
      <c r="E4" s="4" t="s">
        <v>2743</v>
      </c>
      <c r="F4" s="15">
        <f>SUMIFS(C4:C443,A4:A443,"A",D4:D443,"2011")</f>
        <v>27060</v>
      </c>
    </row>
    <row r="5" spans="1:8">
      <c r="A5" s="3" t="s">
        <v>2717</v>
      </c>
      <c r="B5" s="66">
        <v>40825</v>
      </c>
      <c r="C5" s="3">
        <v>500</v>
      </c>
      <c r="D5">
        <f>YEAR(B5)</f>
        <v>2011</v>
      </c>
      <c r="G5" s="42"/>
    </row>
    <row r="6" spans="1:8">
      <c r="A6" s="3" t="s">
        <v>2718</v>
      </c>
      <c r="B6" s="66">
        <v>40826</v>
      </c>
      <c r="C6" s="3">
        <v>549</v>
      </c>
      <c r="D6">
        <f t="shared" ref="D6:D69" si="0">YEAR(B6)</f>
        <v>2011</v>
      </c>
    </row>
    <row r="7" spans="1:8">
      <c r="A7" s="3" t="s">
        <v>2719</v>
      </c>
      <c r="B7" s="66">
        <v>40827</v>
      </c>
      <c r="C7" s="3">
        <v>598</v>
      </c>
      <c r="D7">
        <f t="shared" si="0"/>
        <v>2011</v>
      </c>
    </row>
    <row r="8" spans="1:8">
      <c r="A8" s="3" t="s">
        <v>2720</v>
      </c>
      <c r="B8" s="66">
        <v>40828</v>
      </c>
      <c r="C8" s="3">
        <v>647</v>
      </c>
      <c r="D8">
        <f t="shared" si="0"/>
        <v>2011</v>
      </c>
      <c r="G8" s="107" t="s">
        <v>2743</v>
      </c>
      <c r="H8" s="107">
        <f>SUMIFS(C5:$C$443,A5:$A$443,$A$5,$D$5:$D$443,$D$5)</f>
        <v>27060</v>
      </c>
    </row>
    <row r="9" spans="1:8">
      <c r="A9" s="3" t="s">
        <v>2721</v>
      </c>
      <c r="B9" s="66">
        <v>40829</v>
      </c>
      <c r="C9" s="3">
        <v>696</v>
      </c>
      <c r="D9">
        <f t="shared" si="0"/>
        <v>2011</v>
      </c>
    </row>
    <row r="10" spans="1:8">
      <c r="A10" s="3" t="s">
        <v>2771</v>
      </c>
      <c r="B10" s="66">
        <v>40830</v>
      </c>
      <c r="C10" s="3">
        <v>745</v>
      </c>
      <c r="D10">
        <f t="shared" si="0"/>
        <v>2011</v>
      </c>
    </row>
    <row r="11" spans="1:8">
      <c r="A11" s="3" t="s">
        <v>2772</v>
      </c>
      <c r="B11" s="66">
        <v>40831</v>
      </c>
      <c r="C11" s="3">
        <v>794</v>
      </c>
      <c r="D11">
        <f t="shared" si="0"/>
        <v>2011</v>
      </c>
    </row>
    <row r="12" spans="1:8">
      <c r="A12" s="3" t="s">
        <v>2773</v>
      </c>
      <c r="B12" s="66">
        <v>40832</v>
      </c>
      <c r="C12" s="3">
        <v>843</v>
      </c>
      <c r="D12">
        <f t="shared" si="0"/>
        <v>2011</v>
      </c>
    </row>
    <row r="13" spans="1:8">
      <c r="A13" s="3" t="s">
        <v>2717</v>
      </c>
      <c r="B13" s="66">
        <v>40833</v>
      </c>
      <c r="C13" s="3">
        <v>892</v>
      </c>
      <c r="D13">
        <f t="shared" si="0"/>
        <v>2011</v>
      </c>
    </row>
    <row r="14" spans="1:8">
      <c r="A14" s="3" t="s">
        <v>2718</v>
      </c>
      <c r="B14" s="66">
        <v>40834</v>
      </c>
      <c r="C14" s="3">
        <v>941</v>
      </c>
      <c r="D14">
        <f t="shared" si="0"/>
        <v>2011</v>
      </c>
    </row>
    <row r="15" spans="1:8">
      <c r="A15" s="3" t="s">
        <v>2719</v>
      </c>
      <c r="B15" s="66">
        <v>40835</v>
      </c>
      <c r="C15" s="3">
        <v>990</v>
      </c>
      <c r="D15">
        <f t="shared" si="0"/>
        <v>2011</v>
      </c>
    </row>
    <row r="16" spans="1:8">
      <c r="A16" s="3" t="s">
        <v>2720</v>
      </c>
      <c r="B16" s="66">
        <v>40836</v>
      </c>
      <c r="C16" s="3">
        <v>1039</v>
      </c>
      <c r="D16">
        <f t="shared" si="0"/>
        <v>2011</v>
      </c>
    </row>
    <row r="17" spans="1:4">
      <c r="A17" s="3" t="s">
        <v>2721</v>
      </c>
      <c r="B17" s="66">
        <v>40837</v>
      </c>
      <c r="C17" s="3">
        <v>1088</v>
      </c>
      <c r="D17">
        <f t="shared" si="0"/>
        <v>2011</v>
      </c>
    </row>
    <row r="18" spans="1:4">
      <c r="A18" s="3" t="s">
        <v>2771</v>
      </c>
      <c r="B18" s="66">
        <v>40838</v>
      </c>
      <c r="C18" s="3">
        <v>1137</v>
      </c>
      <c r="D18">
        <f t="shared" si="0"/>
        <v>2011</v>
      </c>
    </row>
    <row r="19" spans="1:4">
      <c r="A19" s="3" t="s">
        <v>2772</v>
      </c>
      <c r="B19" s="66">
        <v>40839</v>
      </c>
      <c r="C19" s="3">
        <v>1186</v>
      </c>
      <c r="D19">
        <f t="shared" si="0"/>
        <v>2011</v>
      </c>
    </row>
    <row r="20" spans="1:4">
      <c r="A20" s="3" t="s">
        <v>2773</v>
      </c>
      <c r="B20" s="66">
        <v>40840</v>
      </c>
      <c r="C20" s="3">
        <v>1235</v>
      </c>
      <c r="D20">
        <f t="shared" si="0"/>
        <v>2011</v>
      </c>
    </row>
    <row r="21" spans="1:4">
      <c r="A21" s="3" t="s">
        <v>2717</v>
      </c>
      <c r="B21" s="66">
        <v>40841</v>
      </c>
      <c r="C21" s="3">
        <v>1284</v>
      </c>
      <c r="D21">
        <f t="shared" si="0"/>
        <v>2011</v>
      </c>
    </row>
    <row r="22" spans="1:4">
      <c r="A22" s="3" t="s">
        <v>2718</v>
      </c>
      <c r="B22" s="66">
        <v>40842</v>
      </c>
      <c r="C22" s="3">
        <v>1333</v>
      </c>
      <c r="D22">
        <f t="shared" si="0"/>
        <v>2011</v>
      </c>
    </row>
    <row r="23" spans="1:4">
      <c r="A23" s="3" t="s">
        <v>2719</v>
      </c>
      <c r="B23" s="66">
        <v>40843</v>
      </c>
      <c r="C23" s="3">
        <v>1382</v>
      </c>
      <c r="D23">
        <f t="shared" si="0"/>
        <v>2011</v>
      </c>
    </row>
    <row r="24" spans="1:4">
      <c r="A24" s="3" t="s">
        <v>2720</v>
      </c>
      <c r="B24" s="66">
        <v>40844</v>
      </c>
      <c r="C24" s="3">
        <v>1431</v>
      </c>
      <c r="D24">
        <f t="shared" si="0"/>
        <v>2011</v>
      </c>
    </row>
    <row r="25" spans="1:4">
      <c r="A25" s="3" t="s">
        <v>2721</v>
      </c>
      <c r="B25" s="66">
        <v>40845</v>
      </c>
      <c r="C25" s="3">
        <v>1480</v>
      </c>
      <c r="D25">
        <f t="shared" si="0"/>
        <v>2011</v>
      </c>
    </row>
    <row r="26" spans="1:4">
      <c r="A26" s="3" t="s">
        <v>2771</v>
      </c>
      <c r="B26" s="66">
        <v>40846</v>
      </c>
      <c r="C26" s="3">
        <v>1529</v>
      </c>
      <c r="D26">
        <f t="shared" si="0"/>
        <v>2011</v>
      </c>
    </row>
    <row r="27" spans="1:4">
      <c r="A27" s="3" t="s">
        <v>2772</v>
      </c>
      <c r="B27" s="66">
        <v>40847</v>
      </c>
      <c r="C27" s="3">
        <v>1578</v>
      </c>
      <c r="D27">
        <f t="shared" si="0"/>
        <v>2011</v>
      </c>
    </row>
    <row r="28" spans="1:4">
      <c r="A28" s="3" t="s">
        <v>2773</v>
      </c>
      <c r="B28" s="66">
        <v>40848</v>
      </c>
      <c r="C28" s="3">
        <v>1627</v>
      </c>
      <c r="D28">
        <f t="shared" si="0"/>
        <v>2011</v>
      </c>
    </row>
    <row r="29" spans="1:4">
      <c r="A29" s="3" t="s">
        <v>2717</v>
      </c>
      <c r="B29" s="66">
        <v>40849</v>
      </c>
      <c r="C29" s="3">
        <v>1676</v>
      </c>
      <c r="D29">
        <f t="shared" si="0"/>
        <v>2011</v>
      </c>
    </row>
    <row r="30" spans="1:4">
      <c r="A30" s="3" t="s">
        <v>2718</v>
      </c>
      <c r="B30" s="66">
        <v>40850</v>
      </c>
      <c r="C30" s="3">
        <v>1725</v>
      </c>
      <c r="D30">
        <f t="shared" si="0"/>
        <v>2011</v>
      </c>
    </row>
    <row r="31" spans="1:4">
      <c r="A31" s="3" t="s">
        <v>2719</v>
      </c>
      <c r="B31" s="66">
        <v>40851</v>
      </c>
      <c r="C31" s="3">
        <v>1774</v>
      </c>
      <c r="D31">
        <f t="shared" si="0"/>
        <v>2011</v>
      </c>
    </row>
    <row r="32" spans="1:4">
      <c r="A32" s="3" t="s">
        <v>2720</v>
      </c>
      <c r="B32" s="66">
        <v>40852</v>
      </c>
      <c r="C32" s="3">
        <v>1823</v>
      </c>
      <c r="D32">
        <f t="shared" si="0"/>
        <v>2011</v>
      </c>
    </row>
    <row r="33" spans="1:4">
      <c r="A33" s="3" t="s">
        <v>2721</v>
      </c>
      <c r="B33" s="66">
        <v>40853</v>
      </c>
      <c r="C33" s="3">
        <v>1872</v>
      </c>
      <c r="D33">
        <f t="shared" si="0"/>
        <v>2011</v>
      </c>
    </row>
    <row r="34" spans="1:4">
      <c r="A34" s="3" t="s">
        <v>2771</v>
      </c>
      <c r="B34" s="66">
        <v>40854</v>
      </c>
      <c r="C34" s="3">
        <v>1921</v>
      </c>
      <c r="D34">
        <f t="shared" si="0"/>
        <v>2011</v>
      </c>
    </row>
    <row r="35" spans="1:4">
      <c r="A35" s="3" t="s">
        <v>2772</v>
      </c>
      <c r="B35" s="66">
        <v>40855</v>
      </c>
      <c r="C35" s="3">
        <v>1970</v>
      </c>
      <c r="D35">
        <f t="shared" si="0"/>
        <v>2011</v>
      </c>
    </row>
    <row r="36" spans="1:4">
      <c r="A36" s="3" t="s">
        <v>2773</v>
      </c>
      <c r="B36" s="66">
        <v>40856</v>
      </c>
      <c r="C36" s="3">
        <v>2019</v>
      </c>
      <c r="D36">
        <f t="shared" si="0"/>
        <v>2011</v>
      </c>
    </row>
    <row r="37" spans="1:4">
      <c r="A37" s="3" t="s">
        <v>2717</v>
      </c>
      <c r="B37" s="66">
        <v>40857</v>
      </c>
      <c r="C37" s="3">
        <v>2068</v>
      </c>
      <c r="D37">
        <f t="shared" si="0"/>
        <v>2011</v>
      </c>
    </row>
    <row r="38" spans="1:4">
      <c r="A38" s="3" t="s">
        <v>2718</v>
      </c>
      <c r="B38" s="66">
        <v>40858</v>
      </c>
      <c r="C38" s="3">
        <v>2117</v>
      </c>
      <c r="D38">
        <f t="shared" si="0"/>
        <v>2011</v>
      </c>
    </row>
    <row r="39" spans="1:4">
      <c r="A39" s="3" t="s">
        <v>2719</v>
      </c>
      <c r="B39" s="66">
        <v>40859</v>
      </c>
      <c r="C39" s="3">
        <v>2166</v>
      </c>
      <c r="D39">
        <f t="shared" si="0"/>
        <v>2011</v>
      </c>
    </row>
    <row r="40" spans="1:4">
      <c r="A40" s="3" t="s">
        <v>2720</v>
      </c>
      <c r="B40" s="66">
        <v>40860</v>
      </c>
      <c r="C40" s="3">
        <v>2215</v>
      </c>
      <c r="D40">
        <f t="shared" si="0"/>
        <v>2011</v>
      </c>
    </row>
    <row r="41" spans="1:4">
      <c r="A41" s="3" t="s">
        <v>2721</v>
      </c>
      <c r="B41" s="66">
        <v>40861</v>
      </c>
      <c r="C41" s="3">
        <v>2264</v>
      </c>
      <c r="D41">
        <f t="shared" si="0"/>
        <v>2011</v>
      </c>
    </row>
    <row r="42" spans="1:4">
      <c r="A42" s="3" t="s">
        <v>2771</v>
      </c>
      <c r="B42" s="66">
        <v>40862</v>
      </c>
      <c r="C42" s="3">
        <v>2313</v>
      </c>
      <c r="D42">
        <f t="shared" si="0"/>
        <v>2011</v>
      </c>
    </row>
    <row r="43" spans="1:4">
      <c r="A43" s="3" t="s">
        <v>2772</v>
      </c>
      <c r="B43" s="66">
        <v>40863</v>
      </c>
      <c r="C43" s="3">
        <v>2362</v>
      </c>
      <c r="D43">
        <f t="shared" si="0"/>
        <v>2011</v>
      </c>
    </row>
    <row r="44" spans="1:4">
      <c r="A44" s="3" t="s">
        <v>2773</v>
      </c>
      <c r="B44" s="66">
        <v>40864</v>
      </c>
      <c r="C44" s="3">
        <v>2411</v>
      </c>
      <c r="D44">
        <f t="shared" si="0"/>
        <v>2011</v>
      </c>
    </row>
    <row r="45" spans="1:4">
      <c r="A45" s="3" t="s">
        <v>2717</v>
      </c>
      <c r="B45" s="66">
        <v>40865</v>
      </c>
      <c r="C45" s="3">
        <v>2460</v>
      </c>
      <c r="D45">
        <f t="shared" si="0"/>
        <v>2011</v>
      </c>
    </row>
    <row r="46" spans="1:4">
      <c r="A46" s="3" t="s">
        <v>2718</v>
      </c>
      <c r="B46" s="66">
        <v>40866</v>
      </c>
      <c r="C46" s="3">
        <v>2509</v>
      </c>
      <c r="D46">
        <f t="shared" si="0"/>
        <v>2011</v>
      </c>
    </row>
    <row r="47" spans="1:4">
      <c r="A47" s="3" t="s">
        <v>2719</v>
      </c>
      <c r="B47" s="66">
        <v>40867</v>
      </c>
      <c r="C47" s="3">
        <v>2558</v>
      </c>
      <c r="D47">
        <f t="shared" si="0"/>
        <v>2011</v>
      </c>
    </row>
    <row r="48" spans="1:4">
      <c r="A48" s="3" t="s">
        <v>2720</v>
      </c>
      <c r="B48" s="66">
        <v>40868</v>
      </c>
      <c r="C48" s="3">
        <v>2607</v>
      </c>
      <c r="D48">
        <f t="shared" si="0"/>
        <v>2011</v>
      </c>
    </row>
    <row r="49" spans="1:4">
      <c r="A49" s="3" t="s">
        <v>2721</v>
      </c>
      <c r="B49" s="66">
        <v>40869</v>
      </c>
      <c r="C49" s="3">
        <v>2656</v>
      </c>
      <c r="D49">
        <f t="shared" si="0"/>
        <v>2011</v>
      </c>
    </row>
    <row r="50" spans="1:4">
      <c r="A50" s="3" t="s">
        <v>2771</v>
      </c>
      <c r="B50" s="66">
        <v>40870</v>
      </c>
      <c r="C50" s="3">
        <v>2705</v>
      </c>
      <c r="D50">
        <f t="shared" si="0"/>
        <v>2011</v>
      </c>
    </row>
    <row r="51" spans="1:4">
      <c r="A51" s="3" t="s">
        <v>2772</v>
      </c>
      <c r="B51" s="66">
        <v>40871</v>
      </c>
      <c r="C51" s="3">
        <v>2754</v>
      </c>
      <c r="D51">
        <f t="shared" si="0"/>
        <v>2011</v>
      </c>
    </row>
    <row r="52" spans="1:4">
      <c r="A52" s="3" t="s">
        <v>2773</v>
      </c>
      <c r="B52" s="66">
        <v>40872</v>
      </c>
      <c r="C52" s="3">
        <v>2803</v>
      </c>
      <c r="D52">
        <f t="shared" si="0"/>
        <v>2011</v>
      </c>
    </row>
    <row r="53" spans="1:4">
      <c r="A53" s="3" t="s">
        <v>2717</v>
      </c>
      <c r="B53" s="66">
        <v>40873</v>
      </c>
      <c r="C53" s="3">
        <v>2852</v>
      </c>
      <c r="D53">
        <f t="shared" si="0"/>
        <v>2011</v>
      </c>
    </row>
    <row r="54" spans="1:4">
      <c r="A54" s="3" t="s">
        <v>2718</v>
      </c>
      <c r="B54" s="66">
        <v>40874</v>
      </c>
      <c r="C54" s="3">
        <v>2901</v>
      </c>
      <c r="D54">
        <f t="shared" si="0"/>
        <v>2011</v>
      </c>
    </row>
    <row r="55" spans="1:4">
      <c r="A55" s="3" t="s">
        <v>2719</v>
      </c>
      <c r="B55" s="66">
        <v>40875</v>
      </c>
      <c r="C55" s="3">
        <v>2950</v>
      </c>
      <c r="D55">
        <f t="shared" si="0"/>
        <v>2011</v>
      </c>
    </row>
    <row r="56" spans="1:4">
      <c r="A56" s="3" t="s">
        <v>2720</v>
      </c>
      <c r="B56" s="66">
        <v>40876</v>
      </c>
      <c r="C56" s="3">
        <v>2999</v>
      </c>
      <c r="D56">
        <f t="shared" si="0"/>
        <v>2011</v>
      </c>
    </row>
    <row r="57" spans="1:4">
      <c r="A57" s="3" t="s">
        <v>2721</v>
      </c>
      <c r="B57" s="66">
        <v>40877</v>
      </c>
      <c r="C57" s="3">
        <v>3048</v>
      </c>
      <c r="D57">
        <f t="shared" si="0"/>
        <v>2011</v>
      </c>
    </row>
    <row r="58" spans="1:4">
      <c r="A58" s="3" t="s">
        <v>2771</v>
      </c>
      <c r="B58" s="66">
        <v>40878</v>
      </c>
      <c r="C58" s="3">
        <v>3097</v>
      </c>
      <c r="D58">
        <f t="shared" si="0"/>
        <v>2011</v>
      </c>
    </row>
    <row r="59" spans="1:4">
      <c r="A59" s="3" t="s">
        <v>2772</v>
      </c>
      <c r="B59" s="66">
        <v>40879</v>
      </c>
      <c r="C59" s="3">
        <v>3146</v>
      </c>
      <c r="D59">
        <f t="shared" si="0"/>
        <v>2011</v>
      </c>
    </row>
    <row r="60" spans="1:4">
      <c r="A60" s="3" t="s">
        <v>2773</v>
      </c>
      <c r="B60" s="66">
        <v>40880</v>
      </c>
      <c r="C60" s="3">
        <v>3195</v>
      </c>
      <c r="D60">
        <f t="shared" si="0"/>
        <v>2011</v>
      </c>
    </row>
    <row r="61" spans="1:4">
      <c r="A61" s="3" t="s">
        <v>2717</v>
      </c>
      <c r="B61" s="66">
        <v>40881</v>
      </c>
      <c r="C61" s="3">
        <v>3244</v>
      </c>
      <c r="D61">
        <f t="shared" si="0"/>
        <v>2011</v>
      </c>
    </row>
    <row r="62" spans="1:4">
      <c r="A62" s="3" t="s">
        <v>2718</v>
      </c>
      <c r="B62" s="66">
        <v>40882</v>
      </c>
      <c r="C62" s="3">
        <v>3293</v>
      </c>
      <c r="D62">
        <f t="shared" si="0"/>
        <v>2011</v>
      </c>
    </row>
    <row r="63" spans="1:4">
      <c r="A63" s="3" t="s">
        <v>2719</v>
      </c>
      <c r="B63" s="66">
        <v>40883</v>
      </c>
      <c r="C63" s="3">
        <v>3342</v>
      </c>
      <c r="D63">
        <f t="shared" si="0"/>
        <v>2011</v>
      </c>
    </row>
    <row r="64" spans="1:4">
      <c r="A64" s="3" t="s">
        <v>2720</v>
      </c>
      <c r="B64" s="66">
        <v>40884</v>
      </c>
      <c r="C64" s="3">
        <v>3391</v>
      </c>
      <c r="D64">
        <f t="shared" si="0"/>
        <v>2011</v>
      </c>
    </row>
    <row r="65" spans="1:4">
      <c r="A65" s="3" t="s">
        <v>2721</v>
      </c>
      <c r="B65" s="66">
        <v>40885</v>
      </c>
      <c r="C65" s="3">
        <v>3440</v>
      </c>
      <c r="D65">
        <f t="shared" si="0"/>
        <v>2011</v>
      </c>
    </row>
    <row r="66" spans="1:4">
      <c r="A66" s="3" t="s">
        <v>2771</v>
      </c>
      <c r="B66" s="66">
        <v>40886</v>
      </c>
      <c r="C66" s="3">
        <v>3489</v>
      </c>
      <c r="D66">
        <f t="shared" si="0"/>
        <v>2011</v>
      </c>
    </row>
    <row r="67" spans="1:4">
      <c r="A67" s="3" t="s">
        <v>2772</v>
      </c>
      <c r="B67" s="66">
        <v>40887</v>
      </c>
      <c r="C67" s="3">
        <v>3538</v>
      </c>
      <c r="D67">
        <f t="shared" si="0"/>
        <v>2011</v>
      </c>
    </row>
    <row r="68" spans="1:4">
      <c r="A68" s="3" t="s">
        <v>2773</v>
      </c>
      <c r="B68" s="66">
        <v>40888</v>
      </c>
      <c r="C68" s="3">
        <v>3587</v>
      </c>
      <c r="D68">
        <f t="shared" si="0"/>
        <v>2011</v>
      </c>
    </row>
    <row r="69" spans="1:4">
      <c r="A69" s="3" t="s">
        <v>2717</v>
      </c>
      <c r="B69" s="66">
        <v>40889</v>
      </c>
      <c r="C69" s="3">
        <v>3636</v>
      </c>
      <c r="D69">
        <f t="shared" si="0"/>
        <v>2011</v>
      </c>
    </row>
    <row r="70" spans="1:4">
      <c r="A70" s="3" t="s">
        <v>2718</v>
      </c>
      <c r="B70" s="66">
        <v>40890</v>
      </c>
      <c r="C70" s="3">
        <v>3685</v>
      </c>
      <c r="D70">
        <f t="shared" ref="D70:D133" si="1">YEAR(B70)</f>
        <v>2011</v>
      </c>
    </row>
    <row r="71" spans="1:4">
      <c r="A71" s="3" t="s">
        <v>2719</v>
      </c>
      <c r="B71" s="66">
        <v>40891</v>
      </c>
      <c r="C71" s="3">
        <v>3734</v>
      </c>
      <c r="D71">
        <f t="shared" si="1"/>
        <v>2011</v>
      </c>
    </row>
    <row r="72" spans="1:4">
      <c r="A72" s="3" t="s">
        <v>2720</v>
      </c>
      <c r="B72" s="66">
        <v>40892</v>
      </c>
      <c r="C72" s="3">
        <v>3783</v>
      </c>
      <c r="D72">
        <f t="shared" si="1"/>
        <v>2011</v>
      </c>
    </row>
    <row r="73" spans="1:4">
      <c r="A73" s="3" t="s">
        <v>2721</v>
      </c>
      <c r="B73" s="66">
        <v>40893</v>
      </c>
      <c r="C73" s="3">
        <v>3832</v>
      </c>
      <c r="D73">
        <f t="shared" si="1"/>
        <v>2011</v>
      </c>
    </row>
    <row r="74" spans="1:4">
      <c r="A74" s="3" t="s">
        <v>2771</v>
      </c>
      <c r="B74" s="66">
        <v>40894</v>
      </c>
      <c r="C74" s="3">
        <v>3881</v>
      </c>
      <c r="D74">
        <f t="shared" si="1"/>
        <v>2011</v>
      </c>
    </row>
    <row r="75" spans="1:4">
      <c r="A75" s="3" t="s">
        <v>2772</v>
      </c>
      <c r="B75" s="66">
        <v>40895</v>
      </c>
      <c r="C75" s="3">
        <v>3930</v>
      </c>
      <c r="D75">
        <f t="shared" si="1"/>
        <v>2011</v>
      </c>
    </row>
    <row r="76" spans="1:4">
      <c r="A76" s="3" t="s">
        <v>2773</v>
      </c>
      <c r="B76" s="66">
        <v>40896</v>
      </c>
      <c r="C76" s="3">
        <v>3979</v>
      </c>
      <c r="D76">
        <f t="shared" si="1"/>
        <v>2011</v>
      </c>
    </row>
    <row r="77" spans="1:4">
      <c r="A77" s="3" t="s">
        <v>2717</v>
      </c>
      <c r="B77" s="66">
        <v>40897</v>
      </c>
      <c r="C77" s="3">
        <v>4028</v>
      </c>
      <c r="D77">
        <f t="shared" si="1"/>
        <v>2011</v>
      </c>
    </row>
    <row r="78" spans="1:4">
      <c r="A78" s="3" t="s">
        <v>2718</v>
      </c>
      <c r="B78" s="66">
        <v>40898</v>
      </c>
      <c r="C78" s="3">
        <v>4077</v>
      </c>
      <c r="D78">
        <f t="shared" si="1"/>
        <v>2011</v>
      </c>
    </row>
    <row r="79" spans="1:4">
      <c r="A79" s="3" t="s">
        <v>2719</v>
      </c>
      <c r="B79" s="66">
        <v>40899</v>
      </c>
      <c r="C79" s="3">
        <v>4126</v>
      </c>
      <c r="D79">
        <f t="shared" si="1"/>
        <v>2011</v>
      </c>
    </row>
    <row r="80" spans="1:4">
      <c r="A80" s="3" t="s">
        <v>2720</v>
      </c>
      <c r="B80" s="66">
        <v>40900</v>
      </c>
      <c r="C80" s="3">
        <v>4175</v>
      </c>
      <c r="D80">
        <f t="shared" si="1"/>
        <v>2011</v>
      </c>
    </row>
    <row r="81" spans="1:4">
      <c r="A81" s="3" t="s">
        <v>2721</v>
      </c>
      <c r="B81" s="66">
        <v>40901</v>
      </c>
      <c r="C81" s="3">
        <v>4224</v>
      </c>
      <c r="D81">
        <f t="shared" si="1"/>
        <v>2011</v>
      </c>
    </row>
    <row r="82" spans="1:4">
      <c r="A82" s="3" t="s">
        <v>2771</v>
      </c>
      <c r="B82" s="66">
        <v>40902</v>
      </c>
      <c r="C82" s="3">
        <v>4273</v>
      </c>
      <c r="D82">
        <f t="shared" si="1"/>
        <v>2011</v>
      </c>
    </row>
    <row r="83" spans="1:4">
      <c r="A83" s="3" t="s">
        <v>2772</v>
      </c>
      <c r="B83" s="66">
        <v>40903</v>
      </c>
      <c r="C83" s="3">
        <v>4322</v>
      </c>
      <c r="D83">
        <f t="shared" si="1"/>
        <v>2011</v>
      </c>
    </row>
    <row r="84" spans="1:4">
      <c r="A84" s="3" t="s">
        <v>2773</v>
      </c>
      <c r="B84" s="66">
        <v>40904</v>
      </c>
      <c r="C84" s="3">
        <v>4371</v>
      </c>
      <c r="D84">
        <f t="shared" si="1"/>
        <v>2011</v>
      </c>
    </row>
    <row r="85" spans="1:4">
      <c r="A85" s="3" t="s">
        <v>2717</v>
      </c>
      <c r="B85" s="66">
        <v>40905</v>
      </c>
      <c r="C85" s="3">
        <v>4420</v>
      </c>
      <c r="D85">
        <f t="shared" si="1"/>
        <v>2011</v>
      </c>
    </row>
    <row r="86" spans="1:4">
      <c r="A86" s="3" t="s">
        <v>2718</v>
      </c>
      <c r="B86" s="66">
        <v>40906</v>
      </c>
      <c r="C86" s="3">
        <v>4469</v>
      </c>
      <c r="D86">
        <f t="shared" si="1"/>
        <v>2011</v>
      </c>
    </row>
    <row r="87" spans="1:4">
      <c r="A87" s="3" t="s">
        <v>2719</v>
      </c>
      <c r="B87" s="66">
        <v>40907</v>
      </c>
      <c r="C87" s="3">
        <v>4518</v>
      </c>
      <c r="D87">
        <f t="shared" si="1"/>
        <v>2011</v>
      </c>
    </row>
    <row r="88" spans="1:4">
      <c r="A88" s="3" t="s">
        <v>2720</v>
      </c>
      <c r="B88" s="66">
        <v>40908</v>
      </c>
      <c r="C88" s="3">
        <v>4567</v>
      </c>
      <c r="D88">
        <f t="shared" si="1"/>
        <v>2011</v>
      </c>
    </row>
    <row r="89" spans="1:4">
      <c r="A89" s="3" t="s">
        <v>2721</v>
      </c>
      <c r="B89" s="66">
        <v>40909</v>
      </c>
      <c r="C89" s="3">
        <v>4616</v>
      </c>
      <c r="D89">
        <f t="shared" si="1"/>
        <v>2012</v>
      </c>
    </row>
    <row r="90" spans="1:4">
      <c r="A90" s="3" t="s">
        <v>2771</v>
      </c>
      <c r="B90" s="66">
        <v>40910</v>
      </c>
      <c r="C90" s="3">
        <v>4665</v>
      </c>
      <c r="D90">
        <f t="shared" si="1"/>
        <v>2012</v>
      </c>
    </row>
    <row r="91" spans="1:4">
      <c r="A91" s="3" t="s">
        <v>2772</v>
      </c>
      <c r="B91" s="66">
        <v>40911</v>
      </c>
      <c r="C91" s="3">
        <v>4714</v>
      </c>
      <c r="D91">
        <f t="shared" si="1"/>
        <v>2012</v>
      </c>
    </row>
    <row r="92" spans="1:4">
      <c r="A92" s="3" t="s">
        <v>2773</v>
      </c>
      <c r="B92" s="66">
        <v>40912</v>
      </c>
      <c r="C92" s="3">
        <v>4763</v>
      </c>
      <c r="D92">
        <f t="shared" si="1"/>
        <v>2012</v>
      </c>
    </row>
    <row r="93" spans="1:4">
      <c r="A93" s="3" t="s">
        <v>2717</v>
      </c>
      <c r="B93" s="66">
        <v>40913</v>
      </c>
      <c r="C93" s="3">
        <v>4812</v>
      </c>
      <c r="D93">
        <f t="shared" si="1"/>
        <v>2012</v>
      </c>
    </row>
    <row r="94" spans="1:4">
      <c r="A94" s="3" t="s">
        <v>2718</v>
      </c>
      <c r="B94" s="66">
        <v>40914</v>
      </c>
      <c r="C94" s="3">
        <v>4861</v>
      </c>
      <c r="D94">
        <f t="shared" si="1"/>
        <v>2012</v>
      </c>
    </row>
    <row r="95" spans="1:4">
      <c r="A95" s="3" t="s">
        <v>2719</v>
      </c>
      <c r="B95" s="66">
        <v>40915</v>
      </c>
      <c r="C95" s="3">
        <v>4910</v>
      </c>
      <c r="D95">
        <f t="shared" si="1"/>
        <v>2012</v>
      </c>
    </row>
    <row r="96" spans="1:4">
      <c r="A96" s="3" t="s">
        <v>2720</v>
      </c>
      <c r="B96" s="66">
        <v>40916</v>
      </c>
      <c r="C96" s="3">
        <v>4959</v>
      </c>
      <c r="D96">
        <f t="shared" si="1"/>
        <v>2012</v>
      </c>
    </row>
    <row r="97" spans="1:4">
      <c r="A97" s="3" t="s">
        <v>2721</v>
      </c>
      <c r="B97" s="66">
        <v>40917</v>
      </c>
      <c r="C97" s="3">
        <v>5008</v>
      </c>
      <c r="D97">
        <f t="shared" si="1"/>
        <v>2012</v>
      </c>
    </row>
    <row r="98" spans="1:4">
      <c r="A98" s="3" t="s">
        <v>2771</v>
      </c>
      <c r="B98" s="66">
        <v>40918</v>
      </c>
      <c r="C98" s="3">
        <v>5057</v>
      </c>
      <c r="D98">
        <f t="shared" si="1"/>
        <v>2012</v>
      </c>
    </row>
    <row r="99" spans="1:4">
      <c r="A99" s="3" t="s">
        <v>2772</v>
      </c>
      <c r="B99" s="66">
        <v>40919</v>
      </c>
      <c r="C99" s="3">
        <v>5106</v>
      </c>
      <c r="D99">
        <f t="shared" si="1"/>
        <v>2012</v>
      </c>
    </row>
    <row r="100" spans="1:4">
      <c r="A100" s="3" t="s">
        <v>2773</v>
      </c>
      <c r="B100" s="66">
        <v>40920</v>
      </c>
      <c r="C100" s="3">
        <v>5155</v>
      </c>
      <c r="D100">
        <f t="shared" si="1"/>
        <v>2012</v>
      </c>
    </row>
    <row r="101" spans="1:4">
      <c r="A101" s="3" t="s">
        <v>2717</v>
      </c>
      <c r="B101" s="66">
        <v>40921</v>
      </c>
      <c r="C101" s="3">
        <v>5204</v>
      </c>
      <c r="D101">
        <f t="shared" si="1"/>
        <v>2012</v>
      </c>
    </row>
    <row r="102" spans="1:4">
      <c r="A102" s="3" t="s">
        <v>2718</v>
      </c>
      <c r="B102" s="66">
        <v>40922</v>
      </c>
      <c r="C102" s="3">
        <v>5253</v>
      </c>
      <c r="D102">
        <f t="shared" si="1"/>
        <v>2012</v>
      </c>
    </row>
    <row r="103" spans="1:4">
      <c r="A103" s="3" t="s">
        <v>2719</v>
      </c>
      <c r="B103" s="66">
        <v>40923</v>
      </c>
      <c r="C103" s="3">
        <v>5302</v>
      </c>
      <c r="D103">
        <f t="shared" si="1"/>
        <v>2012</v>
      </c>
    </row>
    <row r="104" spans="1:4">
      <c r="A104" s="3" t="s">
        <v>2720</v>
      </c>
      <c r="B104" s="66">
        <v>40924</v>
      </c>
      <c r="C104" s="3">
        <v>5351</v>
      </c>
      <c r="D104">
        <f t="shared" si="1"/>
        <v>2012</v>
      </c>
    </row>
    <row r="105" spans="1:4">
      <c r="A105" s="3" t="s">
        <v>2721</v>
      </c>
      <c r="B105" s="66">
        <v>40925</v>
      </c>
      <c r="C105" s="3">
        <v>5400</v>
      </c>
      <c r="D105">
        <f t="shared" si="1"/>
        <v>2012</v>
      </c>
    </row>
    <row r="106" spans="1:4">
      <c r="A106" s="3" t="s">
        <v>2771</v>
      </c>
      <c r="B106" s="66">
        <v>40926</v>
      </c>
      <c r="C106" s="3">
        <v>5449</v>
      </c>
      <c r="D106">
        <f t="shared" si="1"/>
        <v>2012</v>
      </c>
    </row>
    <row r="107" spans="1:4">
      <c r="A107" s="3" t="s">
        <v>2772</v>
      </c>
      <c r="B107" s="66">
        <v>40927</v>
      </c>
      <c r="C107" s="3">
        <v>5498</v>
      </c>
      <c r="D107">
        <f t="shared" si="1"/>
        <v>2012</v>
      </c>
    </row>
    <row r="108" spans="1:4">
      <c r="A108" s="3" t="s">
        <v>2773</v>
      </c>
      <c r="B108" s="66">
        <v>40928</v>
      </c>
      <c r="C108" s="3">
        <v>5547</v>
      </c>
      <c r="D108">
        <f t="shared" si="1"/>
        <v>2012</v>
      </c>
    </row>
    <row r="109" spans="1:4">
      <c r="A109" s="3" t="s">
        <v>2717</v>
      </c>
      <c r="B109" s="66">
        <v>40929</v>
      </c>
      <c r="C109" s="3">
        <v>5596</v>
      </c>
      <c r="D109">
        <f t="shared" si="1"/>
        <v>2012</v>
      </c>
    </row>
    <row r="110" spans="1:4">
      <c r="A110" s="3" t="s">
        <v>2718</v>
      </c>
      <c r="B110" s="66">
        <v>40930</v>
      </c>
      <c r="C110" s="3">
        <v>5645</v>
      </c>
      <c r="D110">
        <f t="shared" si="1"/>
        <v>2012</v>
      </c>
    </row>
    <row r="111" spans="1:4">
      <c r="A111" s="3" t="s">
        <v>2719</v>
      </c>
      <c r="B111" s="66">
        <v>40931</v>
      </c>
      <c r="C111" s="3">
        <v>5694</v>
      </c>
      <c r="D111">
        <f t="shared" si="1"/>
        <v>2012</v>
      </c>
    </row>
    <row r="112" spans="1:4">
      <c r="A112" s="3" t="s">
        <v>2720</v>
      </c>
      <c r="B112" s="66">
        <v>40932</v>
      </c>
      <c r="C112" s="3">
        <v>5743</v>
      </c>
      <c r="D112">
        <f t="shared" si="1"/>
        <v>2012</v>
      </c>
    </row>
    <row r="113" spans="1:4">
      <c r="A113" s="3" t="s">
        <v>2721</v>
      </c>
      <c r="B113" s="66">
        <v>40933</v>
      </c>
      <c r="C113" s="3">
        <v>5792</v>
      </c>
      <c r="D113">
        <f t="shared" si="1"/>
        <v>2012</v>
      </c>
    </row>
    <row r="114" spans="1:4">
      <c r="A114" s="3" t="s">
        <v>2771</v>
      </c>
      <c r="B114" s="66">
        <v>40934</v>
      </c>
      <c r="C114" s="3">
        <v>5841</v>
      </c>
      <c r="D114">
        <f t="shared" si="1"/>
        <v>2012</v>
      </c>
    </row>
    <row r="115" spans="1:4">
      <c r="A115" s="3" t="s">
        <v>2772</v>
      </c>
      <c r="B115" s="66">
        <v>40935</v>
      </c>
      <c r="C115" s="3">
        <v>5890</v>
      </c>
      <c r="D115">
        <f t="shared" si="1"/>
        <v>2012</v>
      </c>
    </row>
    <row r="116" spans="1:4">
      <c r="A116" s="3" t="s">
        <v>2773</v>
      </c>
      <c r="B116" s="66">
        <v>40936</v>
      </c>
      <c r="C116" s="3">
        <v>5939</v>
      </c>
      <c r="D116">
        <f t="shared" si="1"/>
        <v>2012</v>
      </c>
    </row>
    <row r="117" spans="1:4">
      <c r="A117" s="3" t="s">
        <v>2717</v>
      </c>
      <c r="B117" s="66">
        <v>40937</v>
      </c>
      <c r="C117" s="3">
        <v>5988</v>
      </c>
      <c r="D117">
        <f t="shared" si="1"/>
        <v>2012</v>
      </c>
    </row>
    <row r="118" spans="1:4">
      <c r="A118" s="3" t="s">
        <v>2718</v>
      </c>
      <c r="B118" s="66">
        <v>40938</v>
      </c>
      <c r="C118" s="3">
        <v>6037</v>
      </c>
      <c r="D118">
        <f t="shared" si="1"/>
        <v>2012</v>
      </c>
    </row>
    <row r="119" spans="1:4">
      <c r="A119" s="3" t="s">
        <v>2719</v>
      </c>
      <c r="B119" s="66">
        <v>40939</v>
      </c>
      <c r="C119" s="3">
        <v>6086</v>
      </c>
      <c r="D119">
        <f t="shared" si="1"/>
        <v>2012</v>
      </c>
    </row>
    <row r="120" spans="1:4">
      <c r="A120" s="3" t="s">
        <v>2720</v>
      </c>
      <c r="B120" s="66">
        <v>40940</v>
      </c>
      <c r="C120" s="3">
        <v>6135</v>
      </c>
      <c r="D120">
        <f t="shared" si="1"/>
        <v>2012</v>
      </c>
    </row>
    <row r="121" spans="1:4">
      <c r="A121" s="3" t="s">
        <v>2721</v>
      </c>
      <c r="B121" s="66">
        <v>40941</v>
      </c>
      <c r="C121" s="3">
        <v>6184</v>
      </c>
      <c r="D121">
        <f t="shared" si="1"/>
        <v>2012</v>
      </c>
    </row>
    <row r="122" spans="1:4">
      <c r="A122" s="3" t="s">
        <v>2771</v>
      </c>
      <c r="B122" s="66">
        <v>40942</v>
      </c>
      <c r="C122" s="3">
        <v>6233</v>
      </c>
      <c r="D122">
        <f t="shared" si="1"/>
        <v>2012</v>
      </c>
    </row>
    <row r="123" spans="1:4">
      <c r="A123" s="3" t="s">
        <v>2772</v>
      </c>
      <c r="B123" s="66">
        <v>40943</v>
      </c>
      <c r="C123" s="3">
        <v>6282</v>
      </c>
      <c r="D123">
        <f t="shared" si="1"/>
        <v>2012</v>
      </c>
    </row>
    <row r="124" spans="1:4">
      <c r="A124" s="3" t="s">
        <v>2773</v>
      </c>
      <c r="B124" s="66">
        <v>40944</v>
      </c>
      <c r="C124" s="3">
        <v>6331</v>
      </c>
      <c r="D124">
        <f t="shared" si="1"/>
        <v>2012</v>
      </c>
    </row>
    <row r="125" spans="1:4">
      <c r="A125" s="3" t="s">
        <v>2717</v>
      </c>
      <c r="B125" s="66">
        <v>40945</v>
      </c>
      <c r="C125" s="3">
        <v>6380</v>
      </c>
      <c r="D125">
        <f t="shared" si="1"/>
        <v>2012</v>
      </c>
    </row>
    <row r="126" spans="1:4">
      <c r="A126" s="3" t="s">
        <v>2718</v>
      </c>
      <c r="B126" s="66">
        <v>40946</v>
      </c>
      <c r="C126" s="3">
        <v>6429</v>
      </c>
      <c r="D126">
        <f t="shared" si="1"/>
        <v>2012</v>
      </c>
    </row>
    <row r="127" spans="1:4">
      <c r="A127" s="3" t="s">
        <v>2719</v>
      </c>
      <c r="B127" s="66">
        <v>40947</v>
      </c>
      <c r="C127" s="3">
        <v>6478</v>
      </c>
      <c r="D127">
        <f t="shared" si="1"/>
        <v>2012</v>
      </c>
    </row>
    <row r="128" spans="1:4">
      <c r="A128" s="3" t="s">
        <v>2720</v>
      </c>
      <c r="B128" s="66">
        <v>40948</v>
      </c>
      <c r="C128" s="3">
        <v>6527</v>
      </c>
      <c r="D128">
        <f t="shared" si="1"/>
        <v>2012</v>
      </c>
    </row>
    <row r="129" spans="1:4">
      <c r="A129" s="3" t="s">
        <v>2721</v>
      </c>
      <c r="B129" s="66">
        <v>40949</v>
      </c>
      <c r="C129" s="3">
        <v>6576</v>
      </c>
      <c r="D129">
        <f t="shared" si="1"/>
        <v>2012</v>
      </c>
    </row>
    <row r="130" spans="1:4">
      <c r="A130" s="3" t="s">
        <v>2771</v>
      </c>
      <c r="B130" s="66">
        <v>40950</v>
      </c>
      <c r="C130" s="3">
        <v>6625</v>
      </c>
      <c r="D130">
        <f t="shared" si="1"/>
        <v>2012</v>
      </c>
    </row>
    <row r="131" spans="1:4">
      <c r="A131" s="3" t="s">
        <v>2772</v>
      </c>
      <c r="B131" s="66">
        <v>40951</v>
      </c>
      <c r="C131" s="3">
        <v>6674</v>
      </c>
      <c r="D131">
        <f t="shared" si="1"/>
        <v>2012</v>
      </c>
    </row>
    <row r="132" spans="1:4">
      <c r="A132" s="3" t="s">
        <v>2773</v>
      </c>
      <c r="B132" s="66">
        <v>40952</v>
      </c>
      <c r="C132" s="3">
        <v>6723</v>
      </c>
      <c r="D132">
        <f t="shared" si="1"/>
        <v>2012</v>
      </c>
    </row>
    <row r="133" spans="1:4">
      <c r="A133" s="3" t="s">
        <v>2717</v>
      </c>
      <c r="B133" s="66">
        <v>40953</v>
      </c>
      <c r="C133" s="3">
        <v>6772</v>
      </c>
      <c r="D133">
        <f t="shared" si="1"/>
        <v>2012</v>
      </c>
    </row>
    <row r="134" spans="1:4">
      <c r="A134" s="3" t="s">
        <v>2718</v>
      </c>
      <c r="B134" s="66">
        <v>40954</v>
      </c>
      <c r="C134" s="3">
        <v>6821</v>
      </c>
      <c r="D134">
        <f t="shared" ref="D134:D197" si="2">YEAR(B134)</f>
        <v>2012</v>
      </c>
    </row>
    <row r="135" spans="1:4">
      <c r="A135" s="3" t="s">
        <v>2719</v>
      </c>
      <c r="B135" s="66">
        <v>40955</v>
      </c>
      <c r="C135" s="3">
        <v>6870</v>
      </c>
      <c r="D135">
        <f t="shared" si="2"/>
        <v>2012</v>
      </c>
    </row>
    <row r="136" spans="1:4">
      <c r="A136" s="3" t="s">
        <v>2720</v>
      </c>
      <c r="B136" s="66">
        <v>40956</v>
      </c>
      <c r="C136" s="3">
        <v>6919</v>
      </c>
      <c r="D136">
        <f t="shared" si="2"/>
        <v>2012</v>
      </c>
    </row>
    <row r="137" spans="1:4">
      <c r="A137" s="3" t="s">
        <v>2721</v>
      </c>
      <c r="B137" s="66">
        <v>40957</v>
      </c>
      <c r="C137" s="3">
        <v>6968</v>
      </c>
      <c r="D137">
        <f t="shared" si="2"/>
        <v>2012</v>
      </c>
    </row>
    <row r="138" spans="1:4">
      <c r="A138" s="3" t="s">
        <v>2771</v>
      </c>
      <c r="B138" s="66">
        <v>40958</v>
      </c>
      <c r="C138" s="3">
        <v>7017</v>
      </c>
      <c r="D138">
        <f t="shared" si="2"/>
        <v>2012</v>
      </c>
    </row>
    <row r="139" spans="1:4">
      <c r="A139" s="3" t="s">
        <v>2772</v>
      </c>
      <c r="B139" s="66">
        <v>40959</v>
      </c>
      <c r="C139" s="3">
        <v>7066</v>
      </c>
      <c r="D139">
        <f t="shared" si="2"/>
        <v>2012</v>
      </c>
    </row>
    <row r="140" spans="1:4">
      <c r="A140" s="3" t="s">
        <v>2773</v>
      </c>
      <c r="B140" s="66">
        <v>40960</v>
      </c>
      <c r="C140" s="3">
        <v>7115</v>
      </c>
      <c r="D140">
        <f t="shared" si="2"/>
        <v>2012</v>
      </c>
    </row>
    <row r="141" spans="1:4">
      <c r="A141" s="3" t="s">
        <v>2717</v>
      </c>
      <c r="B141" s="66">
        <v>40961</v>
      </c>
      <c r="C141" s="3">
        <v>7164</v>
      </c>
      <c r="D141">
        <f t="shared" si="2"/>
        <v>2012</v>
      </c>
    </row>
    <row r="142" spans="1:4">
      <c r="A142" s="3" t="s">
        <v>2718</v>
      </c>
      <c r="B142" s="66">
        <v>40962</v>
      </c>
      <c r="C142" s="3">
        <v>7213</v>
      </c>
      <c r="D142">
        <f t="shared" si="2"/>
        <v>2012</v>
      </c>
    </row>
    <row r="143" spans="1:4">
      <c r="A143" s="3" t="s">
        <v>2719</v>
      </c>
      <c r="B143" s="66">
        <v>40963</v>
      </c>
      <c r="C143" s="3">
        <v>7262</v>
      </c>
      <c r="D143">
        <f t="shared" si="2"/>
        <v>2012</v>
      </c>
    </row>
    <row r="144" spans="1:4">
      <c r="A144" s="3" t="s">
        <v>2720</v>
      </c>
      <c r="B144" s="66">
        <v>40964</v>
      </c>
      <c r="C144" s="3">
        <v>7311</v>
      </c>
      <c r="D144">
        <f t="shared" si="2"/>
        <v>2012</v>
      </c>
    </row>
    <row r="145" spans="1:4">
      <c r="A145" s="3" t="s">
        <v>2721</v>
      </c>
      <c r="B145" s="66">
        <v>40965</v>
      </c>
      <c r="C145" s="3">
        <v>7360</v>
      </c>
      <c r="D145">
        <f t="shared" si="2"/>
        <v>2012</v>
      </c>
    </row>
    <row r="146" spans="1:4">
      <c r="A146" s="3" t="s">
        <v>2771</v>
      </c>
      <c r="B146" s="66">
        <v>40966</v>
      </c>
      <c r="C146" s="3">
        <v>7409</v>
      </c>
      <c r="D146">
        <f t="shared" si="2"/>
        <v>2012</v>
      </c>
    </row>
    <row r="147" spans="1:4">
      <c r="A147" s="3" t="s">
        <v>2772</v>
      </c>
      <c r="B147" s="66">
        <v>40967</v>
      </c>
      <c r="C147" s="3">
        <v>7458</v>
      </c>
      <c r="D147">
        <f t="shared" si="2"/>
        <v>2012</v>
      </c>
    </row>
    <row r="148" spans="1:4">
      <c r="A148" s="3" t="s">
        <v>2773</v>
      </c>
      <c r="B148" s="66">
        <v>40968</v>
      </c>
      <c r="C148" s="3">
        <v>7507</v>
      </c>
      <c r="D148">
        <f t="shared" si="2"/>
        <v>2012</v>
      </c>
    </row>
    <row r="149" spans="1:4">
      <c r="A149" s="3" t="s">
        <v>2717</v>
      </c>
      <c r="B149" s="66">
        <v>40969</v>
      </c>
      <c r="C149" s="3">
        <v>7556</v>
      </c>
      <c r="D149">
        <f t="shared" si="2"/>
        <v>2012</v>
      </c>
    </row>
    <row r="150" spans="1:4">
      <c r="A150" s="3" t="s">
        <v>2718</v>
      </c>
      <c r="B150" s="66">
        <v>40970</v>
      </c>
      <c r="C150" s="3">
        <v>7605</v>
      </c>
      <c r="D150">
        <f t="shared" si="2"/>
        <v>2012</v>
      </c>
    </row>
    <row r="151" spans="1:4">
      <c r="A151" s="3" t="s">
        <v>2719</v>
      </c>
      <c r="B151" s="66">
        <v>40971</v>
      </c>
      <c r="C151" s="3">
        <v>7654</v>
      </c>
      <c r="D151">
        <f t="shared" si="2"/>
        <v>2012</v>
      </c>
    </row>
    <row r="152" spans="1:4">
      <c r="A152" s="3" t="s">
        <v>2720</v>
      </c>
      <c r="B152" s="66">
        <v>40972</v>
      </c>
      <c r="C152" s="3">
        <v>7703</v>
      </c>
      <c r="D152">
        <f t="shared" si="2"/>
        <v>2012</v>
      </c>
    </row>
    <row r="153" spans="1:4">
      <c r="A153" s="3" t="s">
        <v>2721</v>
      </c>
      <c r="B153" s="66">
        <v>40973</v>
      </c>
      <c r="C153" s="3">
        <v>7752</v>
      </c>
      <c r="D153">
        <f t="shared" si="2"/>
        <v>2012</v>
      </c>
    </row>
    <row r="154" spans="1:4">
      <c r="A154" s="3" t="s">
        <v>2771</v>
      </c>
      <c r="B154" s="66">
        <v>40974</v>
      </c>
      <c r="C154" s="3">
        <v>7801</v>
      </c>
      <c r="D154">
        <f t="shared" si="2"/>
        <v>2012</v>
      </c>
    </row>
    <row r="155" spans="1:4">
      <c r="A155" s="3" t="s">
        <v>2772</v>
      </c>
      <c r="B155" s="66">
        <v>40975</v>
      </c>
      <c r="C155" s="3">
        <v>7850</v>
      </c>
      <c r="D155">
        <f t="shared" si="2"/>
        <v>2012</v>
      </c>
    </row>
    <row r="156" spans="1:4">
      <c r="A156" s="3" t="s">
        <v>2773</v>
      </c>
      <c r="B156" s="66">
        <v>40976</v>
      </c>
      <c r="C156" s="3">
        <v>7899</v>
      </c>
      <c r="D156">
        <f t="shared" si="2"/>
        <v>2012</v>
      </c>
    </row>
    <row r="157" spans="1:4">
      <c r="A157" s="3" t="s">
        <v>2717</v>
      </c>
      <c r="B157" s="66">
        <v>40977</v>
      </c>
      <c r="C157" s="3">
        <v>7948</v>
      </c>
      <c r="D157">
        <f t="shared" si="2"/>
        <v>2012</v>
      </c>
    </row>
    <row r="158" spans="1:4">
      <c r="A158" s="3" t="s">
        <v>2718</v>
      </c>
      <c r="B158" s="66">
        <v>40978</v>
      </c>
      <c r="C158" s="3">
        <v>7997</v>
      </c>
      <c r="D158">
        <f t="shared" si="2"/>
        <v>2012</v>
      </c>
    </row>
    <row r="159" spans="1:4">
      <c r="A159" s="3" t="s">
        <v>2719</v>
      </c>
      <c r="B159" s="66">
        <v>40979</v>
      </c>
      <c r="C159" s="3">
        <v>8046</v>
      </c>
      <c r="D159">
        <f t="shared" si="2"/>
        <v>2012</v>
      </c>
    </row>
    <row r="160" spans="1:4">
      <c r="A160" s="3" t="s">
        <v>2720</v>
      </c>
      <c r="B160" s="66">
        <v>40980</v>
      </c>
      <c r="C160" s="3">
        <v>8095</v>
      </c>
      <c r="D160">
        <f t="shared" si="2"/>
        <v>2012</v>
      </c>
    </row>
    <row r="161" spans="1:4">
      <c r="A161" s="3" t="s">
        <v>2721</v>
      </c>
      <c r="B161" s="66">
        <v>40981</v>
      </c>
      <c r="C161" s="3">
        <v>8144</v>
      </c>
      <c r="D161">
        <f t="shared" si="2"/>
        <v>2012</v>
      </c>
    </row>
    <row r="162" spans="1:4">
      <c r="A162" s="3" t="s">
        <v>2771</v>
      </c>
      <c r="B162" s="66">
        <v>40982</v>
      </c>
      <c r="C162" s="3">
        <v>8193</v>
      </c>
      <c r="D162">
        <f t="shared" si="2"/>
        <v>2012</v>
      </c>
    </row>
    <row r="163" spans="1:4">
      <c r="A163" s="3" t="s">
        <v>2772</v>
      </c>
      <c r="B163" s="66">
        <v>40983</v>
      </c>
      <c r="C163" s="3">
        <v>8242</v>
      </c>
      <c r="D163">
        <f t="shared" si="2"/>
        <v>2012</v>
      </c>
    </row>
    <row r="164" spans="1:4">
      <c r="A164" s="3" t="s">
        <v>2773</v>
      </c>
      <c r="B164" s="66">
        <v>40984</v>
      </c>
      <c r="C164" s="3">
        <v>8291</v>
      </c>
      <c r="D164">
        <f t="shared" si="2"/>
        <v>2012</v>
      </c>
    </row>
    <row r="165" spans="1:4">
      <c r="A165" s="3" t="s">
        <v>2717</v>
      </c>
      <c r="B165" s="66">
        <v>40985</v>
      </c>
      <c r="C165" s="3">
        <v>8340</v>
      </c>
      <c r="D165">
        <f t="shared" si="2"/>
        <v>2012</v>
      </c>
    </row>
    <row r="166" spans="1:4">
      <c r="A166" s="3" t="s">
        <v>2718</v>
      </c>
      <c r="B166" s="66">
        <v>40986</v>
      </c>
      <c r="C166" s="3">
        <v>8389</v>
      </c>
      <c r="D166">
        <f t="shared" si="2"/>
        <v>2012</v>
      </c>
    </row>
    <row r="167" spans="1:4">
      <c r="A167" s="3" t="s">
        <v>2719</v>
      </c>
      <c r="B167" s="66">
        <v>40987</v>
      </c>
      <c r="C167" s="3">
        <v>8438</v>
      </c>
      <c r="D167">
        <f t="shared" si="2"/>
        <v>2012</v>
      </c>
    </row>
    <row r="168" spans="1:4">
      <c r="A168" s="3" t="s">
        <v>2720</v>
      </c>
      <c r="B168" s="66">
        <v>40988</v>
      </c>
      <c r="C168" s="3">
        <v>8487</v>
      </c>
      <c r="D168">
        <f t="shared" si="2"/>
        <v>2012</v>
      </c>
    </row>
    <row r="169" spans="1:4">
      <c r="A169" s="3" t="s">
        <v>2721</v>
      </c>
      <c r="B169" s="66">
        <v>40989</v>
      </c>
      <c r="C169" s="3">
        <v>8536</v>
      </c>
      <c r="D169">
        <f t="shared" si="2"/>
        <v>2012</v>
      </c>
    </row>
    <row r="170" spans="1:4">
      <c r="A170" s="3" t="s">
        <v>2771</v>
      </c>
      <c r="B170" s="66">
        <v>40990</v>
      </c>
      <c r="C170" s="3">
        <v>8585</v>
      </c>
      <c r="D170">
        <f t="shared" si="2"/>
        <v>2012</v>
      </c>
    </row>
    <row r="171" spans="1:4">
      <c r="A171" s="3" t="s">
        <v>2772</v>
      </c>
      <c r="B171" s="66">
        <v>40991</v>
      </c>
      <c r="C171" s="3">
        <v>8634</v>
      </c>
      <c r="D171">
        <f t="shared" si="2"/>
        <v>2012</v>
      </c>
    </row>
    <row r="172" spans="1:4">
      <c r="A172" s="3" t="s">
        <v>2773</v>
      </c>
      <c r="B172" s="66">
        <v>40992</v>
      </c>
      <c r="C172" s="3">
        <v>8683</v>
      </c>
      <c r="D172">
        <f t="shared" si="2"/>
        <v>2012</v>
      </c>
    </row>
    <row r="173" spans="1:4">
      <c r="A173" s="3" t="s">
        <v>2717</v>
      </c>
      <c r="B173" s="66">
        <v>40993</v>
      </c>
      <c r="C173" s="3">
        <v>8732</v>
      </c>
      <c r="D173">
        <f t="shared" si="2"/>
        <v>2012</v>
      </c>
    </row>
    <row r="174" spans="1:4">
      <c r="A174" s="3" t="s">
        <v>2718</v>
      </c>
      <c r="B174" s="66">
        <v>40994</v>
      </c>
      <c r="C174" s="3">
        <v>8781</v>
      </c>
      <c r="D174">
        <f t="shared" si="2"/>
        <v>2012</v>
      </c>
    </row>
    <row r="175" spans="1:4">
      <c r="A175" s="3" t="s">
        <v>2719</v>
      </c>
      <c r="B175" s="66">
        <v>40995</v>
      </c>
      <c r="C175" s="3">
        <v>8830</v>
      </c>
      <c r="D175">
        <f t="shared" si="2"/>
        <v>2012</v>
      </c>
    </row>
    <row r="176" spans="1:4">
      <c r="A176" s="3" t="s">
        <v>2720</v>
      </c>
      <c r="B176" s="66">
        <v>40996</v>
      </c>
      <c r="C176" s="3">
        <v>8879</v>
      </c>
      <c r="D176">
        <f t="shared" si="2"/>
        <v>2012</v>
      </c>
    </row>
    <row r="177" spans="1:4">
      <c r="A177" s="3" t="s">
        <v>2721</v>
      </c>
      <c r="B177" s="66">
        <v>40997</v>
      </c>
      <c r="C177" s="3">
        <v>8928</v>
      </c>
      <c r="D177">
        <f t="shared" si="2"/>
        <v>2012</v>
      </c>
    </row>
    <row r="178" spans="1:4">
      <c r="A178" s="3" t="s">
        <v>2771</v>
      </c>
      <c r="B178" s="66">
        <v>40998</v>
      </c>
      <c r="C178" s="3">
        <v>8977</v>
      </c>
      <c r="D178">
        <f t="shared" si="2"/>
        <v>2012</v>
      </c>
    </row>
    <row r="179" spans="1:4">
      <c r="A179" s="3" t="s">
        <v>2772</v>
      </c>
      <c r="B179" s="66">
        <v>40999</v>
      </c>
      <c r="C179" s="3">
        <v>9026</v>
      </c>
      <c r="D179">
        <f t="shared" si="2"/>
        <v>2012</v>
      </c>
    </row>
    <row r="180" spans="1:4">
      <c r="A180" s="3" t="s">
        <v>2773</v>
      </c>
      <c r="B180" s="66">
        <v>41000</v>
      </c>
      <c r="C180" s="3">
        <v>9075</v>
      </c>
      <c r="D180">
        <f t="shared" si="2"/>
        <v>2012</v>
      </c>
    </row>
    <row r="181" spans="1:4">
      <c r="A181" s="3" t="s">
        <v>2717</v>
      </c>
      <c r="B181" s="66">
        <v>41001</v>
      </c>
      <c r="C181" s="3">
        <v>9124</v>
      </c>
      <c r="D181">
        <f t="shared" si="2"/>
        <v>2012</v>
      </c>
    </row>
    <row r="182" spans="1:4">
      <c r="A182" s="3" t="s">
        <v>2718</v>
      </c>
      <c r="B182" s="66">
        <v>41002</v>
      </c>
      <c r="C182" s="3">
        <v>9173</v>
      </c>
      <c r="D182">
        <f t="shared" si="2"/>
        <v>2012</v>
      </c>
    </row>
    <row r="183" spans="1:4">
      <c r="A183" s="3" t="s">
        <v>2719</v>
      </c>
      <c r="B183" s="66">
        <v>41003</v>
      </c>
      <c r="C183" s="3">
        <v>9222</v>
      </c>
      <c r="D183">
        <f t="shared" si="2"/>
        <v>2012</v>
      </c>
    </row>
    <row r="184" spans="1:4">
      <c r="A184" s="3" t="s">
        <v>2720</v>
      </c>
      <c r="B184" s="66">
        <v>41004</v>
      </c>
      <c r="C184" s="3">
        <v>9271</v>
      </c>
      <c r="D184">
        <f t="shared" si="2"/>
        <v>2012</v>
      </c>
    </row>
    <row r="185" spans="1:4">
      <c r="A185" s="3" t="s">
        <v>2721</v>
      </c>
      <c r="B185" s="66">
        <v>41005</v>
      </c>
      <c r="C185" s="3">
        <v>9320</v>
      </c>
      <c r="D185">
        <f t="shared" si="2"/>
        <v>2012</v>
      </c>
    </row>
    <row r="186" spans="1:4">
      <c r="A186" s="3" t="s">
        <v>2771</v>
      </c>
      <c r="B186" s="66">
        <v>41006</v>
      </c>
      <c r="C186" s="3">
        <v>9369</v>
      </c>
      <c r="D186">
        <f t="shared" si="2"/>
        <v>2012</v>
      </c>
    </row>
    <row r="187" spans="1:4">
      <c r="A187" s="3" t="s">
        <v>2772</v>
      </c>
      <c r="B187" s="66">
        <v>41007</v>
      </c>
      <c r="C187" s="3">
        <v>9418</v>
      </c>
      <c r="D187">
        <f t="shared" si="2"/>
        <v>2012</v>
      </c>
    </row>
    <row r="188" spans="1:4">
      <c r="A188" s="3" t="s">
        <v>2773</v>
      </c>
      <c r="B188" s="66">
        <v>41008</v>
      </c>
      <c r="C188" s="3">
        <v>9467</v>
      </c>
      <c r="D188">
        <f t="shared" si="2"/>
        <v>2012</v>
      </c>
    </row>
    <row r="189" spans="1:4">
      <c r="A189" s="3" t="s">
        <v>2717</v>
      </c>
      <c r="B189" s="66">
        <v>41009</v>
      </c>
      <c r="C189" s="3">
        <v>9516</v>
      </c>
      <c r="D189">
        <f t="shared" si="2"/>
        <v>2012</v>
      </c>
    </row>
    <row r="190" spans="1:4">
      <c r="A190" s="3" t="s">
        <v>2718</v>
      </c>
      <c r="B190" s="66">
        <v>41010</v>
      </c>
      <c r="C190" s="3">
        <v>9565</v>
      </c>
      <c r="D190">
        <f t="shared" si="2"/>
        <v>2012</v>
      </c>
    </row>
    <row r="191" spans="1:4">
      <c r="A191" s="3" t="s">
        <v>2719</v>
      </c>
      <c r="B191" s="66">
        <v>41011</v>
      </c>
      <c r="C191" s="3">
        <v>9614</v>
      </c>
      <c r="D191">
        <f t="shared" si="2"/>
        <v>2012</v>
      </c>
    </row>
    <row r="192" spans="1:4">
      <c r="A192" s="3" t="s">
        <v>2720</v>
      </c>
      <c r="B192" s="66">
        <v>41012</v>
      </c>
      <c r="C192" s="3">
        <v>9663</v>
      </c>
      <c r="D192">
        <f t="shared" si="2"/>
        <v>2012</v>
      </c>
    </row>
    <row r="193" spans="1:4">
      <c r="A193" s="3" t="s">
        <v>2721</v>
      </c>
      <c r="B193" s="66">
        <v>41013</v>
      </c>
      <c r="C193" s="3">
        <v>9712</v>
      </c>
      <c r="D193">
        <f t="shared" si="2"/>
        <v>2012</v>
      </c>
    </row>
    <row r="194" spans="1:4">
      <c r="A194" s="3" t="s">
        <v>2771</v>
      </c>
      <c r="B194" s="66">
        <v>41014</v>
      </c>
      <c r="C194" s="3">
        <v>9761</v>
      </c>
      <c r="D194">
        <f t="shared" si="2"/>
        <v>2012</v>
      </c>
    </row>
    <row r="195" spans="1:4">
      <c r="A195" s="3" t="s">
        <v>2772</v>
      </c>
      <c r="B195" s="66">
        <v>41015</v>
      </c>
      <c r="C195" s="3">
        <v>9810</v>
      </c>
      <c r="D195">
        <f t="shared" si="2"/>
        <v>2012</v>
      </c>
    </row>
    <row r="196" spans="1:4">
      <c r="A196" s="3" t="s">
        <v>2773</v>
      </c>
      <c r="B196" s="66">
        <v>41016</v>
      </c>
      <c r="C196" s="3">
        <v>9859</v>
      </c>
      <c r="D196">
        <f t="shared" si="2"/>
        <v>2012</v>
      </c>
    </row>
    <row r="197" spans="1:4">
      <c r="A197" s="3" t="s">
        <v>2717</v>
      </c>
      <c r="B197" s="66">
        <v>41017</v>
      </c>
      <c r="C197" s="3">
        <v>9908</v>
      </c>
      <c r="D197">
        <f t="shared" si="2"/>
        <v>2012</v>
      </c>
    </row>
    <row r="198" spans="1:4">
      <c r="A198" s="3" t="s">
        <v>2718</v>
      </c>
      <c r="B198" s="66">
        <v>41018</v>
      </c>
      <c r="C198" s="3">
        <v>9957</v>
      </c>
      <c r="D198">
        <f t="shared" ref="D198:D261" si="3">YEAR(B198)</f>
        <v>2012</v>
      </c>
    </row>
    <row r="199" spans="1:4">
      <c r="A199" s="3" t="s">
        <v>2719</v>
      </c>
      <c r="B199" s="66">
        <v>41019</v>
      </c>
      <c r="C199" s="3">
        <v>10006</v>
      </c>
      <c r="D199">
        <f t="shared" si="3"/>
        <v>2012</v>
      </c>
    </row>
    <row r="200" spans="1:4">
      <c r="A200" s="3" t="s">
        <v>2720</v>
      </c>
      <c r="B200" s="66">
        <v>41020</v>
      </c>
      <c r="C200" s="3">
        <v>10055</v>
      </c>
      <c r="D200">
        <f t="shared" si="3"/>
        <v>2012</v>
      </c>
    </row>
    <row r="201" spans="1:4">
      <c r="A201" s="3" t="s">
        <v>2721</v>
      </c>
      <c r="B201" s="66">
        <v>41021</v>
      </c>
      <c r="C201" s="3">
        <v>10104</v>
      </c>
      <c r="D201">
        <f t="shared" si="3"/>
        <v>2012</v>
      </c>
    </row>
    <row r="202" spans="1:4">
      <c r="A202" s="3" t="s">
        <v>2771</v>
      </c>
      <c r="B202" s="66">
        <v>41022</v>
      </c>
      <c r="C202" s="3">
        <v>10153</v>
      </c>
      <c r="D202">
        <f t="shared" si="3"/>
        <v>2012</v>
      </c>
    </row>
    <row r="203" spans="1:4">
      <c r="A203" s="3" t="s">
        <v>2772</v>
      </c>
      <c r="B203" s="66">
        <v>41023</v>
      </c>
      <c r="C203" s="3">
        <v>10202</v>
      </c>
      <c r="D203">
        <f t="shared" si="3"/>
        <v>2012</v>
      </c>
    </row>
    <row r="204" spans="1:4">
      <c r="A204" s="3" t="s">
        <v>2773</v>
      </c>
      <c r="B204" s="66">
        <v>41024</v>
      </c>
      <c r="C204" s="3">
        <v>10251</v>
      </c>
      <c r="D204">
        <f t="shared" si="3"/>
        <v>2012</v>
      </c>
    </row>
    <row r="205" spans="1:4">
      <c r="A205" s="3" t="s">
        <v>2717</v>
      </c>
      <c r="B205" s="66">
        <v>41025</v>
      </c>
      <c r="C205" s="3">
        <v>10300</v>
      </c>
      <c r="D205">
        <f t="shared" si="3"/>
        <v>2012</v>
      </c>
    </row>
    <row r="206" spans="1:4">
      <c r="A206" s="3" t="s">
        <v>2718</v>
      </c>
      <c r="B206" s="66">
        <v>41026</v>
      </c>
      <c r="C206" s="3">
        <v>10349</v>
      </c>
      <c r="D206">
        <f t="shared" si="3"/>
        <v>2012</v>
      </c>
    </row>
    <row r="207" spans="1:4">
      <c r="A207" s="3" t="s">
        <v>2719</v>
      </c>
      <c r="B207" s="66">
        <v>41027</v>
      </c>
      <c r="C207" s="3">
        <v>10398</v>
      </c>
      <c r="D207">
        <f t="shared" si="3"/>
        <v>2012</v>
      </c>
    </row>
    <row r="208" spans="1:4">
      <c r="A208" s="3" t="s">
        <v>2720</v>
      </c>
      <c r="B208" s="66">
        <v>41028</v>
      </c>
      <c r="C208" s="3">
        <v>10447</v>
      </c>
      <c r="D208">
        <f t="shared" si="3"/>
        <v>2012</v>
      </c>
    </row>
    <row r="209" spans="1:4">
      <c r="A209" s="3" t="s">
        <v>2721</v>
      </c>
      <c r="B209" s="66">
        <v>41029</v>
      </c>
      <c r="C209" s="3">
        <v>10496</v>
      </c>
      <c r="D209">
        <f t="shared" si="3"/>
        <v>2012</v>
      </c>
    </row>
    <row r="210" spans="1:4">
      <c r="A210" s="3" t="s">
        <v>2771</v>
      </c>
      <c r="B210" s="66">
        <v>41030</v>
      </c>
      <c r="C210" s="3">
        <v>10545</v>
      </c>
      <c r="D210">
        <f t="shared" si="3"/>
        <v>2012</v>
      </c>
    </row>
    <row r="211" spans="1:4">
      <c r="A211" s="3" t="s">
        <v>2772</v>
      </c>
      <c r="B211" s="66">
        <v>41031</v>
      </c>
      <c r="C211" s="3">
        <v>10594</v>
      </c>
      <c r="D211">
        <f t="shared" si="3"/>
        <v>2012</v>
      </c>
    </row>
    <row r="212" spans="1:4">
      <c r="A212" s="3" t="s">
        <v>2773</v>
      </c>
      <c r="B212" s="66">
        <v>41032</v>
      </c>
      <c r="C212" s="3">
        <v>10643</v>
      </c>
      <c r="D212">
        <f t="shared" si="3"/>
        <v>2012</v>
      </c>
    </row>
    <row r="213" spans="1:4">
      <c r="A213" s="3" t="s">
        <v>2717</v>
      </c>
      <c r="B213" s="66">
        <v>41033</v>
      </c>
      <c r="C213" s="3">
        <v>10692</v>
      </c>
      <c r="D213">
        <f t="shared" si="3"/>
        <v>2012</v>
      </c>
    </row>
    <row r="214" spans="1:4">
      <c r="A214" s="3" t="s">
        <v>2718</v>
      </c>
      <c r="B214" s="66">
        <v>41034</v>
      </c>
      <c r="C214" s="3">
        <v>10741</v>
      </c>
      <c r="D214">
        <f t="shared" si="3"/>
        <v>2012</v>
      </c>
    </row>
    <row r="215" spans="1:4">
      <c r="A215" s="3" t="s">
        <v>2719</v>
      </c>
      <c r="B215" s="66">
        <v>41035</v>
      </c>
      <c r="C215" s="3">
        <v>10790</v>
      </c>
      <c r="D215">
        <f t="shared" si="3"/>
        <v>2012</v>
      </c>
    </row>
    <row r="216" spans="1:4">
      <c r="A216" s="3" t="s">
        <v>2720</v>
      </c>
      <c r="B216" s="66">
        <v>41036</v>
      </c>
      <c r="C216" s="3">
        <v>10839</v>
      </c>
      <c r="D216">
        <f t="shared" si="3"/>
        <v>2012</v>
      </c>
    </row>
    <row r="217" spans="1:4">
      <c r="A217" s="3" t="s">
        <v>2721</v>
      </c>
      <c r="B217" s="66">
        <v>41037</v>
      </c>
      <c r="C217" s="3">
        <v>10888</v>
      </c>
      <c r="D217">
        <f t="shared" si="3"/>
        <v>2012</v>
      </c>
    </row>
    <row r="218" spans="1:4">
      <c r="A218" s="3" t="s">
        <v>2771</v>
      </c>
      <c r="B218" s="66">
        <v>41038</v>
      </c>
      <c r="C218" s="3">
        <v>10937</v>
      </c>
      <c r="D218">
        <f t="shared" si="3"/>
        <v>2012</v>
      </c>
    </row>
    <row r="219" spans="1:4">
      <c r="A219" s="3" t="s">
        <v>2772</v>
      </c>
      <c r="B219" s="66">
        <v>41039</v>
      </c>
      <c r="C219" s="3">
        <v>10986</v>
      </c>
      <c r="D219">
        <f t="shared" si="3"/>
        <v>2012</v>
      </c>
    </row>
    <row r="220" spans="1:4">
      <c r="A220" s="3" t="s">
        <v>2773</v>
      </c>
      <c r="B220" s="66">
        <v>41040</v>
      </c>
      <c r="C220" s="3">
        <v>11035</v>
      </c>
      <c r="D220">
        <f t="shared" si="3"/>
        <v>2012</v>
      </c>
    </row>
    <row r="221" spans="1:4">
      <c r="A221" s="3" t="s">
        <v>2717</v>
      </c>
      <c r="B221" s="66">
        <v>41041</v>
      </c>
      <c r="C221" s="3">
        <v>11084</v>
      </c>
      <c r="D221">
        <f t="shared" si="3"/>
        <v>2012</v>
      </c>
    </row>
    <row r="222" spans="1:4">
      <c r="A222" s="3" t="s">
        <v>2718</v>
      </c>
      <c r="B222" s="66">
        <v>41042</v>
      </c>
      <c r="C222" s="3">
        <v>11133</v>
      </c>
      <c r="D222">
        <f t="shared" si="3"/>
        <v>2012</v>
      </c>
    </row>
    <row r="223" spans="1:4">
      <c r="A223" s="3" t="s">
        <v>2719</v>
      </c>
      <c r="B223" s="66">
        <v>41043</v>
      </c>
      <c r="C223" s="3">
        <v>11182</v>
      </c>
      <c r="D223">
        <f t="shared" si="3"/>
        <v>2012</v>
      </c>
    </row>
    <row r="224" spans="1:4">
      <c r="A224" s="3" t="s">
        <v>2720</v>
      </c>
      <c r="B224" s="66">
        <v>41044</v>
      </c>
      <c r="C224" s="3">
        <v>11231</v>
      </c>
      <c r="D224">
        <f t="shared" si="3"/>
        <v>2012</v>
      </c>
    </row>
    <row r="225" spans="1:4">
      <c r="A225" s="3" t="s">
        <v>2721</v>
      </c>
      <c r="B225" s="66">
        <v>41045</v>
      </c>
      <c r="C225" s="3">
        <v>11280</v>
      </c>
      <c r="D225">
        <f t="shared" si="3"/>
        <v>2012</v>
      </c>
    </row>
    <row r="226" spans="1:4">
      <c r="A226" s="3" t="s">
        <v>2771</v>
      </c>
      <c r="B226" s="66">
        <v>41046</v>
      </c>
      <c r="C226" s="3">
        <v>11329</v>
      </c>
      <c r="D226">
        <f t="shared" si="3"/>
        <v>2012</v>
      </c>
    </row>
    <row r="227" spans="1:4">
      <c r="A227" s="3" t="s">
        <v>2772</v>
      </c>
      <c r="B227" s="66">
        <v>41047</v>
      </c>
      <c r="C227" s="3">
        <v>11378</v>
      </c>
      <c r="D227">
        <f t="shared" si="3"/>
        <v>2012</v>
      </c>
    </row>
    <row r="228" spans="1:4">
      <c r="A228" s="3" t="s">
        <v>2773</v>
      </c>
      <c r="B228" s="66">
        <v>41048</v>
      </c>
      <c r="C228" s="3">
        <v>11427</v>
      </c>
      <c r="D228">
        <f t="shared" si="3"/>
        <v>2012</v>
      </c>
    </row>
    <row r="229" spans="1:4">
      <c r="A229" s="3" t="s">
        <v>2717</v>
      </c>
      <c r="B229" s="66">
        <v>41049</v>
      </c>
      <c r="C229" s="3">
        <v>11476</v>
      </c>
      <c r="D229">
        <f t="shared" si="3"/>
        <v>2012</v>
      </c>
    </row>
    <row r="230" spans="1:4">
      <c r="A230" s="3" t="s">
        <v>2718</v>
      </c>
      <c r="B230" s="66">
        <v>41050</v>
      </c>
      <c r="C230" s="3">
        <v>11525</v>
      </c>
      <c r="D230">
        <f t="shared" si="3"/>
        <v>2012</v>
      </c>
    </row>
    <row r="231" spans="1:4">
      <c r="A231" s="3" t="s">
        <v>2719</v>
      </c>
      <c r="B231" s="66">
        <v>41051</v>
      </c>
      <c r="C231" s="3">
        <v>11574</v>
      </c>
      <c r="D231">
        <f t="shared" si="3"/>
        <v>2012</v>
      </c>
    </row>
    <row r="232" spans="1:4">
      <c r="A232" s="3" t="s">
        <v>2720</v>
      </c>
      <c r="B232" s="66">
        <v>41052</v>
      </c>
      <c r="C232" s="3">
        <v>11623</v>
      </c>
      <c r="D232">
        <f t="shared" si="3"/>
        <v>2012</v>
      </c>
    </row>
    <row r="233" spans="1:4">
      <c r="A233" s="3" t="s">
        <v>2721</v>
      </c>
      <c r="B233" s="66">
        <v>41053</v>
      </c>
      <c r="C233" s="3">
        <v>11672</v>
      </c>
      <c r="D233">
        <f t="shared" si="3"/>
        <v>2012</v>
      </c>
    </row>
    <row r="234" spans="1:4">
      <c r="A234" s="3" t="s">
        <v>2771</v>
      </c>
      <c r="B234" s="66">
        <v>41054</v>
      </c>
      <c r="C234" s="3">
        <v>11721</v>
      </c>
      <c r="D234">
        <f t="shared" si="3"/>
        <v>2012</v>
      </c>
    </row>
    <row r="235" spans="1:4">
      <c r="A235" s="3" t="s">
        <v>2772</v>
      </c>
      <c r="B235" s="66">
        <v>41055</v>
      </c>
      <c r="C235" s="3">
        <v>11770</v>
      </c>
      <c r="D235">
        <f t="shared" si="3"/>
        <v>2012</v>
      </c>
    </row>
    <row r="236" spans="1:4">
      <c r="A236" s="3" t="s">
        <v>2773</v>
      </c>
      <c r="B236" s="66">
        <v>41056</v>
      </c>
      <c r="C236" s="3">
        <v>11819</v>
      </c>
      <c r="D236">
        <f t="shared" si="3"/>
        <v>2012</v>
      </c>
    </row>
    <row r="237" spans="1:4">
      <c r="A237" s="3" t="s">
        <v>2717</v>
      </c>
      <c r="B237" s="66">
        <v>41057</v>
      </c>
      <c r="C237" s="3">
        <v>11868</v>
      </c>
      <c r="D237">
        <f t="shared" si="3"/>
        <v>2012</v>
      </c>
    </row>
    <row r="238" spans="1:4">
      <c r="A238" s="3" t="s">
        <v>2718</v>
      </c>
      <c r="B238" s="66">
        <v>41058</v>
      </c>
      <c r="C238" s="3">
        <v>11917</v>
      </c>
      <c r="D238">
        <f t="shared" si="3"/>
        <v>2012</v>
      </c>
    </row>
    <row r="239" spans="1:4">
      <c r="A239" s="3" t="s">
        <v>2719</v>
      </c>
      <c r="B239" s="66">
        <v>41059</v>
      </c>
      <c r="C239" s="3">
        <v>11966</v>
      </c>
      <c r="D239">
        <f t="shared" si="3"/>
        <v>2012</v>
      </c>
    </row>
    <row r="240" spans="1:4">
      <c r="A240" s="3" t="s">
        <v>2720</v>
      </c>
      <c r="B240" s="66">
        <v>41060</v>
      </c>
      <c r="C240" s="3">
        <v>12015</v>
      </c>
      <c r="D240">
        <f t="shared" si="3"/>
        <v>2012</v>
      </c>
    </row>
    <row r="241" spans="1:4">
      <c r="A241" s="3" t="s">
        <v>2721</v>
      </c>
      <c r="B241" s="66">
        <v>41061</v>
      </c>
      <c r="C241" s="3">
        <v>12064</v>
      </c>
      <c r="D241">
        <f t="shared" si="3"/>
        <v>2012</v>
      </c>
    </row>
    <row r="242" spans="1:4">
      <c r="A242" s="3" t="s">
        <v>2771</v>
      </c>
      <c r="B242" s="66">
        <v>41062</v>
      </c>
      <c r="C242" s="3">
        <v>12113</v>
      </c>
      <c r="D242">
        <f t="shared" si="3"/>
        <v>2012</v>
      </c>
    </row>
    <row r="243" spans="1:4">
      <c r="A243" s="3" t="s">
        <v>2772</v>
      </c>
      <c r="B243" s="66">
        <v>41063</v>
      </c>
      <c r="C243" s="3">
        <v>12162</v>
      </c>
      <c r="D243">
        <f t="shared" si="3"/>
        <v>2012</v>
      </c>
    </row>
    <row r="244" spans="1:4">
      <c r="A244" s="3" t="s">
        <v>2773</v>
      </c>
      <c r="B244" s="66">
        <v>41064</v>
      </c>
      <c r="C244" s="3">
        <v>12211</v>
      </c>
      <c r="D244">
        <f t="shared" si="3"/>
        <v>2012</v>
      </c>
    </row>
    <row r="245" spans="1:4">
      <c r="A245" s="3" t="s">
        <v>2717</v>
      </c>
      <c r="B245" s="66">
        <v>41065</v>
      </c>
      <c r="C245" s="3">
        <v>12260</v>
      </c>
      <c r="D245">
        <f t="shared" si="3"/>
        <v>2012</v>
      </c>
    </row>
    <row r="246" spans="1:4">
      <c r="A246" s="3" t="s">
        <v>2718</v>
      </c>
      <c r="B246" s="66">
        <v>41066</v>
      </c>
      <c r="C246" s="3">
        <v>12309</v>
      </c>
      <c r="D246">
        <f t="shared" si="3"/>
        <v>2012</v>
      </c>
    </row>
    <row r="247" spans="1:4">
      <c r="A247" s="3" t="s">
        <v>2719</v>
      </c>
      <c r="B247" s="66">
        <v>41067</v>
      </c>
      <c r="C247" s="3">
        <v>12358</v>
      </c>
      <c r="D247">
        <f t="shared" si="3"/>
        <v>2012</v>
      </c>
    </row>
    <row r="248" spans="1:4">
      <c r="A248" s="3" t="s">
        <v>2720</v>
      </c>
      <c r="B248" s="66">
        <v>41068</v>
      </c>
      <c r="C248" s="3">
        <v>12407</v>
      </c>
      <c r="D248">
        <f t="shared" si="3"/>
        <v>2012</v>
      </c>
    </row>
    <row r="249" spans="1:4">
      <c r="A249" s="3" t="s">
        <v>2721</v>
      </c>
      <c r="B249" s="66">
        <v>41069</v>
      </c>
      <c r="C249" s="3">
        <v>12456</v>
      </c>
      <c r="D249">
        <f t="shared" si="3"/>
        <v>2012</v>
      </c>
    </row>
    <row r="250" spans="1:4">
      <c r="A250" s="3" t="s">
        <v>2771</v>
      </c>
      <c r="B250" s="66">
        <v>41070</v>
      </c>
      <c r="C250" s="3">
        <v>12505</v>
      </c>
      <c r="D250">
        <f t="shared" si="3"/>
        <v>2012</v>
      </c>
    </row>
    <row r="251" spans="1:4">
      <c r="A251" s="3" t="s">
        <v>2772</v>
      </c>
      <c r="B251" s="66">
        <v>41071</v>
      </c>
      <c r="C251" s="3">
        <v>12554</v>
      </c>
      <c r="D251">
        <f t="shared" si="3"/>
        <v>2012</v>
      </c>
    </row>
    <row r="252" spans="1:4">
      <c r="A252" s="3" t="s">
        <v>2773</v>
      </c>
      <c r="B252" s="66">
        <v>41072</v>
      </c>
      <c r="C252" s="3">
        <v>12603</v>
      </c>
      <c r="D252">
        <f t="shared" si="3"/>
        <v>2012</v>
      </c>
    </row>
    <row r="253" spans="1:4">
      <c r="A253" s="3" t="s">
        <v>2717</v>
      </c>
      <c r="B253" s="66">
        <v>41073</v>
      </c>
      <c r="C253" s="3">
        <v>12652</v>
      </c>
      <c r="D253">
        <f t="shared" si="3"/>
        <v>2012</v>
      </c>
    </row>
    <row r="254" spans="1:4">
      <c r="A254" s="3" t="s">
        <v>2718</v>
      </c>
      <c r="B254" s="66">
        <v>41074</v>
      </c>
      <c r="C254" s="3">
        <v>12701</v>
      </c>
      <c r="D254">
        <f t="shared" si="3"/>
        <v>2012</v>
      </c>
    </row>
    <row r="255" spans="1:4">
      <c r="A255" s="3" t="s">
        <v>2719</v>
      </c>
      <c r="B255" s="66">
        <v>41075</v>
      </c>
      <c r="C255" s="3">
        <v>12750</v>
      </c>
      <c r="D255">
        <f t="shared" si="3"/>
        <v>2012</v>
      </c>
    </row>
    <row r="256" spans="1:4">
      <c r="A256" s="3" t="s">
        <v>2720</v>
      </c>
      <c r="B256" s="66">
        <v>41076</v>
      </c>
      <c r="C256" s="3">
        <v>12799</v>
      </c>
      <c r="D256">
        <f t="shared" si="3"/>
        <v>2012</v>
      </c>
    </row>
    <row r="257" spans="1:4">
      <c r="A257" s="3" t="s">
        <v>2721</v>
      </c>
      <c r="B257" s="66">
        <v>41077</v>
      </c>
      <c r="C257" s="3">
        <v>12848</v>
      </c>
      <c r="D257">
        <f t="shared" si="3"/>
        <v>2012</v>
      </c>
    </row>
    <row r="258" spans="1:4">
      <c r="A258" s="3" t="s">
        <v>2771</v>
      </c>
      <c r="B258" s="66">
        <v>41078</v>
      </c>
      <c r="C258" s="3">
        <v>12897</v>
      </c>
      <c r="D258">
        <f t="shared" si="3"/>
        <v>2012</v>
      </c>
    </row>
    <row r="259" spans="1:4">
      <c r="A259" s="3" t="s">
        <v>2772</v>
      </c>
      <c r="B259" s="66">
        <v>41079</v>
      </c>
      <c r="C259" s="3">
        <v>12946</v>
      </c>
      <c r="D259">
        <f t="shared" si="3"/>
        <v>2012</v>
      </c>
    </row>
    <row r="260" spans="1:4">
      <c r="A260" s="3" t="s">
        <v>2773</v>
      </c>
      <c r="B260" s="66">
        <v>41080</v>
      </c>
      <c r="C260" s="3">
        <v>12995</v>
      </c>
      <c r="D260">
        <f t="shared" si="3"/>
        <v>2012</v>
      </c>
    </row>
    <row r="261" spans="1:4">
      <c r="A261" s="3" t="s">
        <v>2717</v>
      </c>
      <c r="B261" s="66">
        <v>41081</v>
      </c>
      <c r="C261" s="3">
        <v>13044</v>
      </c>
      <c r="D261">
        <f t="shared" si="3"/>
        <v>2012</v>
      </c>
    </row>
    <row r="262" spans="1:4">
      <c r="A262" s="3" t="s">
        <v>2718</v>
      </c>
      <c r="B262" s="66">
        <v>41082</v>
      </c>
      <c r="C262" s="3">
        <v>13093</v>
      </c>
      <c r="D262">
        <f t="shared" ref="D262:D325" si="4">YEAR(B262)</f>
        <v>2012</v>
      </c>
    </row>
    <row r="263" spans="1:4">
      <c r="A263" s="3" t="s">
        <v>2719</v>
      </c>
      <c r="B263" s="66">
        <v>41083</v>
      </c>
      <c r="C263" s="3">
        <v>13142</v>
      </c>
      <c r="D263">
        <f t="shared" si="4"/>
        <v>2012</v>
      </c>
    </row>
    <row r="264" spans="1:4">
      <c r="A264" s="3" t="s">
        <v>2720</v>
      </c>
      <c r="B264" s="66">
        <v>41084</v>
      </c>
      <c r="C264" s="3">
        <v>13191</v>
      </c>
      <c r="D264">
        <f t="shared" si="4"/>
        <v>2012</v>
      </c>
    </row>
    <row r="265" spans="1:4">
      <c r="A265" s="3" t="s">
        <v>2721</v>
      </c>
      <c r="B265" s="66">
        <v>41085</v>
      </c>
      <c r="C265" s="3">
        <v>13240</v>
      </c>
      <c r="D265">
        <f t="shared" si="4"/>
        <v>2012</v>
      </c>
    </row>
    <row r="266" spans="1:4">
      <c r="A266" s="3" t="s">
        <v>2771</v>
      </c>
      <c r="B266" s="66">
        <v>41086</v>
      </c>
      <c r="C266" s="3">
        <v>13289</v>
      </c>
      <c r="D266">
        <f t="shared" si="4"/>
        <v>2012</v>
      </c>
    </row>
    <row r="267" spans="1:4">
      <c r="A267" s="3" t="s">
        <v>2772</v>
      </c>
      <c r="B267" s="66">
        <v>41087</v>
      </c>
      <c r="C267" s="3">
        <v>13338</v>
      </c>
      <c r="D267">
        <f t="shared" si="4"/>
        <v>2012</v>
      </c>
    </row>
    <row r="268" spans="1:4">
      <c r="A268" s="3" t="s">
        <v>2773</v>
      </c>
      <c r="B268" s="66">
        <v>41088</v>
      </c>
      <c r="C268" s="3">
        <v>13387</v>
      </c>
      <c r="D268">
        <f t="shared" si="4"/>
        <v>2012</v>
      </c>
    </row>
    <row r="269" spans="1:4">
      <c r="A269" s="3" t="s">
        <v>2717</v>
      </c>
      <c r="B269" s="66">
        <v>41089</v>
      </c>
      <c r="C269" s="3">
        <v>13436</v>
      </c>
      <c r="D269">
        <f t="shared" si="4"/>
        <v>2012</v>
      </c>
    </row>
    <row r="270" spans="1:4">
      <c r="A270" s="3" t="s">
        <v>2718</v>
      </c>
      <c r="B270" s="66">
        <v>41090</v>
      </c>
      <c r="C270" s="3">
        <v>13485</v>
      </c>
      <c r="D270">
        <f t="shared" si="4"/>
        <v>2012</v>
      </c>
    </row>
    <row r="271" spans="1:4">
      <c r="A271" s="3" t="s">
        <v>2719</v>
      </c>
      <c r="B271" s="66">
        <v>41091</v>
      </c>
      <c r="C271" s="3">
        <v>13534</v>
      </c>
      <c r="D271">
        <f t="shared" si="4"/>
        <v>2012</v>
      </c>
    </row>
    <row r="272" spans="1:4">
      <c r="A272" s="3" t="s">
        <v>2720</v>
      </c>
      <c r="B272" s="66">
        <v>41092</v>
      </c>
      <c r="C272" s="3">
        <v>13583</v>
      </c>
      <c r="D272">
        <f t="shared" si="4"/>
        <v>2012</v>
      </c>
    </row>
    <row r="273" spans="1:4">
      <c r="A273" s="3" t="s">
        <v>2721</v>
      </c>
      <c r="B273" s="66">
        <v>41093</v>
      </c>
      <c r="C273" s="3">
        <v>13632</v>
      </c>
      <c r="D273">
        <f t="shared" si="4"/>
        <v>2012</v>
      </c>
    </row>
    <row r="274" spans="1:4">
      <c r="A274" s="3" t="s">
        <v>2771</v>
      </c>
      <c r="B274" s="66">
        <v>41094</v>
      </c>
      <c r="C274" s="3">
        <v>13681</v>
      </c>
      <c r="D274">
        <f t="shared" si="4"/>
        <v>2012</v>
      </c>
    </row>
    <row r="275" spans="1:4">
      <c r="A275" s="3" t="s">
        <v>2772</v>
      </c>
      <c r="B275" s="66">
        <v>41095</v>
      </c>
      <c r="C275" s="3">
        <v>13730</v>
      </c>
      <c r="D275">
        <f t="shared" si="4"/>
        <v>2012</v>
      </c>
    </row>
    <row r="276" spans="1:4">
      <c r="A276" s="3" t="s">
        <v>2773</v>
      </c>
      <c r="B276" s="66">
        <v>41096</v>
      </c>
      <c r="C276" s="3">
        <v>13779</v>
      </c>
      <c r="D276">
        <f t="shared" si="4"/>
        <v>2012</v>
      </c>
    </row>
    <row r="277" spans="1:4">
      <c r="A277" s="3" t="s">
        <v>2717</v>
      </c>
      <c r="B277" s="66">
        <v>41097</v>
      </c>
      <c r="C277" s="3">
        <v>13828</v>
      </c>
      <c r="D277">
        <f t="shared" si="4"/>
        <v>2012</v>
      </c>
    </row>
    <row r="278" spans="1:4">
      <c r="A278" s="3" t="s">
        <v>2718</v>
      </c>
      <c r="B278" s="66">
        <v>41098</v>
      </c>
      <c r="C278" s="3">
        <v>13877</v>
      </c>
      <c r="D278">
        <f t="shared" si="4"/>
        <v>2012</v>
      </c>
    </row>
    <row r="279" spans="1:4">
      <c r="A279" s="3" t="s">
        <v>2719</v>
      </c>
      <c r="B279" s="66">
        <v>41099</v>
      </c>
      <c r="C279" s="3">
        <v>13926</v>
      </c>
      <c r="D279">
        <f t="shared" si="4"/>
        <v>2012</v>
      </c>
    </row>
    <row r="280" spans="1:4">
      <c r="A280" s="3" t="s">
        <v>2720</v>
      </c>
      <c r="B280" s="66">
        <v>41100</v>
      </c>
      <c r="C280" s="3">
        <v>13975</v>
      </c>
      <c r="D280">
        <f t="shared" si="4"/>
        <v>2012</v>
      </c>
    </row>
    <row r="281" spans="1:4">
      <c r="A281" s="3" t="s">
        <v>2721</v>
      </c>
      <c r="B281" s="66">
        <v>41101</v>
      </c>
      <c r="C281" s="3">
        <v>14024</v>
      </c>
      <c r="D281">
        <f t="shared" si="4"/>
        <v>2012</v>
      </c>
    </row>
    <row r="282" spans="1:4">
      <c r="A282" s="3" t="s">
        <v>2771</v>
      </c>
      <c r="B282" s="66">
        <v>41102</v>
      </c>
      <c r="C282" s="3">
        <v>14073</v>
      </c>
      <c r="D282">
        <f t="shared" si="4"/>
        <v>2012</v>
      </c>
    </row>
    <row r="283" spans="1:4">
      <c r="A283" s="3" t="s">
        <v>2772</v>
      </c>
      <c r="B283" s="66">
        <v>41103</v>
      </c>
      <c r="C283" s="3">
        <v>14122</v>
      </c>
      <c r="D283">
        <f t="shared" si="4"/>
        <v>2012</v>
      </c>
    </row>
    <row r="284" spans="1:4">
      <c r="A284" s="3" t="s">
        <v>2773</v>
      </c>
      <c r="B284" s="66">
        <v>41104</v>
      </c>
      <c r="C284" s="3">
        <v>14171</v>
      </c>
      <c r="D284">
        <f t="shared" si="4"/>
        <v>2012</v>
      </c>
    </row>
    <row r="285" spans="1:4">
      <c r="A285" s="3" t="s">
        <v>2717</v>
      </c>
      <c r="B285" s="66">
        <v>41105</v>
      </c>
      <c r="C285" s="3">
        <v>14220</v>
      </c>
      <c r="D285">
        <f t="shared" si="4"/>
        <v>2012</v>
      </c>
    </row>
    <row r="286" spans="1:4">
      <c r="A286" s="3" t="s">
        <v>2718</v>
      </c>
      <c r="B286" s="66">
        <v>41106</v>
      </c>
      <c r="C286" s="3">
        <v>14269</v>
      </c>
      <c r="D286">
        <f t="shared" si="4"/>
        <v>2012</v>
      </c>
    </row>
    <row r="287" spans="1:4">
      <c r="A287" s="3" t="s">
        <v>2719</v>
      </c>
      <c r="B287" s="66">
        <v>41107</v>
      </c>
      <c r="C287" s="3">
        <v>14318</v>
      </c>
      <c r="D287">
        <f t="shared" si="4"/>
        <v>2012</v>
      </c>
    </row>
    <row r="288" spans="1:4">
      <c r="A288" s="3" t="s">
        <v>2720</v>
      </c>
      <c r="B288" s="66">
        <v>41108</v>
      </c>
      <c r="C288" s="3">
        <v>14367</v>
      </c>
      <c r="D288">
        <f t="shared" si="4"/>
        <v>2012</v>
      </c>
    </row>
    <row r="289" spans="1:4">
      <c r="A289" s="3" t="s">
        <v>2721</v>
      </c>
      <c r="B289" s="66">
        <v>41109</v>
      </c>
      <c r="C289" s="3">
        <v>14416</v>
      </c>
      <c r="D289">
        <f t="shared" si="4"/>
        <v>2012</v>
      </c>
    </row>
    <row r="290" spans="1:4">
      <c r="A290" s="3" t="s">
        <v>2771</v>
      </c>
      <c r="B290" s="66">
        <v>41110</v>
      </c>
      <c r="C290" s="3">
        <v>14465</v>
      </c>
      <c r="D290">
        <f t="shared" si="4"/>
        <v>2012</v>
      </c>
    </row>
    <row r="291" spans="1:4">
      <c r="A291" s="3" t="s">
        <v>2772</v>
      </c>
      <c r="B291" s="66">
        <v>41111</v>
      </c>
      <c r="C291" s="3">
        <v>14514</v>
      </c>
      <c r="D291">
        <f t="shared" si="4"/>
        <v>2012</v>
      </c>
    </row>
    <row r="292" spans="1:4">
      <c r="A292" s="3" t="s">
        <v>2773</v>
      </c>
      <c r="B292" s="66">
        <v>41112</v>
      </c>
      <c r="C292" s="3">
        <v>14563</v>
      </c>
      <c r="D292">
        <f t="shared" si="4"/>
        <v>2012</v>
      </c>
    </row>
    <row r="293" spans="1:4">
      <c r="A293" s="3" t="s">
        <v>2717</v>
      </c>
      <c r="B293" s="66">
        <v>41113</v>
      </c>
      <c r="C293" s="3">
        <v>14612</v>
      </c>
      <c r="D293">
        <f t="shared" si="4"/>
        <v>2012</v>
      </c>
    </row>
    <row r="294" spans="1:4">
      <c r="A294" s="3" t="s">
        <v>2718</v>
      </c>
      <c r="B294" s="66">
        <v>41114</v>
      </c>
      <c r="C294" s="3">
        <v>14661</v>
      </c>
      <c r="D294">
        <f t="shared" si="4"/>
        <v>2012</v>
      </c>
    </row>
    <row r="295" spans="1:4">
      <c r="A295" s="3" t="s">
        <v>2719</v>
      </c>
      <c r="B295" s="66">
        <v>41115</v>
      </c>
      <c r="C295" s="3">
        <v>14710</v>
      </c>
      <c r="D295">
        <f t="shared" si="4"/>
        <v>2012</v>
      </c>
    </row>
    <row r="296" spans="1:4">
      <c r="A296" s="3" t="s">
        <v>2720</v>
      </c>
      <c r="B296" s="66">
        <v>41116</v>
      </c>
      <c r="C296" s="3">
        <v>14759</v>
      </c>
      <c r="D296">
        <f t="shared" si="4"/>
        <v>2012</v>
      </c>
    </row>
    <row r="297" spans="1:4">
      <c r="A297" s="3" t="s">
        <v>2721</v>
      </c>
      <c r="B297" s="66">
        <v>41117</v>
      </c>
      <c r="C297" s="3">
        <v>14808</v>
      </c>
      <c r="D297">
        <f t="shared" si="4"/>
        <v>2012</v>
      </c>
    </row>
    <row r="298" spans="1:4">
      <c r="A298" s="3" t="s">
        <v>2771</v>
      </c>
      <c r="B298" s="66">
        <v>41118</v>
      </c>
      <c r="C298" s="3">
        <v>14857</v>
      </c>
      <c r="D298">
        <f t="shared" si="4"/>
        <v>2012</v>
      </c>
    </row>
    <row r="299" spans="1:4">
      <c r="A299" s="3" t="s">
        <v>2772</v>
      </c>
      <c r="B299" s="66">
        <v>41119</v>
      </c>
      <c r="C299" s="3">
        <v>14906</v>
      </c>
      <c r="D299">
        <f t="shared" si="4"/>
        <v>2012</v>
      </c>
    </row>
    <row r="300" spans="1:4">
      <c r="A300" s="3" t="s">
        <v>2773</v>
      </c>
      <c r="B300" s="66">
        <v>41120</v>
      </c>
      <c r="C300" s="3">
        <v>14955</v>
      </c>
      <c r="D300">
        <f t="shared" si="4"/>
        <v>2012</v>
      </c>
    </row>
    <row r="301" spans="1:4">
      <c r="A301" s="3" t="s">
        <v>2717</v>
      </c>
      <c r="B301" s="66">
        <v>41121</v>
      </c>
      <c r="C301" s="3">
        <v>15004</v>
      </c>
      <c r="D301">
        <f t="shared" si="4"/>
        <v>2012</v>
      </c>
    </row>
    <row r="302" spans="1:4">
      <c r="A302" s="3" t="s">
        <v>2718</v>
      </c>
      <c r="B302" s="66">
        <v>41122</v>
      </c>
      <c r="C302" s="3">
        <v>15053</v>
      </c>
      <c r="D302">
        <f t="shared" si="4"/>
        <v>2012</v>
      </c>
    </row>
    <row r="303" spans="1:4">
      <c r="A303" s="3" t="s">
        <v>2719</v>
      </c>
      <c r="B303" s="66">
        <v>41123</v>
      </c>
      <c r="C303" s="3">
        <v>15102</v>
      </c>
      <c r="D303">
        <f t="shared" si="4"/>
        <v>2012</v>
      </c>
    </row>
    <row r="304" spans="1:4">
      <c r="A304" s="3" t="s">
        <v>2720</v>
      </c>
      <c r="B304" s="66">
        <v>41124</v>
      </c>
      <c r="C304" s="3">
        <v>15151</v>
      </c>
      <c r="D304">
        <f t="shared" si="4"/>
        <v>2012</v>
      </c>
    </row>
    <row r="305" spans="1:4">
      <c r="A305" s="3" t="s">
        <v>2721</v>
      </c>
      <c r="B305" s="66">
        <v>41125</v>
      </c>
      <c r="C305" s="3">
        <v>15200</v>
      </c>
      <c r="D305">
        <f t="shared" si="4"/>
        <v>2012</v>
      </c>
    </row>
    <row r="306" spans="1:4">
      <c r="A306" s="3" t="s">
        <v>2771</v>
      </c>
      <c r="B306" s="66">
        <v>41126</v>
      </c>
      <c r="C306" s="3">
        <v>15249</v>
      </c>
      <c r="D306">
        <f t="shared" si="4"/>
        <v>2012</v>
      </c>
    </row>
    <row r="307" spans="1:4">
      <c r="A307" s="3" t="s">
        <v>2772</v>
      </c>
      <c r="B307" s="66">
        <v>41127</v>
      </c>
      <c r="C307" s="3">
        <v>15298</v>
      </c>
      <c r="D307">
        <f t="shared" si="4"/>
        <v>2012</v>
      </c>
    </row>
    <row r="308" spans="1:4">
      <c r="A308" s="3" t="s">
        <v>2773</v>
      </c>
      <c r="B308" s="66">
        <v>41128</v>
      </c>
      <c r="C308" s="3">
        <v>15347</v>
      </c>
      <c r="D308">
        <f t="shared" si="4"/>
        <v>2012</v>
      </c>
    </row>
    <row r="309" spans="1:4">
      <c r="A309" s="3" t="s">
        <v>2717</v>
      </c>
      <c r="B309" s="66">
        <v>41129</v>
      </c>
      <c r="C309" s="3">
        <v>15396</v>
      </c>
      <c r="D309">
        <f t="shared" si="4"/>
        <v>2012</v>
      </c>
    </row>
    <row r="310" spans="1:4">
      <c r="A310" s="3" t="s">
        <v>2718</v>
      </c>
      <c r="B310" s="66">
        <v>41130</v>
      </c>
      <c r="C310" s="3">
        <v>15445</v>
      </c>
      <c r="D310">
        <f t="shared" si="4"/>
        <v>2012</v>
      </c>
    </row>
    <row r="311" spans="1:4">
      <c r="A311" s="3" t="s">
        <v>2719</v>
      </c>
      <c r="B311" s="66">
        <v>41131</v>
      </c>
      <c r="C311" s="3">
        <v>15494</v>
      </c>
      <c r="D311">
        <f t="shared" si="4"/>
        <v>2012</v>
      </c>
    </row>
    <row r="312" spans="1:4">
      <c r="A312" s="3" t="s">
        <v>2720</v>
      </c>
      <c r="B312" s="66">
        <v>41132</v>
      </c>
      <c r="C312" s="3">
        <v>15543</v>
      </c>
      <c r="D312">
        <f t="shared" si="4"/>
        <v>2012</v>
      </c>
    </row>
    <row r="313" spans="1:4">
      <c r="A313" s="3" t="s">
        <v>2721</v>
      </c>
      <c r="B313" s="66">
        <v>41133</v>
      </c>
      <c r="C313" s="3">
        <v>15592</v>
      </c>
      <c r="D313">
        <f t="shared" si="4"/>
        <v>2012</v>
      </c>
    </row>
    <row r="314" spans="1:4">
      <c r="A314" s="3" t="s">
        <v>2771</v>
      </c>
      <c r="B314" s="66">
        <v>41134</v>
      </c>
      <c r="C314" s="3">
        <v>15641</v>
      </c>
      <c r="D314">
        <f t="shared" si="4"/>
        <v>2012</v>
      </c>
    </row>
    <row r="315" spans="1:4">
      <c r="A315" s="3" t="s">
        <v>2772</v>
      </c>
      <c r="B315" s="66">
        <v>41135</v>
      </c>
      <c r="C315" s="3">
        <v>15690</v>
      </c>
      <c r="D315">
        <f t="shared" si="4"/>
        <v>2012</v>
      </c>
    </row>
    <row r="316" spans="1:4">
      <c r="A316" s="3" t="s">
        <v>2773</v>
      </c>
      <c r="B316" s="66">
        <v>41136</v>
      </c>
      <c r="C316" s="3">
        <v>15739</v>
      </c>
      <c r="D316">
        <f t="shared" si="4"/>
        <v>2012</v>
      </c>
    </row>
    <row r="317" spans="1:4">
      <c r="A317" s="3" t="s">
        <v>2717</v>
      </c>
      <c r="B317" s="66">
        <v>41137</v>
      </c>
      <c r="C317" s="3">
        <v>15788</v>
      </c>
      <c r="D317">
        <f t="shared" si="4"/>
        <v>2012</v>
      </c>
    </row>
    <row r="318" spans="1:4">
      <c r="A318" s="3" t="s">
        <v>2718</v>
      </c>
      <c r="B318" s="66">
        <v>41138</v>
      </c>
      <c r="C318" s="3">
        <v>15837</v>
      </c>
      <c r="D318">
        <f t="shared" si="4"/>
        <v>2012</v>
      </c>
    </row>
    <row r="319" spans="1:4">
      <c r="A319" s="3" t="s">
        <v>2719</v>
      </c>
      <c r="B319" s="66">
        <v>41139</v>
      </c>
      <c r="C319" s="3">
        <v>15886</v>
      </c>
      <c r="D319">
        <f t="shared" si="4"/>
        <v>2012</v>
      </c>
    </row>
    <row r="320" spans="1:4">
      <c r="A320" s="3" t="s">
        <v>2720</v>
      </c>
      <c r="B320" s="66">
        <v>41140</v>
      </c>
      <c r="C320" s="3">
        <v>15935</v>
      </c>
      <c r="D320">
        <f t="shared" si="4"/>
        <v>2012</v>
      </c>
    </row>
    <row r="321" spans="1:4">
      <c r="A321" s="3" t="s">
        <v>2721</v>
      </c>
      <c r="B321" s="66">
        <v>41141</v>
      </c>
      <c r="C321" s="3">
        <v>15984</v>
      </c>
      <c r="D321">
        <f t="shared" si="4"/>
        <v>2012</v>
      </c>
    </row>
    <row r="322" spans="1:4">
      <c r="A322" s="3" t="s">
        <v>2771</v>
      </c>
      <c r="B322" s="66">
        <v>41142</v>
      </c>
      <c r="C322" s="3">
        <v>16033</v>
      </c>
      <c r="D322">
        <f t="shared" si="4"/>
        <v>2012</v>
      </c>
    </row>
    <row r="323" spans="1:4">
      <c r="A323" s="3" t="s">
        <v>2772</v>
      </c>
      <c r="B323" s="66">
        <v>41143</v>
      </c>
      <c r="C323" s="3">
        <v>16082</v>
      </c>
      <c r="D323">
        <f t="shared" si="4"/>
        <v>2012</v>
      </c>
    </row>
    <row r="324" spans="1:4">
      <c r="A324" s="3" t="s">
        <v>2773</v>
      </c>
      <c r="B324" s="66">
        <v>41144</v>
      </c>
      <c r="C324" s="3">
        <v>16131</v>
      </c>
      <c r="D324">
        <f t="shared" si="4"/>
        <v>2012</v>
      </c>
    </row>
    <row r="325" spans="1:4">
      <c r="A325" s="3" t="s">
        <v>2717</v>
      </c>
      <c r="B325" s="66">
        <v>41145</v>
      </c>
      <c r="C325" s="3">
        <v>16180</v>
      </c>
      <c r="D325">
        <f t="shared" si="4"/>
        <v>2012</v>
      </c>
    </row>
    <row r="326" spans="1:4">
      <c r="A326" s="3" t="s">
        <v>2718</v>
      </c>
      <c r="B326" s="66">
        <v>41146</v>
      </c>
      <c r="C326" s="3">
        <v>16229</v>
      </c>
      <c r="D326">
        <f t="shared" ref="D326:D389" si="5">YEAR(B326)</f>
        <v>2012</v>
      </c>
    </row>
    <row r="327" spans="1:4">
      <c r="A327" s="3" t="s">
        <v>2719</v>
      </c>
      <c r="B327" s="66">
        <v>41147</v>
      </c>
      <c r="C327" s="3">
        <v>16278</v>
      </c>
      <c r="D327">
        <f t="shared" si="5"/>
        <v>2012</v>
      </c>
    </row>
    <row r="328" spans="1:4">
      <c r="A328" s="3" t="s">
        <v>2720</v>
      </c>
      <c r="B328" s="66">
        <v>41148</v>
      </c>
      <c r="C328" s="3">
        <v>16327</v>
      </c>
      <c r="D328">
        <f t="shared" si="5"/>
        <v>2012</v>
      </c>
    </row>
    <row r="329" spans="1:4">
      <c r="A329" s="3" t="s">
        <v>2721</v>
      </c>
      <c r="B329" s="66">
        <v>41149</v>
      </c>
      <c r="C329" s="3">
        <v>16376</v>
      </c>
      <c r="D329">
        <f t="shared" si="5"/>
        <v>2012</v>
      </c>
    </row>
    <row r="330" spans="1:4">
      <c r="A330" s="3" t="s">
        <v>2771</v>
      </c>
      <c r="B330" s="66">
        <v>41150</v>
      </c>
      <c r="C330" s="3">
        <v>16425</v>
      </c>
      <c r="D330">
        <f t="shared" si="5"/>
        <v>2012</v>
      </c>
    </row>
    <row r="331" spans="1:4">
      <c r="A331" s="3" t="s">
        <v>2772</v>
      </c>
      <c r="B331" s="66">
        <v>41151</v>
      </c>
      <c r="C331" s="3">
        <v>16474</v>
      </c>
      <c r="D331">
        <f t="shared" si="5"/>
        <v>2012</v>
      </c>
    </row>
    <row r="332" spans="1:4">
      <c r="A332" s="3" t="s">
        <v>2773</v>
      </c>
      <c r="B332" s="66">
        <v>41152</v>
      </c>
      <c r="C332" s="3">
        <v>16523</v>
      </c>
      <c r="D332">
        <f t="shared" si="5"/>
        <v>2012</v>
      </c>
    </row>
    <row r="333" spans="1:4">
      <c r="A333" s="3" t="s">
        <v>2717</v>
      </c>
      <c r="B333" s="66">
        <v>41153</v>
      </c>
      <c r="C333" s="3">
        <v>16572</v>
      </c>
      <c r="D333">
        <f t="shared" si="5"/>
        <v>2012</v>
      </c>
    </row>
    <row r="334" spans="1:4">
      <c r="A334" s="3" t="s">
        <v>2718</v>
      </c>
      <c r="B334" s="66">
        <v>41154</v>
      </c>
      <c r="C334" s="3">
        <v>16621</v>
      </c>
      <c r="D334">
        <f t="shared" si="5"/>
        <v>2012</v>
      </c>
    </row>
    <row r="335" spans="1:4">
      <c r="A335" s="3" t="s">
        <v>2719</v>
      </c>
      <c r="B335" s="66">
        <v>41155</v>
      </c>
      <c r="C335" s="3">
        <v>16670</v>
      </c>
      <c r="D335">
        <f t="shared" si="5"/>
        <v>2012</v>
      </c>
    </row>
    <row r="336" spans="1:4">
      <c r="A336" s="3" t="s">
        <v>2720</v>
      </c>
      <c r="B336" s="66">
        <v>41156</v>
      </c>
      <c r="C336" s="3">
        <v>16719</v>
      </c>
      <c r="D336">
        <f t="shared" si="5"/>
        <v>2012</v>
      </c>
    </row>
    <row r="337" spans="1:4">
      <c r="A337" s="3" t="s">
        <v>2721</v>
      </c>
      <c r="B337" s="66">
        <v>41157</v>
      </c>
      <c r="C337" s="3">
        <v>16768</v>
      </c>
      <c r="D337">
        <f t="shared" si="5"/>
        <v>2012</v>
      </c>
    </row>
    <row r="338" spans="1:4">
      <c r="A338" s="3" t="s">
        <v>2771</v>
      </c>
      <c r="B338" s="66">
        <v>41158</v>
      </c>
      <c r="C338" s="3">
        <v>16817</v>
      </c>
      <c r="D338">
        <f t="shared" si="5"/>
        <v>2012</v>
      </c>
    </row>
    <row r="339" spans="1:4">
      <c r="A339" s="3" t="s">
        <v>2772</v>
      </c>
      <c r="B339" s="66">
        <v>41159</v>
      </c>
      <c r="C339" s="3">
        <v>16866</v>
      </c>
      <c r="D339">
        <f t="shared" si="5"/>
        <v>2012</v>
      </c>
    </row>
    <row r="340" spans="1:4">
      <c r="A340" s="3" t="s">
        <v>2773</v>
      </c>
      <c r="B340" s="66">
        <v>41160</v>
      </c>
      <c r="C340" s="3">
        <v>16915</v>
      </c>
      <c r="D340">
        <f t="shared" si="5"/>
        <v>2012</v>
      </c>
    </row>
    <row r="341" spans="1:4">
      <c r="A341" s="3" t="s">
        <v>2717</v>
      </c>
      <c r="B341" s="66">
        <v>41161</v>
      </c>
      <c r="C341" s="3">
        <v>16964</v>
      </c>
      <c r="D341">
        <f t="shared" si="5"/>
        <v>2012</v>
      </c>
    </row>
    <row r="342" spans="1:4">
      <c r="A342" s="3" t="s">
        <v>2718</v>
      </c>
      <c r="B342" s="66">
        <v>41162</v>
      </c>
      <c r="C342" s="3">
        <v>17013</v>
      </c>
      <c r="D342">
        <f t="shared" si="5"/>
        <v>2012</v>
      </c>
    </row>
    <row r="343" spans="1:4">
      <c r="A343" s="3" t="s">
        <v>2719</v>
      </c>
      <c r="B343" s="66">
        <v>41163</v>
      </c>
      <c r="C343" s="3">
        <v>17062</v>
      </c>
      <c r="D343">
        <f t="shared" si="5"/>
        <v>2012</v>
      </c>
    </row>
    <row r="344" spans="1:4">
      <c r="A344" s="3" t="s">
        <v>2720</v>
      </c>
      <c r="B344" s="66">
        <v>41164</v>
      </c>
      <c r="C344" s="3">
        <v>17111</v>
      </c>
      <c r="D344">
        <f t="shared" si="5"/>
        <v>2012</v>
      </c>
    </row>
    <row r="345" spans="1:4">
      <c r="A345" s="3" t="s">
        <v>2721</v>
      </c>
      <c r="B345" s="66">
        <v>41165</v>
      </c>
      <c r="C345" s="3">
        <v>17160</v>
      </c>
      <c r="D345">
        <f t="shared" si="5"/>
        <v>2012</v>
      </c>
    </row>
    <row r="346" spans="1:4">
      <c r="A346" s="3" t="s">
        <v>2771</v>
      </c>
      <c r="B346" s="66">
        <v>41166</v>
      </c>
      <c r="C346" s="3">
        <v>17209</v>
      </c>
      <c r="D346">
        <f t="shared" si="5"/>
        <v>2012</v>
      </c>
    </row>
    <row r="347" spans="1:4">
      <c r="A347" s="3" t="s">
        <v>2772</v>
      </c>
      <c r="B347" s="66">
        <v>41167</v>
      </c>
      <c r="C347" s="3">
        <v>17258</v>
      </c>
      <c r="D347">
        <f t="shared" si="5"/>
        <v>2012</v>
      </c>
    </row>
    <row r="348" spans="1:4">
      <c r="A348" s="3" t="s">
        <v>2773</v>
      </c>
      <c r="B348" s="66">
        <v>41168</v>
      </c>
      <c r="C348" s="3">
        <v>17307</v>
      </c>
      <c r="D348">
        <f t="shared" si="5"/>
        <v>2012</v>
      </c>
    </row>
    <row r="349" spans="1:4">
      <c r="A349" s="3" t="s">
        <v>2717</v>
      </c>
      <c r="B349" s="66">
        <v>41169</v>
      </c>
      <c r="C349" s="3">
        <v>17356</v>
      </c>
      <c r="D349">
        <f t="shared" si="5"/>
        <v>2012</v>
      </c>
    </row>
    <row r="350" spans="1:4">
      <c r="A350" s="3" t="s">
        <v>2718</v>
      </c>
      <c r="B350" s="66">
        <v>41170</v>
      </c>
      <c r="C350" s="3">
        <v>17405</v>
      </c>
      <c r="D350">
        <f t="shared" si="5"/>
        <v>2012</v>
      </c>
    </row>
    <row r="351" spans="1:4">
      <c r="A351" s="3" t="s">
        <v>2719</v>
      </c>
      <c r="B351" s="66">
        <v>41171</v>
      </c>
      <c r="C351" s="3">
        <v>17454</v>
      </c>
      <c r="D351">
        <f t="shared" si="5"/>
        <v>2012</v>
      </c>
    </row>
    <row r="352" spans="1:4">
      <c r="A352" s="3" t="s">
        <v>2720</v>
      </c>
      <c r="B352" s="66">
        <v>41172</v>
      </c>
      <c r="C352" s="3">
        <v>17503</v>
      </c>
      <c r="D352">
        <f t="shared" si="5"/>
        <v>2012</v>
      </c>
    </row>
    <row r="353" spans="1:4">
      <c r="A353" s="3" t="s">
        <v>2721</v>
      </c>
      <c r="B353" s="66">
        <v>41173</v>
      </c>
      <c r="C353" s="3">
        <v>17552</v>
      </c>
      <c r="D353">
        <f t="shared" si="5"/>
        <v>2012</v>
      </c>
    </row>
    <row r="354" spans="1:4">
      <c r="A354" s="3" t="s">
        <v>2771</v>
      </c>
      <c r="B354" s="66">
        <v>41174</v>
      </c>
      <c r="C354" s="3">
        <v>17601</v>
      </c>
      <c r="D354">
        <f t="shared" si="5"/>
        <v>2012</v>
      </c>
    </row>
    <row r="355" spans="1:4">
      <c r="A355" s="3" t="s">
        <v>2772</v>
      </c>
      <c r="B355" s="66">
        <v>41175</v>
      </c>
      <c r="C355" s="3">
        <v>17650</v>
      </c>
      <c r="D355">
        <f t="shared" si="5"/>
        <v>2012</v>
      </c>
    </row>
    <row r="356" spans="1:4">
      <c r="A356" s="3" t="s">
        <v>2773</v>
      </c>
      <c r="B356" s="66">
        <v>41176</v>
      </c>
      <c r="C356" s="3">
        <v>17699</v>
      </c>
      <c r="D356">
        <f t="shared" si="5"/>
        <v>2012</v>
      </c>
    </row>
    <row r="357" spans="1:4">
      <c r="A357" s="3" t="s">
        <v>2717</v>
      </c>
      <c r="B357" s="66">
        <v>41177</v>
      </c>
      <c r="C357" s="3">
        <v>17748</v>
      </c>
      <c r="D357">
        <f t="shared" si="5"/>
        <v>2012</v>
      </c>
    </row>
    <row r="358" spans="1:4">
      <c r="A358" s="3" t="s">
        <v>2718</v>
      </c>
      <c r="B358" s="66">
        <v>41178</v>
      </c>
      <c r="C358" s="3">
        <v>17797</v>
      </c>
      <c r="D358">
        <f t="shared" si="5"/>
        <v>2012</v>
      </c>
    </row>
    <row r="359" spans="1:4">
      <c r="A359" s="3" t="s">
        <v>2719</v>
      </c>
      <c r="B359" s="66">
        <v>41179</v>
      </c>
      <c r="C359" s="3">
        <v>17846</v>
      </c>
      <c r="D359">
        <f t="shared" si="5"/>
        <v>2012</v>
      </c>
    </row>
    <row r="360" spans="1:4">
      <c r="A360" s="3" t="s">
        <v>2720</v>
      </c>
      <c r="B360" s="66">
        <v>41180</v>
      </c>
      <c r="C360" s="3">
        <v>17895</v>
      </c>
      <c r="D360">
        <f t="shared" si="5"/>
        <v>2012</v>
      </c>
    </row>
    <row r="361" spans="1:4">
      <c r="A361" s="3" t="s">
        <v>2721</v>
      </c>
      <c r="B361" s="66">
        <v>41181</v>
      </c>
      <c r="C361" s="3">
        <v>17944</v>
      </c>
      <c r="D361">
        <f t="shared" si="5"/>
        <v>2012</v>
      </c>
    </row>
    <row r="362" spans="1:4">
      <c r="A362" s="3" t="s">
        <v>2771</v>
      </c>
      <c r="B362" s="66">
        <v>41182</v>
      </c>
      <c r="C362" s="3">
        <v>17993</v>
      </c>
      <c r="D362">
        <f t="shared" si="5"/>
        <v>2012</v>
      </c>
    </row>
    <row r="363" spans="1:4">
      <c r="A363" s="3" t="s">
        <v>2772</v>
      </c>
      <c r="B363" s="66">
        <v>41183</v>
      </c>
      <c r="C363" s="3">
        <v>18042</v>
      </c>
      <c r="D363">
        <f t="shared" si="5"/>
        <v>2012</v>
      </c>
    </row>
    <row r="364" spans="1:4">
      <c r="A364" s="3" t="s">
        <v>2773</v>
      </c>
      <c r="B364" s="66">
        <v>41184</v>
      </c>
      <c r="C364" s="3">
        <v>18091</v>
      </c>
      <c r="D364">
        <f t="shared" si="5"/>
        <v>2012</v>
      </c>
    </row>
    <row r="365" spans="1:4">
      <c r="A365" s="3" t="s">
        <v>2717</v>
      </c>
      <c r="B365" s="66">
        <v>41185</v>
      </c>
      <c r="C365" s="3">
        <v>18140</v>
      </c>
      <c r="D365">
        <f t="shared" si="5"/>
        <v>2012</v>
      </c>
    </row>
    <row r="366" spans="1:4">
      <c r="A366" s="3" t="s">
        <v>2718</v>
      </c>
      <c r="B366" s="66">
        <v>41186</v>
      </c>
      <c r="C366" s="3">
        <v>18189</v>
      </c>
      <c r="D366">
        <f t="shared" si="5"/>
        <v>2012</v>
      </c>
    </row>
    <row r="367" spans="1:4">
      <c r="A367" s="3" t="s">
        <v>2719</v>
      </c>
      <c r="B367" s="66">
        <v>41187</v>
      </c>
      <c r="C367" s="3">
        <v>18238</v>
      </c>
      <c r="D367">
        <f t="shared" si="5"/>
        <v>2012</v>
      </c>
    </row>
    <row r="368" spans="1:4">
      <c r="A368" s="3" t="s">
        <v>2720</v>
      </c>
      <c r="B368" s="66">
        <v>41188</v>
      </c>
      <c r="C368" s="3">
        <v>18287</v>
      </c>
      <c r="D368">
        <f t="shared" si="5"/>
        <v>2012</v>
      </c>
    </row>
    <row r="369" spans="1:4">
      <c r="A369" s="3" t="s">
        <v>2721</v>
      </c>
      <c r="B369" s="66">
        <v>41189</v>
      </c>
      <c r="C369" s="3">
        <v>18336</v>
      </c>
      <c r="D369">
        <f t="shared" si="5"/>
        <v>2012</v>
      </c>
    </row>
    <row r="370" spans="1:4">
      <c r="A370" s="3" t="s">
        <v>2771</v>
      </c>
      <c r="B370" s="66">
        <v>41190</v>
      </c>
      <c r="C370" s="3">
        <v>18385</v>
      </c>
      <c r="D370">
        <f t="shared" si="5"/>
        <v>2012</v>
      </c>
    </row>
    <row r="371" spans="1:4">
      <c r="A371" s="3" t="s">
        <v>2772</v>
      </c>
      <c r="B371" s="66">
        <v>41191</v>
      </c>
      <c r="C371" s="3">
        <v>18434</v>
      </c>
      <c r="D371">
        <f t="shared" si="5"/>
        <v>2012</v>
      </c>
    </row>
    <row r="372" spans="1:4">
      <c r="A372" s="3" t="s">
        <v>2773</v>
      </c>
      <c r="B372" s="66">
        <v>41192</v>
      </c>
      <c r="C372" s="3">
        <v>18483</v>
      </c>
      <c r="D372">
        <f t="shared" si="5"/>
        <v>2012</v>
      </c>
    </row>
    <row r="373" spans="1:4">
      <c r="A373" s="3" t="s">
        <v>2717</v>
      </c>
      <c r="B373" s="66">
        <v>41193</v>
      </c>
      <c r="C373" s="3">
        <v>18532</v>
      </c>
      <c r="D373">
        <f t="shared" si="5"/>
        <v>2012</v>
      </c>
    </row>
    <row r="374" spans="1:4">
      <c r="A374" s="3" t="s">
        <v>2718</v>
      </c>
      <c r="B374" s="66">
        <v>41194</v>
      </c>
      <c r="C374" s="3">
        <v>18581</v>
      </c>
      <c r="D374">
        <f t="shared" si="5"/>
        <v>2012</v>
      </c>
    </row>
    <row r="375" spans="1:4">
      <c r="A375" s="3" t="s">
        <v>2719</v>
      </c>
      <c r="B375" s="66">
        <v>41195</v>
      </c>
      <c r="C375" s="3">
        <v>18630</v>
      </c>
      <c r="D375">
        <f t="shared" si="5"/>
        <v>2012</v>
      </c>
    </row>
    <row r="376" spans="1:4">
      <c r="A376" s="3" t="s">
        <v>2720</v>
      </c>
      <c r="B376" s="66">
        <v>41196</v>
      </c>
      <c r="C376" s="3">
        <v>18679</v>
      </c>
      <c r="D376">
        <f t="shared" si="5"/>
        <v>2012</v>
      </c>
    </row>
    <row r="377" spans="1:4">
      <c r="A377" s="3" t="s">
        <v>2721</v>
      </c>
      <c r="B377" s="66">
        <v>41197</v>
      </c>
      <c r="C377" s="3">
        <v>18728</v>
      </c>
      <c r="D377">
        <f t="shared" si="5"/>
        <v>2012</v>
      </c>
    </row>
    <row r="378" spans="1:4">
      <c r="A378" s="3" t="s">
        <v>2771</v>
      </c>
      <c r="B378" s="66">
        <v>41198</v>
      </c>
      <c r="C378" s="3">
        <v>18777</v>
      </c>
      <c r="D378">
        <f t="shared" si="5"/>
        <v>2012</v>
      </c>
    </row>
    <row r="379" spans="1:4">
      <c r="A379" s="3" t="s">
        <v>2772</v>
      </c>
      <c r="B379" s="66">
        <v>41199</v>
      </c>
      <c r="C379" s="3">
        <v>18826</v>
      </c>
      <c r="D379">
        <f t="shared" si="5"/>
        <v>2012</v>
      </c>
    </row>
    <row r="380" spans="1:4">
      <c r="A380" s="3" t="s">
        <v>2773</v>
      </c>
      <c r="B380" s="66">
        <v>41200</v>
      </c>
      <c r="C380" s="3">
        <v>18875</v>
      </c>
      <c r="D380">
        <f t="shared" si="5"/>
        <v>2012</v>
      </c>
    </row>
    <row r="381" spans="1:4">
      <c r="A381" s="3" t="s">
        <v>2717</v>
      </c>
      <c r="B381" s="66">
        <v>41201</v>
      </c>
      <c r="C381" s="3">
        <v>18924</v>
      </c>
      <c r="D381">
        <f t="shared" si="5"/>
        <v>2012</v>
      </c>
    </row>
    <row r="382" spans="1:4">
      <c r="A382" s="3" t="s">
        <v>2718</v>
      </c>
      <c r="B382" s="66">
        <v>41202</v>
      </c>
      <c r="C382" s="3">
        <v>18973</v>
      </c>
      <c r="D382">
        <f t="shared" si="5"/>
        <v>2012</v>
      </c>
    </row>
    <row r="383" spans="1:4">
      <c r="A383" s="3" t="s">
        <v>2719</v>
      </c>
      <c r="B383" s="66">
        <v>41203</v>
      </c>
      <c r="C383" s="3">
        <v>19022</v>
      </c>
      <c r="D383">
        <f t="shared" si="5"/>
        <v>2012</v>
      </c>
    </row>
    <row r="384" spans="1:4">
      <c r="A384" s="3" t="s">
        <v>2720</v>
      </c>
      <c r="B384" s="66">
        <v>41204</v>
      </c>
      <c r="C384" s="3">
        <v>19071</v>
      </c>
      <c r="D384">
        <f t="shared" si="5"/>
        <v>2012</v>
      </c>
    </row>
    <row r="385" spans="1:4">
      <c r="A385" s="3" t="s">
        <v>2721</v>
      </c>
      <c r="B385" s="66">
        <v>41205</v>
      </c>
      <c r="C385" s="3">
        <v>19120</v>
      </c>
      <c r="D385">
        <f t="shared" si="5"/>
        <v>2012</v>
      </c>
    </row>
    <row r="386" spans="1:4">
      <c r="A386" s="3" t="s">
        <v>2771</v>
      </c>
      <c r="B386" s="66">
        <v>41206</v>
      </c>
      <c r="C386" s="3">
        <v>19169</v>
      </c>
      <c r="D386">
        <f t="shared" si="5"/>
        <v>2012</v>
      </c>
    </row>
    <row r="387" spans="1:4">
      <c r="A387" s="3" t="s">
        <v>2772</v>
      </c>
      <c r="B387" s="66">
        <v>41207</v>
      </c>
      <c r="C387" s="3">
        <v>19218</v>
      </c>
      <c r="D387">
        <f t="shared" si="5"/>
        <v>2012</v>
      </c>
    </row>
    <row r="388" spans="1:4">
      <c r="A388" s="3" t="s">
        <v>2773</v>
      </c>
      <c r="B388" s="66">
        <v>41208</v>
      </c>
      <c r="C388" s="3">
        <v>19267</v>
      </c>
      <c r="D388">
        <f t="shared" si="5"/>
        <v>2012</v>
      </c>
    </row>
    <row r="389" spans="1:4">
      <c r="A389" s="3" t="s">
        <v>2717</v>
      </c>
      <c r="B389" s="66">
        <v>41209</v>
      </c>
      <c r="C389" s="3">
        <v>19316</v>
      </c>
      <c r="D389">
        <f t="shared" si="5"/>
        <v>2012</v>
      </c>
    </row>
    <row r="390" spans="1:4">
      <c r="A390" s="3" t="s">
        <v>2718</v>
      </c>
      <c r="B390" s="66">
        <v>41210</v>
      </c>
      <c r="C390" s="3">
        <v>19365</v>
      </c>
      <c r="D390">
        <f t="shared" ref="D390:D443" si="6">YEAR(B390)</f>
        <v>2012</v>
      </c>
    </row>
    <row r="391" spans="1:4">
      <c r="A391" s="3" t="s">
        <v>2719</v>
      </c>
      <c r="B391" s="66">
        <v>41211</v>
      </c>
      <c r="C391" s="3">
        <v>19414</v>
      </c>
      <c r="D391">
        <f t="shared" si="6"/>
        <v>2012</v>
      </c>
    </row>
    <row r="392" spans="1:4">
      <c r="A392" s="3" t="s">
        <v>2720</v>
      </c>
      <c r="B392" s="66">
        <v>41212</v>
      </c>
      <c r="C392" s="3">
        <v>19463</v>
      </c>
      <c r="D392">
        <f t="shared" si="6"/>
        <v>2012</v>
      </c>
    </row>
    <row r="393" spans="1:4">
      <c r="A393" s="3" t="s">
        <v>2721</v>
      </c>
      <c r="B393" s="66">
        <v>41213</v>
      </c>
      <c r="C393" s="3">
        <v>19512</v>
      </c>
      <c r="D393">
        <f t="shared" si="6"/>
        <v>2012</v>
      </c>
    </row>
    <row r="394" spans="1:4">
      <c r="A394" s="3" t="s">
        <v>2771</v>
      </c>
      <c r="B394" s="66">
        <v>41214</v>
      </c>
      <c r="C394" s="3">
        <v>19561</v>
      </c>
      <c r="D394">
        <f t="shared" si="6"/>
        <v>2012</v>
      </c>
    </row>
    <row r="395" spans="1:4">
      <c r="A395" s="3" t="s">
        <v>2772</v>
      </c>
      <c r="B395" s="66">
        <v>41215</v>
      </c>
      <c r="C395" s="3">
        <v>19610</v>
      </c>
      <c r="D395">
        <f t="shared" si="6"/>
        <v>2012</v>
      </c>
    </row>
    <row r="396" spans="1:4">
      <c r="A396" s="3" t="s">
        <v>2773</v>
      </c>
      <c r="B396" s="66">
        <v>41216</v>
      </c>
      <c r="C396" s="3">
        <v>19659</v>
      </c>
      <c r="D396">
        <f t="shared" si="6"/>
        <v>2012</v>
      </c>
    </row>
    <row r="397" spans="1:4">
      <c r="A397" s="3" t="s">
        <v>2717</v>
      </c>
      <c r="B397" s="66">
        <v>41217</v>
      </c>
      <c r="C397" s="3">
        <v>19708</v>
      </c>
      <c r="D397">
        <f t="shared" si="6"/>
        <v>2012</v>
      </c>
    </row>
    <row r="398" spans="1:4">
      <c r="A398" s="3" t="s">
        <v>2718</v>
      </c>
      <c r="B398" s="66">
        <v>41218</v>
      </c>
      <c r="C398" s="3">
        <v>19757</v>
      </c>
      <c r="D398">
        <f t="shared" si="6"/>
        <v>2012</v>
      </c>
    </row>
    <row r="399" spans="1:4">
      <c r="A399" s="3" t="s">
        <v>2719</v>
      </c>
      <c r="B399" s="66">
        <v>41219</v>
      </c>
      <c r="C399" s="3">
        <v>19806</v>
      </c>
      <c r="D399">
        <f t="shared" si="6"/>
        <v>2012</v>
      </c>
    </row>
    <row r="400" spans="1:4">
      <c r="A400" s="3" t="s">
        <v>2720</v>
      </c>
      <c r="B400" s="66">
        <v>41220</v>
      </c>
      <c r="C400" s="3">
        <v>19855</v>
      </c>
      <c r="D400">
        <f t="shared" si="6"/>
        <v>2012</v>
      </c>
    </row>
    <row r="401" spans="1:4">
      <c r="A401" s="3" t="s">
        <v>2721</v>
      </c>
      <c r="B401" s="66">
        <v>41221</v>
      </c>
      <c r="C401" s="3">
        <v>19904</v>
      </c>
      <c r="D401">
        <f t="shared" si="6"/>
        <v>2012</v>
      </c>
    </row>
    <row r="402" spans="1:4">
      <c r="A402" s="3" t="s">
        <v>2771</v>
      </c>
      <c r="B402" s="66">
        <v>41222</v>
      </c>
      <c r="C402" s="3">
        <v>19953</v>
      </c>
      <c r="D402">
        <f t="shared" si="6"/>
        <v>2012</v>
      </c>
    </row>
    <row r="403" spans="1:4">
      <c r="A403" s="3" t="s">
        <v>2772</v>
      </c>
      <c r="B403" s="66">
        <v>41223</v>
      </c>
      <c r="C403" s="3">
        <v>20002</v>
      </c>
      <c r="D403">
        <f t="shared" si="6"/>
        <v>2012</v>
      </c>
    </row>
    <row r="404" spans="1:4">
      <c r="A404" s="3" t="s">
        <v>2773</v>
      </c>
      <c r="B404" s="66">
        <v>41224</v>
      </c>
      <c r="C404" s="3">
        <v>20051</v>
      </c>
      <c r="D404">
        <f t="shared" si="6"/>
        <v>2012</v>
      </c>
    </row>
    <row r="405" spans="1:4">
      <c r="A405" s="3" t="s">
        <v>2717</v>
      </c>
      <c r="B405" s="66">
        <v>41225</v>
      </c>
      <c r="C405" s="3">
        <v>20100</v>
      </c>
      <c r="D405">
        <f t="shared" si="6"/>
        <v>2012</v>
      </c>
    </row>
    <row r="406" spans="1:4">
      <c r="A406" s="3" t="s">
        <v>2718</v>
      </c>
      <c r="B406" s="66">
        <v>41226</v>
      </c>
      <c r="C406" s="3">
        <v>20149</v>
      </c>
      <c r="D406">
        <f t="shared" si="6"/>
        <v>2012</v>
      </c>
    </row>
    <row r="407" spans="1:4">
      <c r="A407" s="3" t="s">
        <v>2719</v>
      </c>
      <c r="B407" s="66">
        <v>41227</v>
      </c>
      <c r="C407" s="3">
        <v>20198</v>
      </c>
      <c r="D407">
        <f t="shared" si="6"/>
        <v>2012</v>
      </c>
    </row>
    <row r="408" spans="1:4">
      <c r="A408" s="3" t="s">
        <v>2720</v>
      </c>
      <c r="B408" s="66">
        <v>41228</v>
      </c>
      <c r="C408" s="3">
        <v>20247</v>
      </c>
      <c r="D408">
        <f t="shared" si="6"/>
        <v>2012</v>
      </c>
    </row>
    <row r="409" spans="1:4">
      <c r="A409" s="3" t="s">
        <v>2721</v>
      </c>
      <c r="B409" s="66">
        <v>41229</v>
      </c>
      <c r="C409" s="3">
        <v>20296</v>
      </c>
      <c r="D409">
        <f t="shared" si="6"/>
        <v>2012</v>
      </c>
    </row>
    <row r="410" spans="1:4">
      <c r="A410" s="3" t="s">
        <v>2771</v>
      </c>
      <c r="B410" s="66">
        <v>41230</v>
      </c>
      <c r="C410" s="3">
        <v>20345</v>
      </c>
      <c r="D410">
        <f t="shared" si="6"/>
        <v>2012</v>
      </c>
    </row>
    <row r="411" spans="1:4">
      <c r="A411" s="3" t="s">
        <v>2772</v>
      </c>
      <c r="B411" s="66">
        <v>41231</v>
      </c>
      <c r="C411" s="3">
        <v>20394</v>
      </c>
      <c r="D411">
        <f t="shared" si="6"/>
        <v>2012</v>
      </c>
    </row>
    <row r="412" spans="1:4">
      <c r="A412" s="3" t="s">
        <v>2773</v>
      </c>
      <c r="B412" s="66">
        <v>41232</v>
      </c>
      <c r="C412" s="3">
        <v>20443</v>
      </c>
      <c r="D412">
        <f t="shared" si="6"/>
        <v>2012</v>
      </c>
    </row>
    <row r="413" spans="1:4">
      <c r="A413" s="3" t="s">
        <v>2717</v>
      </c>
      <c r="B413" s="66">
        <v>41233</v>
      </c>
      <c r="C413" s="3">
        <v>20492</v>
      </c>
      <c r="D413">
        <f t="shared" si="6"/>
        <v>2012</v>
      </c>
    </row>
    <row r="414" spans="1:4">
      <c r="A414" s="3" t="s">
        <v>2718</v>
      </c>
      <c r="B414" s="66">
        <v>41234</v>
      </c>
      <c r="C414" s="3">
        <v>20541</v>
      </c>
      <c r="D414">
        <f t="shared" si="6"/>
        <v>2012</v>
      </c>
    </row>
    <row r="415" spans="1:4">
      <c r="A415" s="3" t="s">
        <v>2719</v>
      </c>
      <c r="B415" s="66">
        <v>41235</v>
      </c>
      <c r="C415" s="3">
        <v>20590</v>
      </c>
      <c r="D415">
        <f t="shared" si="6"/>
        <v>2012</v>
      </c>
    </row>
    <row r="416" spans="1:4">
      <c r="A416" s="3" t="s">
        <v>2720</v>
      </c>
      <c r="B416" s="66">
        <v>41236</v>
      </c>
      <c r="C416" s="3">
        <v>20639</v>
      </c>
      <c r="D416">
        <f t="shared" si="6"/>
        <v>2012</v>
      </c>
    </row>
    <row r="417" spans="1:4">
      <c r="A417" s="3" t="s">
        <v>2721</v>
      </c>
      <c r="B417" s="66">
        <v>41237</v>
      </c>
      <c r="C417" s="3">
        <v>20688</v>
      </c>
      <c r="D417">
        <f t="shared" si="6"/>
        <v>2012</v>
      </c>
    </row>
    <row r="418" spans="1:4">
      <c r="A418" s="3" t="s">
        <v>2771</v>
      </c>
      <c r="B418" s="66">
        <v>41238</v>
      </c>
      <c r="C418" s="3">
        <v>20737</v>
      </c>
      <c r="D418">
        <f t="shared" si="6"/>
        <v>2012</v>
      </c>
    </row>
    <row r="419" spans="1:4">
      <c r="A419" s="3" t="s">
        <v>2772</v>
      </c>
      <c r="B419" s="66">
        <v>41239</v>
      </c>
      <c r="C419" s="3">
        <v>20786</v>
      </c>
      <c r="D419">
        <f t="shared" si="6"/>
        <v>2012</v>
      </c>
    </row>
    <row r="420" spans="1:4">
      <c r="A420" s="3" t="s">
        <v>2773</v>
      </c>
      <c r="B420" s="66">
        <v>41240</v>
      </c>
      <c r="C420" s="3">
        <v>20835</v>
      </c>
      <c r="D420">
        <f t="shared" si="6"/>
        <v>2012</v>
      </c>
    </row>
    <row r="421" spans="1:4">
      <c r="A421" s="3" t="s">
        <v>2717</v>
      </c>
      <c r="B421" s="66">
        <v>41241</v>
      </c>
      <c r="C421" s="3">
        <v>20884</v>
      </c>
      <c r="D421">
        <f t="shared" si="6"/>
        <v>2012</v>
      </c>
    </row>
    <row r="422" spans="1:4">
      <c r="A422" s="3" t="s">
        <v>2718</v>
      </c>
      <c r="B422" s="66">
        <v>41242</v>
      </c>
      <c r="C422" s="3">
        <v>20933</v>
      </c>
      <c r="D422">
        <f t="shared" si="6"/>
        <v>2012</v>
      </c>
    </row>
    <row r="423" spans="1:4">
      <c r="A423" s="3" t="s">
        <v>2719</v>
      </c>
      <c r="B423" s="66">
        <v>41243</v>
      </c>
      <c r="C423" s="3">
        <v>20982</v>
      </c>
      <c r="D423">
        <f t="shared" si="6"/>
        <v>2012</v>
      </c>
    </row>
    <row r="424" spans="1:4">
      <c r="A424" s="3" t="s">
        <v>2720</v>
      </c>
      <c r="B424" s="66">
        <v>41244</v>
      </c>
      <c r="C424" s="3">
        <v>21031</v>
      </c>
      <c r="D424">
        <f t="shared" si="6"/>
        <v>2012</v>
      </c>
    </row>
    <row r="425" spans="1:4">
      <c r="A425" s="3" t="s">
        <v>2721</v>
      </c>
      <c r="B425" s="66">
        <v>41245</v>
      </c>
      <c r="C425" s="3">
        <v>21080</v>
      </c>
      <c r="D425">
        <f t="shared" si="6"/>
        <v>2012</v>
      </c>
    </row>
    <row r="426" spans="1:4">
      <c r="A426" s="3" t="s">
        <v>2771</v>
      </c>
      <c r="B426" s="66">
        <v>41246</v>
      </c>
      <c r="C426" s="3">
        <v>21129</v>
      </c>
      <c r="D426">
        <f t="shared" si="6"/>
        <v>2012</v>
      </c>
    </row>
    <row r="427" spans="1:4">
      <c r="A427" s="3" t="s">
        <v>2772</v>
      </c>
      <c r="B427" s="66">
        <v>41247</v>
      </c>
      <c r="C427" s="3">
        <v>21178</v>
      </c>
      <c r="D427">
        <f t="shared" si="6"/>
        <v>2012</v>
      </c>
    </row>
    <row r="428" spans="1:4">
      <c r="A428" s="3" t="s">
        <v>2773</v>
      </c>
      <c r="B428" s="66">
        <v>41248</v>
      </c>
      <c r="C428" s="3">
        <v>21227</v>
      </c>
      <c r="D428">
        <f t="shared" si="6"/>
        <v>2012</v>
      </c>
    </row>
    <row r="429" spans="1:4">
      <c r="A429" s="3" t="s">
        <v>2717</v>
      </c>
      <c r="B429" s="66">
        <v>41249</v>
      </c>
      <c r="C429" s="3">
        <v>21276</v>
      </c>
      <c r="D429">
        <f t="shared" si="6"/>
        <v>2012</v>
      </c>
    </row>
    <row r="430" spans="1:4">
      <c r="A430" s="3" t="s">
        <v>2718</v>
      </c>
      <c r="B430" s="66">
        <v>41250</v>
      </c>
      <c r="C430" s="3">
        <v>21325</v>
      </c>
      <c r="D430">
        <f t="shared" si="6"/>
        <v>2012</v>
      </c>
    </row>
    <row r="431" spans="1:4">
      <c r="A431" s="3" t="s">
        <v>2719</v>
      </c>
      <c r="B431" s="66">
        <v>41251</v>
      </c>
      <c r="C431" s="3">
        <v>21374</v>
      </c>
      <c r="D431">
        <f t="shared" si="6"/>
        <v>2012</v>
      </c>
    </row>
    <row r="432" spans="1:4">
      <c r="A432" s="3" t="s">
        <v>2720</v>
      </c>
      <c r="B432" s="66">
        <v>41252</v>
      </c>
      <c r="C432" s="3">
        <v>21423</v>
      </c>
      <c r="D432">
        <f t="shared" si="6"/>
        <v>2012</v>
      </c>
    </row>
    <row r="433" spans="1:4">
      <c r="A433" s="3" t="s">
        <v>2721</v>
      </c>
      <c r="B433" s="66">
        <v>41253</v>
      </c>
      <c r="C433" s="3">
        <v>21472</v>
      </c>
      <c r="D433">
        <f t="shared" si="6"/>
        <v>2012</v>
      </c>
    </row>
    <row r="434" spans="1:4">
      <c r="A434" s="3" t="s">
        <v>2771</v>
      </c>
      <c r="B434" s="66">
        <v>41254</v>
      </c>
      <c r="C434" s="3">
        <v>21521</v>
      </c>
      <c r="D434">
        <f t="shared" si="6"/>
        <v>2012</v>
      </c>
    </row>
    <row r="435" spans="1:4">
      <c r="A435" s="3" t="s">
        <v>2772</v>
      </c>
      <c r="B435" s="66">
        <v>41255</v>
      </c>
      <c r="C435" s="3">
        <v>21570</v>
      </c>
      <c r="D435">
        <f t="shared" si="6"/>
        <v>2012</v>
      </c>
    </row>
    <row r="436" spans="1:4">
      <c r="A436" s="3" t="s">
        <v>2773</v>
      </c>
      <c r="B436" s="66">
        <v>41256</v>
      </c>
      <c r="C436" s="3">
        <v>21619</v>
      </c>
      <c r="D436">
        <f t="shared" si="6"/>
        <v>2012</v>
      </c>
    </row>
    <row r="437" spans="1:4">
      <c r="A437" s="3" t="s">
        <v>2717</v>
      </c>
      <c r="B437" s="66">
        <v>41257</v>
      </c>
      <c r="C437" s="3">
        <v>21668</v>
      </c>
      <c r="D437">
        <f t="shared" si="6"/>
        <v>2012</v>
      </c>
    </row>
    <row r="438" spans="1:4">
      <c r="A438" s="3" t="s">
        <v>2718</v>
      </c>
      <c r="B438" s="66">
        <v>41258</v>
      </c>
      <c r="C438" s="3">
        <v>21717</v>
      </c>
      <c r="D438">
        <f t="shared" si="6"/>
        <v>2012</v>
      </c>
    </row>
    <row r="439" spans="1:4">
      <c r="A439" s="3" t="s">
        <v>2719</v>
      </c>
      <c r="B439" s="66">
        <v>41259</v>
      </c>
      <c r="C439" s="3">
        <v>21766</v>
      </c>
      <c r="D439">
        <f t="shared" si="6"/>
        <v>2012</v>
      </c>
    </row>
    <row r="440" spans="1:4">
      <c r="A440" s="3" t="s">
        <v>2720</v>
      </c>
      <c r="B440" s="66">
        <v>41260</v>
      </c>
      <c r="C440" s="3">
        <v>21815</v>
      </c>
      <c r="D440">
        <f t="shared" si="6"/>
        <v>2012</v>
      </c>
    </row>
    <row r="441" spans="1:4">
      <c r="A441" s="3" t="s">
        <v>2721</v>
      </c>
      <c r="B441" s="66">
        <v>41261</v>
      </c>
      <c r="C441" s="3">
        <v>21864</v>
      </c>
      <c r="D441">
        <f t="shared" si="6"/>
        <v>2012</v>
      </c>
    </row>
    <row r="442" spans="1:4">
      <c r="A442" s="3" t="s">
        <v>2771</v>
      </c>
      <c r="B442" s="66">
        <v>41262</v>
      </c>
      <c r="C442" s="3">
        <v>21913</v>
      </c>
      <c r="D442">
        <f t="shared" si="6"/>
        <v>2012</v>
      </c>
    </row>
    <row r="443" spans="1:4">
      <c r="A443" s="3" t="s">
        <v>2772</v>
      </c>
      <c r="B443" s="66">
        <v>41263</v>
      </c>
      <c r="C443" s="3">
        <v>21962</v>
      </c>
      <c r="D443">
        <f t="shared" si="6"/>
        <v>2012</v>
      </c>
    </row>
  </sheetData>
  <mergeCells count="1">
    <mergeCell ref="B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"/>
  <sheetViews>
    <sheetView showGridLines="0" workbookViewId="0">
      <selection activeCell="H15" sqref="H15"/>
    </sheetView>
  </sheetViews>
  <sheetFormatPr defaultColWidth="9.109375" defaultRowHeight="10.199999999999999"/>
  <cols>
    <col min="1" max="1" width="5.44140625" style="1" customWidth="1"/>
    <col min="2" max="16384" width="9.109375" style="1"/>
  </cols>
  <sheetData>
    <row r="1" spans="1:7">
      <c r="A1" s="38" t="s">
        <v>2842</v>
      </c>
      <c r="B1" s="153" t="s">
        <v>2731</v>
      </c>
      <c r="C1" s="154"/>
      <c r="D1" s="154"/>
      <c r="E1" s="154"/>
      <c r="F1" s="155"/>
    </row>
    <row r="4" spans="1:7">
      <c r="A4" s="4" t="s">
        <v>2714</v>
      </c>
      <c r="B4" s="4" t="s">
        <v>2893</v>
      </c>
      <c r="D4" s="110" t="s">
        <v>2714</v>
      </c>
      <c r="E4" s="114" t="s">
        <v>2893</v>
      </c>
    </row>
    <row r="5" spans="1:7" ht="12">
      <c r="A5" s="6" t="s">
        <v>377</v>
      </c>
      <c r="B5" s="6">
        <f>COUNTIFS(Master_Data!I:I,'12'!A5,Master_Data!D:D,"active")</f>
        <v>3</v>
      </c>
      <c r="D5" s="114" t="s">
        <v>377</v>
      </c>
      <c r="E5" s="114">
        <f>COUNTIFS(Master_Data!$D$2:$D$1361, "Active", Master_Data!$I$2:$I$1361,'12'!D5)</f>
        <v>3</v>
      </c>
      <c r="G5" s="42"/>
    </row>
    <row r="6" spans="1:7">
      <c r="A6" s="6" t="s">
        <v>247</v>
      </c>
      <c r="B6" s="6">
        <f>COUNTIFS(Master_Data!I:I,'12'!A6,Master_Data!D:D,"active")</f>
        <v>13</v>
      </c>
      <c r="D6" s="114" t="s">
        <v>247</v>
      </c>
      <c r="E6" s="114">
        <f>COUNTIFS(Master_Data!$D$2:$D$1361, "Active", Master_Data!$I$2:$I$1361,'12'!D6)</f>
        <v>13</v>
      </c>
    </row>
    <row r="7" spans="1:7">
      <c r="A7" s="6" t="s">
        <v>28</v>
      </c>
      <c r="B7" s="6">
        <f>COUNTIFS(Master_Data!I:I,'12'!A7,Master_Data!D:D,"active")</f>
        <v>110</v>
      </c>
      <c r="D7" s="114" t="s">
        <v>28</v>
      </c>
      <c r="E7" s="114">
        <f>COUNTIFS(Master_Data!$D$2:$D$1361, "Active", Master_Data!$I$2:$I$1361,'12'!D7)</f>
        <v>110</v>
      </c>
    </row>
    <row r="8" spans="1:7">
      <c r="A8" s="6" t="s">
        <v>13</v>
      </c>
      <c r="B8" s="6">
        <f>COUNTIFS(Master_Data!I:I,'12'!A8,Master_Data!D:D,"active")</f>
        <v>171</v>
      </c>
      <c r="D8" s="114" t="s">
        <v>13</v>
      </c>
      <c r="E8" s="114">
        <f>COUNTIFS(Master_Data!$D$2:$D$1361, "Active", Master_Data!$I$2:$I$1361,'12'!D8)</f>
        <v>171</v>
      </c>
    </row>
    <row r="9" spans="1:7">
      <c r="A9" s="6" t="s">
        <v>17</v>
      </c>
      <c r="B9" s="6">
        <f>COUNTIFS(Master_Data!I:I,'12'!A9,Master_Data!D:D,"active")</f>
        <v>398</v>
      </c>
      <c r="D9" s="114" t="s">
        <v>17</v>
      </c>
      <c r="E9" s="114">
        <f>COUNTIFS(Master_Data!$D$2:$D$1361, "Active", Master_Data!$I$2:$I$1361,'12'!D9)</f>
        <v>398</v>
      </c>
    </row>
    <row r="10" spans="1:7">
      <c r="A10" s="6" t="s">
        <v>21</v>
      </c>
      <c r="B10" s="6">
        <f>COUNTIFS(Master_Data!I:I,'12'!A10,Master_Data!D:D,"active")</f>
        <v>394</v>
      </c>
      <c r="D10" s="114" t="s">
        <v>21</v>
      </c>
      <c r="E10" s="114">
        <f>COUNTIFS(Master_Data!$D$2:$D$1361, "Active", Master_Data!$I$2:$I$1361,'12'!D10)</f>
        <v>394</v>
      </c>
    </row>
    <row r="11" spans="1:7">
      <c r="A11" s="6" t="s">
        <v>66</v>
      </c>
      <c r="B11" s="6">
        <f>COUNTIFS(Master_Data!I:I,'12'!A11,Master_Data!D:D,"active")</f>
        <v>226</v>
      </c>
      <c r="D11" s="114" t="s">
        <v>66</v>
      </c>
      <c r="E11" s="114">
        <f>COUNTIFS(Master_Data!$D$2:$D$1361, "Active", Master_Data!$I$2:$I$1361,'12'!D11)</f>
        <v>226</v>
      </c>
    </row>
    <row r="12" spans="1:7">
      <c r="A12" s="38" t="s">
        <v>2727</v>
      </c>
      <c r="B12" s="38"/>
      <c r="D12" s="114" t="s">
        <v>2727</v>
      </c>
      <c r="E12" s="114">
        <f>SUM(E5:E11)</f>
        <v>1315</v>
      </c>
    </row>
  </sheetData>
  <mergeCells count="1">
    <mergeCell ref="B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43"/>
  <sheetViews>
    <sheetView showGridLines="0" workbookViewId="0">
      <selection activeCell="K18" sqref="K18"/>
    </sheetView>
  </sheetViews>
  <sheetFormatPr defaultColWidth="9.109375" defaultRowHeight="10.199999999999999"/>
  <cols>
    <col min="1" max="1" width="5.6640625" style="1" customWidth="1"/>
    <col min="2" max="2" width="9.44140625" style="1" customWidth="1"/>
    <col min="3" max="3" width="5" style="1" customWidth="1"/>
    <col min="4" max="4" width="12" style="1" bestFit="1" customWidth="1"/>
    <col min="5" max="5" width="9.109375" style="1"/>
    <col min="6" max="6" width="11.6640625" style="1" customWidth="1"/>
    <col min="7" max="16384" width="9.109375" style="1"/>
  </cols>
  <sheetData>
    <row r="1" spans="1:8">
      <c r="A1" s="38" t="s">
        <v>2843</v>
      </c>
      <c r="B1" s="153" t="s">
        <v>2774</v>
      </c>
      <c r="C1" s="154"/>
      <c r="D1" s="154"/>
      <c r="E1" s="154"/>
      <c r="F1" s="155"/>
    </row>
    <row r="4" spans="1:8">
      <c r="A4" s="4" t="s">
        <v>2769</v>
      </c>
      <c r="B4" s="4" t="s">
        <v>2778</v>
      </c>
      <c r="C4" s="4" t="s">
        <v>2770</v>
      </c>
      <c r="E4" s="4" t="s">
        <v>2743</v>
      </c>
      <c r="F4" s="38">
        <f>COUNTIFS(A5:A443,"A",D5:D443,"2011")</f>
        <v>11</v>
      </c>
    </row>
    <row r="5" spans="1:8" ht="12">
      <c r="A5" s="6" t="s">
        <v>2717</v>
      </c>
      <c r="B5" s="30">
        <v>40825</v>
      </c>
      <c r="C5" s="6">
        <v>500</v>
      </c>
      <c r="D5" s="1">
        <f>YEAR(B5:B443)</f>
        <v>2011</v>
      </c>
      <c r="G5" s="42"/>
    </row>
    <row r="6" spans="1:8">
      <c r="A6" s="6" t="s">
        <v>2718</v>
      </c>
      <c r="B6" s="30">
        <v>40826</v>
      </c>
      <c r="C6" s="6">
        <v>549</v>
      </c>
      <c r="D6" s="1">
        <f t="shared" ref="D6:D69" si="0">YEAR(B6:B444)</f>
        <v>2011</v>
      </c>
    </row>
    <row r="7" spans="1:8">
      <c r="A7" s="6" t="s">
        <v>2719</v>
      </c>
      <c r="B7" s="30">
        <v>40827</v>
      </c>
      <c r="C7" s="6">
        <v>598</v>
      </c>
      <c r="D7" s="1">
        <f t="shared" si="0"/>
        <v>2011</v>
      </c>
    </row>
    <row r="8" spans="1:8">
      <c r="A8" s="6" t="s">
        <v>2720</v>
      </c>
      <c r="B8" s="30">
        <v>40828</v>
      </c>
      <c r="C8" s="6">
        <v>647</v>
      </c>
      <c r="D8" s="1">
        <f t="shared" si="0"/>
        <v>2011</v>
      </c>
    </row>
    <row r="9" spans="1:8">
      <c r="A9" s="6" t="s">
        <v>2721</v>
      </c>
      <c r="B9" s="30">
        <v>40829</v>
      </c>
      <c r="C9" s="6">
        <v>696</v>
      </c>
      <c r="D9" s="1">
        <f t="shared" si="0"/>
        <v>2011</v>
      </c>
      <c r="G9" s="113" t="s">
        <v>2743</v>
      </c>
      <c r="H9" s="113">
        <f>COUNTIFS($A$5:$A$443, $A$5,$D$5:$D$443,$D$5)</f>
        <v>11</v>
      </c>
    </row>
    <row r="10" spans="1:8">
      <c r="A10" s="6" t="s">
        <v>2771</v>
      </c>
      <c r="B10" s="30">
        <v>40830</v>
      </c>
      <c r="C10" s="6">
        <v>745</v>
      </c>
      <c r="D10" s="1">
        <f t="shared" si="0"/>
        <v>2011</v>
      </c>
    </row>
    <row r="11" spans="1:8">
      <c r="A11" s="6" t="s">
        <v>2772</v>
      </c>
      <c r="B11" s="30">
        <v>40831</v>
      </c>
      <c r="C11" s="6">
        <v>794</v>
      </c>
      <c r="D11" s="1">
        <f t="shared" si="0"/>
        <v>2011</v>
      </c>
    </row>
    <row r="12" spans="1:8">
      <c r="A12" s="6" t="s">
        <v>2773</v>
      </c>
      <c r="B12" s="30">
        <v>40832</v>
      </c>
      <c r="C12" s="6">
        <v>843</v>
      </c>
      <c r="D12" s="1">
        <f t="shared" si="0"/>
        <v>2011</v>
      </c>
    </row>
    <row r="13" spans="1:8">
      <c r="A13" s="6" t="s">
        <v>2717</v>
      </c>
      <c r="B13" s="30">
        <v>40833</v>
      </c>
      <c r="C13" s="6">
        <v>892</v>
      </c>
      <c r="D13" s="1">
        <f t="shared" si="0"/>
        <v>2011</v>
      </c>
    </row>
    <row r="14" spans="1:8">
      <c r="A14" s="6" t="s">
        <v>2718</v>
      </c>
      <c r="B14" s="30">
        <v>40834</v>
      </c>
      <c r="C14" s="6">
        <v>941</v>
      </c>
      <c r="D14" s="1">
        <f t="shared" si="0"/>
        <v>2011</v>
      </c>
    </row>
    <row r="15" spans="1:8">
      <c r="A15" s="6" t="s">
        <v>2719</v>
      </c>
      <c r="B15" s="30">
        <v>40835</v>
      </c>
      <c r="C15" s="6">
        <v>990</v>
      </c>
      <c r="D15" s="1">
        <f t="shared" si="0"/>
        <v>2011</v>
      </c>
    </row>
    <row r="16" spans="1:8">
      <c r="A16" s="6" t="s">
        <v>2720</v>
      </c>
      <c r="B16" s="30">
        <v>40836</v>
      </c>
      <c r="C16" s="6">
        <v>1039</v>
      </c>
      <c r="D16" s="1">
        <f t="shared" si="0"/>
        <v>2011</v>
      </c>
    </row>
    <row r="17" spans="1:4">
      <c r="A17" s="6" t="s">
        <v>2721</v>
      </c>
      <c r="B17" s="30">
        <v>40837</v>
      </c>
      <c r="C17" s="6">
        <v>1088</v>
      </c>
      <c r="D17" s="1">
        <f t="shared" si="0"/>
        <v>2011</v>
      </c>
    </row>
    <row r="18" spans="1:4">
      <c r="A18" s="6" t="s">
        <v>2771</v>
      </c>
      <c r="B18" s="30">
        <v>40838</v>
      </c>
      <c r="C18" s="6">
        <v>1137</v>
      </c>
      <c r="D18" s="1">
        <f t="shared" si="0"/>
        <v>2011</v>
      </c>
    </row>
    <row r="19" spans="1:4">
      <c r="A19" s="6" t="s">
        <v>2772</v>
      </c>
      <c r="B19" s="30">
        <v>40839</v>
      </c>
      <c r="C19" s="6">
        <v>1186</v>
      </c>
      <c r="D19" s="1">
        <f t="shared" si="0"/>
        <v>2011</v>
      </c>
    </row>
    <row r="20" spans="1:4">
      <c r="A20" s="6" t="s">
        <v>2773</v>
      </c>
      <c r="B20" s="30">
        <v>40840</v>
      </c>
      <c r="C20" s="6">
        <v>1235</v>
      </c>
      <c r="D20" s="1">
        <f t="shared" si="0"/>
        <v>2011</v>
      </c>
    </row>
    <row r="21" spans="1:4">
      <c r="A21" s="6" t="s">
        <v>2717</v>
      </c>
      <c r="B21" s="30">
        <v>40841</v>
      </c>
      <c r="C21" s="6">
        <v>1284</v>
      </c>
      <c r="D21" s="1">
        <f t="shared" si="0"/>
        <v>2011</v>
      </c>
    </row>
    <row r="22" spans="1:4">
      <c r="A22" s="6" t="s">
        <v>2718</v>
      </c>
      <c r="B22" s="30">
        <v>40842</v>
      </c>
      <c r="C22" s="6">
        <v>1333</v>
      </c>
      <c r="D22" s="1">
        <f t="shared" si="0"/>
        <v>2011</v>
      </c>
    </row>
    <row r="23" spans="1:4">
      <c r="A23" s="6" t="s">
        <v>2719</v>
      </c>
      <c r="B23" s="30">
        <v>40843</v>
      </c>
      <c r="C23" s="6">
        <v>1382</v>
      </c>
      <c r="D23" s="1">
        <f t="shared" si="0"/>
        <v>2011</v>
      </c>
    </row>
    <row r="24" spans="1:4">
      <c r="A24" s="6" t="s">
        <v>2720</v>
      </c>
      <c r="B24" s="30">
        <v>40844</v>
      </c>
      <c r="C24" s="6">
        <v>1431</v>
      </c>
      <c r="D24" s="1">
        <f t="shared" si="0"/>
        <v>2011</v>
      </c>
    </row>
    <row r="25" spans="1:4">
      <c r="A25" s="6" t="s">
        <v>2721</v>
      </c>
      <c r="B25" s="30">
        <v>40845</v>
      </c>
      <c r="C25" s="6">
        <v>1480</v>
      </c>
      <c r="D25" s="1">
        <f t="shared" si="0"/>
        <v>2011</v>
      </c>
    </row>
    <row r="26" spans="1:4">
      <c r="A26" s="6" t="s">
        <v>2771</v>
      </c>
      <c r="B26" s="30">
        <v>40846</v>
      </c>
      <c r="C26" s="6">
        <v>1529</v>
      </c>
      <c r="D26" s="1">
        <f t="shared" si="0"/>
        <v>2011</v>
      </c>
    </row>
    <row r="27" spans="1:4">
      <c r="A27" s="6" t="s">
        <v>2772</v>
      </c>
      <c r="B27" s="30">
        <v>40847</v>
      </c>
      <c r="C27" s="6">
        <v>1578</v>
      </c>
      <c r="D27" s="1">
        <f t="shared" si="0"/>
        <v>2011</v>
      </c>
    </row>
    <row r="28" spans="1:4">
      <c r="A28" s="6" t="s">
        <v>2773</v>
      </c>
      <c r="B28" s="30">
        <v>40848</v>
      </c>
      <c r="C28" s="6">
        <v>1627</v>
      </c>
      <c r="D28" s="1">
        <f t="shared" si="0"/>
        <v>2011</v>
      </c>
    </row>
    <row r="29" spans="1:4">
      <c r="A29" s="6" t="s">
        <v>2717</v>
      </c>
      <c r="B29" s="30">
        <v>40849</v>
      </c>
      <c r="C29" s="6">
        <v>1676</v>
      </c>
      <c r="D29" s="1">
        <f t="shared" si="0"/>
        <v>2011</v>
      </c>
    </row>
    <row r="30" spans="1:4">
      <c r="A30" s="6" t="s">
        <v>2718</v>
      </c>
      <c r="B30" s="30">
        <v>40850</v>
      </c>
      <c r="C30" s="6">
        <v>1725</v>
      </c>
      <c r="D30" s="1">
        <f t="shared" si="0"/>
        <v>2011</v>
      </c>
    </row>
    <row r="31" spans="1:4">
      <c r="A31" s="6" t="s">
        <v>2719</v>
      </c>
      <c r="B31" s="30">
        <v>40851</v>
      </c>
      <c r="C31" s="6">
        <v>1774</v>
      </c>
      <c r="D31" s="1">
        <f t="shared" si="0"/>
        <v>2011</v>
      </c>
    </row>
    <row r="32" spans="1:4">
      <c r="A32" s="6" t="s">
        <v>2720</v>
      </c>
      <c r="B32" s="30">
        <v>40852</v>
      </c>
      <c r="C32" s="6">
        <v>1823</v>
      </c>
      <c r="D32" s="1">
        <f t="shared" si="0"/>
        <v>2011</v>
      </c>
    </row>
    <row r="33" spans="1:4">
      <c r="A33" s="6" t="s">
        <v>2721</v>
      </c>
      <c r="B33" s="30">
        <v>40853</v>
      </c>
      <c r="C33" s="6">
        <v>1872</v>
      </c>
      <c r="D33" s="1">
        <f t="shared" si="0"/>
        <v>2011</v>
      </c>
    </row>
    <row r="34" spans="1:4">
      <c r="A34" s="6" t="s">
        <v>2771</v>
      </c>
      <c r="B34" s="30">
        <v>40854</v>
      </c>
      <c r="C34" s="6">
        <v>1921</v>
      </c>
      <c r="D34" s="1">
        <f t="shared" si="0"/>
        <v>2011</v>
      </c>
    </row>
    <row r="35" spans="1:4">
      <c r="A35" s="6" t="s">
        <v>2772</v>
      </c>
      <c r="B35" s="30">
        <v>40855</v>
      </c>
      <c r="C35" s="6">
        <v>1970</v>
      </c>
      <c r="D35" s="1">
        <f t="shared" si="0"/>
        <v>2011</v>
      </c>
    </row>
    <row r="36" spans="1:4">
      <c r="A36" s="6" t="s">
        <v>2773</v>
      </c>
      <c r="B36" s="30">
        <v>40856</v>
      </c>
      <c r="C36" s="6">
        <v>2019</v>
      </c>
      <c r="D36" s="1">
        <f t="shared" si="0"/>
        <v>2011</v>
      </c>
    </row>
    <row r="37" spans="1:4">
      <c r="A37" s="6" t="s">
        <v>2717</v>
      </c>
      <c r="B37" s="30">
        <v>40857</v>
      </c>
      <c r="C37" s="6">
        <v>2068</v>
      </c>
      <c r="D37" s="1">
        <f t="shared" si="0"/>
        <v>2011</v>
      </c>
    </row>
    <row r="38" spans="1:4">
      <c r="A38" s="6" t="s">
        <v>2718</v>
      </c>
      <c r="B38" s="30">
        <v>40858</v>
      </c>
      <c r="C38" s="6">
        <v>2117</v>
      </c>
      <c r="D38" s="1">
        <f t="shared" si="0"/>
        <v>2011</v>
      </c>
    </row>
    <row r="39" spans="1:4">
      <c r="A39" s="6" t="s">
        <v>2719</v>
      </c>
      <c r="B39" s="30">
        <v>40859</v>
      </c>
      <c r="C39" s="6">
        <v>2166</v>
      </c>
      <c r="D39" s="1">
        <f t="shared" si="0"/>
        <v>2011</v>
      </c>
    </row>
    <row r="40" spans="1:4">
      <c r="A40" s="6" t="s">
        <v>2720</v>
      </c>
      <c r="B40" s="30">
        <v>40860</v>
      </c>
      <c r="C40" s="6">
        <v>2215</v>
      </c>
      <c r="D40" s="1">
        <f t="shared" si="0"/>
        <v>2011</v>
      </c>
    </row>
    <row r="41" spans="1:4">
      <c r="A41" s="6" t="s">
        <v>2721</v>
      </c>
      <c r="B41" s="30">
        <v>40861</v>
      </c>
      <c r="C41" s="6">
        <v>2264</v>
      </c>
      <c r="D41" s="1">
        <f t="shared" si="0"/>
        <v>2011</v>
      </c>
    </row>
    <row r="42" spans="1:4">
      <c r="A42" s="6" t="s">
        <v>2771</v>
      </c>
      <c r="B42" s="30">
        <v>40862</v>
      </c>
      <c r="C42" s="6">
        <v>2313</v>
      </c>
      <c r="D42" s="1">
        <f t="shared" si="0"/>
        <v>2011</v>
      </c>
    </row>
    <row r="43" spans="1:4">
      <c r="A43" s="6" t="s">
        <v>2772</v>
      </c>
      <c r="B43" s="30">
        <v>40863</v>
      </c>
      <c r="C43" s="6">
        <v>2362</v>
      </c>
      <c r="D43" s="1">
        <f t="shared" si="0"/>
        <v>2011</v>
      </c>
    </row>
    <row r="44" spans="1:4">
      <c r="A44" s="6" t="s">
        <v>2773</v>
      </c>
      <c r="B44" s="30">
        <v>40864</v>
      </c>
      <c r="C44" s="6">
        <v>2411</v>
      </c>
      <c r="D44" s="1">
        <f t="shared" si="0"/>
        <v>2011</v>
      </c>
    </row>
    <row r="45" spans="1:4">
      <c r="A45" s="6" t="s">
        <v>2717</v>
      </c>
      <c r="B45" s="30">
        <v>40865</v>
      </c>
      <c r="C45" s="6">
        <v>2460</v>
      </c>
      <c r="D45" s="1">
        <f t="shared" si="0"/>
        <v>2011</v>
      </c>
    </row>
    <row r="46" spans="1:4">
      <c r="A46" s="6" t="s">
        <v>2718</v>
      </c>
      <c r="B46" s="30">
        <v>40866</v>
      </c>
      <c r="C46" s="6">
        <v>2509</v>
      </c>
      <c r="D46" s="1">
        <f t="shared" si="0"/>
        <v>2011</v>
      </c>
    </row>
    <row r="47" spans="1:4">
      <c r="A47" s="6" t="s">
        <v>2719</v>
      </c>
      <c r="B47" s="30">
        <v>40867</v>
      </c>
      <c r="C47" s="6">
        <v>2558</v>
      </c>
      <c r="D47" s="1">
        <f t="shared" si="0"/>
        <v>2011</v>
      </c>
    </row>
    <row r="48" spans="1:4">
      <c r="A48" s="6" t="s">
        <v>2720</v>
      </c>
      <c r="B48" s="30">
        <v>40868</v>
      </c>
      <c r="C48" s="6">
        <v>2607</v>
      </c>
      <c r="D48" s="1">
        <f t="shared" si="0"/>
        <v>2011</v>
      </c>
    </row>
    <row r="49" spans="1:4">
      <c r="A49" s="6" t="s">
        <v>2721</v>
      </c>
      <c r="B49" s="30">
        <v>40869</v>
      </c>
      <c r="C49" s="6">
        <v>2656</v>
      </c>
      <c r="D49" s="1">
        <f t="shared" si="0"/>
        <v>2011</v>
      </c>
    </row>
    <row r="50" spans="1:4">
      <c r="A50" s="6" t="s">
        <v>2771</v>
      </c>
      <c r="B50" s="30">
        <v>40870</v>
      </c>
      <c r="C50" s="6">
        <v>2705</v>
      </c>
      <c r="D50" s="1">
        <f t="shared" si="0"/>
        <v>2011</v>
      </c>
    </row>
    <row r="51" spans="1:4">
      <c r="A51" s="6" t="s">
        <v>2772</v>
      </c>
      <c r="B51" s="30">
        <v>40871</v>
      </c>
      <c r="C51" s="6">
        <v>2754</v>
      </c>
      <c r="D51" s="1">
        <f t="shared" si="0"/>
        <v>2011</v>
      </c>
    </row>
    <row r="52" spans="1:4">
      <c r="A52" s="6" t="s">
        <v>2773</v>
      </c>
      <c r="B52" s="30">
        <v>40872</v>
      </c>
      <c r="C52" s="6">
        <v>2803</v>
      </c>
      <c r="D52" s="1">
        <f t="shared" si="0"/>
        <v>2011</v>
      </c>
    </row>
    <row r="53" spans="1:4">
      <c r="A53" s="6" t="s">
        <v>2717</v>
      </c>
      <c r="B53" s="30">
        <v>40873</v>
      </c>
      <c r="C53" s="6">
        <v>2852</v>
      </c>
      <c r="D53" s="1">
        <f t="shared" si="0"/>
        <v>2011</v>
      </c>
    </row>
    <row r="54" spans="1:4">
      <c r="A54" s="6" t="s">
        <v>2718</v>
      </c>
      <c r="B54" s="30">
        <v>40874</v>
      </c>
      <c r="C54" s="6">
        <v>2901</v>
      </c>
      <c r="D54" s="1">
        <f t="shared" si="0"/>
        <v>2011</v>
      </c>
    </row>
    <row r="55" spans="1:4">
      <c r="A55" s="6" t="s">
        <v>2719</v>
      </c>
      <c r="B55" s="30">
        <v>40875</v>
      </c>
      <c r="C55" s="6">
        <v>2950</v>
      </c>
      <c r="D55" s="1">
        <f t="shared" si="0"/>
        <v>2011</v>
      </c>
    </row>
    <row r="56" spans="1:4">
      <c r="A56" s="6" t="s">
        <v>2720</v>
      </c>
      <c r="B56" s="30">
        <v>40876</v>
      </c>
      <c r="C56" s="6">
        <v>2999</v>
      </c>
      <c r="D56" s="1">
        <f t="shared" si="0"/>
        <v>2011</v>
      </c>
    </row>
    <row r="57" spans="1:4">
      <c r="A57" s="6" t="s">
        <v>2721</v>
      </c>
      <c r="B57" s="30">
        <v>40877</v>
      </c>
      <c r="C57" s="6">
        <v>3048</v>
      </c>
      <c r="D57" s="1">
        <f t="shared" si="0"/>
        <v>2011</v>
      </c>
    </row>
    <row r="58" spans="1:4">
      <c r="A58" s="6" t="s">
        <v>2771</v>
      </c>
      <c r="B58" s="30">
        <v>40878</v>
      </c>
      <c r="C58" s="6">
        <v>3097</v>
      </c>
      <c r="D58" s="1">
        <f t="shared" si="0"/>
        <v>2011</v>
      </c>
    </row>
    <row r="59" spans="1:4">
      <c r="A59" s="6" t="s">
        <v>2772</v>
      </c>
      <c r="B59" s="30">
        <v>40879</v>
      </c>
      <c r="C59" s="6">
        <v>3146</v>
      </c>
      <c r="D59" s="1">
        <f t="shared" si="0"/>
        <v>2011</v>
      </c>
    </row>
    <row r="60" spans="1:4">
      <c r="A60" s="6" t="s">
        <v>2773</v>
      </c>
      <c r="B60" s="30">
        <v>40880</v>
      </c>
      <c r="C60" s="6">
        <v>3195</v>
      </c>
      <c r="D60" s="1">
        <f t="shared" si="0"/>
        <v>2011</v>
      </c>
    </row>
    <row r="61" spans="1:4">
      <c r="A61" s="6" t="s">
        <v>2717</v>
      </c>
      <c r="B61" s="30">
        <v>40881</v>
      </c>
      <c r="C61" s="6">
        <v>3244</v>
      </c>
      <c r="D61" s="1">
        <f t="shared" si="0"/>
        <v>2011</v>
      </c>
    </row>
    <row r="62" spans="1:4">
      <c r="A62" s="6" t="s">
        <v>2718</v>
      </c>
      <c r="B62" s="30">
        <v>40882</v>
      </c>
      <c r="C62" s="6">
        <v>3293</v>
      </c>
      <c r="D62" s="1">
        <f t="shared" si="0"/>
        <v>2011</v>
      </c>
    </row>
    <row r="63" spans="1:4">
      <c r="A63" s="6" t="s">
        <v>2719</v>
      </c>
      <c r="B63" s="30">
        <v>40883</v>
      </c>
      <c r="C63" s="6">
        <v>3342</v>
      </c>
      <c r="D63" s="1">
        <f t="shared" si="0"/>
        <v>2011</v>
      </c>
    </row>
    <row r="64" spans="1:4">
      <c r="A64" s="6" t="s">
        <v>2720</v>
      </c>
      <c r="B64" s="30">
        <v>40884</v>
      </c>
      <c r="C64" s="6">
        <v>3391</v>
      </c>
      <c r="D64" s="1">
        <f t="shared" si="0"/>
        <v>2011</v>
      </c>
    </row>
    <row r="65" spans="1:4">
      <c r="A65" s="6" t="s">
        <v>2721</v>
      </c>
      <c r="B65" s="30">
        <v>40885</v>
      </c>
      <c r="C65" s="6">
        <v>3440</v>
      </c>
      <c r="D65" s="1">
        <f t="shared" si="0"/>
        <v>2011</v>
      </c>
    </row>
    <row r="66" spans="1:4">
      <c r="A66" s="6" t="s">
        <v>2771</v>
      </c>
      <c r="B66" s="30">
        <v>40886</v>
      </c>
      <c r="C66" s="6">
        <v>3489</v>
      </c>
      <c r="D66" s="1">
        <f t="shared" si="0"/>
        <v>2011</v>
      </c>
    </row>
    <row r="67" spans="1:4">
      <c r="A67" s="6" t="s">
        <v>2772</v>
      </c>
      <c r="B67" s="30">
        <v>40887</v>
      </c>
      <c r="C67" s="6">
        <v>3538</v>
      </c>
      <c r="D67" s="1">
        <f t="shared" si="0"/>
        <v>2011</v>
      </c>
    </row>
    <row r="68" spans="1:4">
      <c r="A68" s="6" t="s">
        <v>2773</v>
      </c>
      <c r="B68" s="30">
        <v>40888</v>
      </c>
      <c r="C68" s="6">
        <v>3587</v>
      </c>
      <c r="D68" s="1">
        <f t="shared" si="0"/>
        <v>2011</v>
      </c>
    </row>
    <row r="69" spans="1:4">
      <c r="A69" s="6" t="s">
        <v>2717</v>
      </c>
      <c r="B69" s="30">
        <v>40889</v>
      </c>
      <c r="C69" s="6">
        <v>3636</v>
      </c>
      <c r="D69" s="1">
        <f t="shared" si="0"/>
        <v>2011</v>
      </c>
    </row>
    <row r="70" spans="1:4">
      <c r="A70" s="6" t="s">
        <v>2718</v>
      </c>
      <c r="B70" s="30">
        <v>40890</v>
      </c>
      <c r="C70" s="6">
        <v>3685</v>
      </c>
      <c r="D70" s="1">
        <f t="shared" ref="D70:D133" si="1">YEAR(B70:B508)</f>
        <v>2011</v>
      </c>
    </row>
    <row r="71" spans="1:4">
      <c r="A71" s="6" t="s">
        <v>2719</v>
      </c>
      <c r="B71" s="30">
        <v>40891</v>
      </c>
      <c r="C71" s="6">
        <v>3734</v>
      </c>
      <c r="D71" s="1">
        <f t="shared" si="1"/>
        <v>2011</v>
      </c>
    </row>
    <row r="72" spans="1:4">
      <c r="A72" s="6" t="s">
        <v>2720</v>
      </c>
      <c r="B72" s="30">
        <v>40892</v>
      </c>
      <c r="C72" s="6">
        <v>3783</v>
      </c>
      <c r="D72" s="1">
        <f t="shared" si="1"/>
        <v>2011</v>
      </c>
    </row>
    <row r="73" spans="1:4">
      <c r="A73" s="6" t="s">
        <v>2721</v>
      </c>
      <c r="B73" s="30">
        <v>40893</v>
      </c>
      <c r="C73" s="6">
        <v>3832</v>
      </c>
      <c r="D73" s="1">
        <f t="shared" si="1"/>
        <v>2011</v>
      </c>
    </row>
    <row r="74" spans="1:4">
      <c r="A74" s="6" t="s">
        <v>2771</v>
      </c>
      <c r="B74" s="30">
        <v>40894</v>
      </c>
      <c r="C74" s="6">
        <v>3881</v>
      </c>
      <c r="D74" s="1">
        <f t="shared" si="1"/>
        <v>2011</v>
      </c>
    </row>
    <row r="75" spans="1:4">
      <c r="A75" s="6" t="s">
        <v>2772</v>
      </c>
      <c r="B75" s="30">
        <v>40895</v>
      </c>
      <c r="C75" s="6">
        <v>3930</v>
      </c>
      <c r="D75" s="1">
        <f t="shared" si="1"/>
        <v>2011</v>
      </c>
    </row>
    <row r="76" spans="1:4">
      <c r="A76" s="6" t="s">
        <v>2773</v>
      </c>
      <c r="B76" s="30">
        <v>40896</v>
      </c>
      <c r="C76" s="6">
        <v>3979</v>
      </c>
      <c r="D76" s="1">
        <f t="shared" si="1"/>
        <v>2011</v>
      </c>
    </row>
    <row r="77" spans="1:4">
      <c r="A77" s="6" t="s">
        <v>2717</v>
      </c>
      <c r="B77" s="30">
        <v>40897</v>
      </c>
      <c r="C77" s="6">
        <v>4028</v>
      </c>
      <c r="D77" s="1">
        <f t="shared" si="1"/>
        <v>2011</v>
      </c>
    </row>
    <row r="78" spans="1:4">
      <c r="A78" s="6" t="s">
        <v>2718</v>
      </c>
      <c r="B78" s="30">
        <v>40898</v>
      </c>
      <c r="C78" s="6">
        <v>4077</v>
      </c>
      <c r="D78" s="1">
        <f t="shared" si="1"/>
        <v>2011</v>
      </c>
    </row>
    <row r="79" spans="1:4">
      <c r="A79" s="6" t="s">
        <v>2719</v>
      </c>
      <c r="B79" s="30">
        <v>40899</v>
      </c>
      <c r="C79" s="6">
        <v>4126</v>
      </c>
      <c r="D79" s="1">
        <f t="shared" si="1"/>
        <v>2011</v>
      </c>
    </row>
    <row r="80" spans="1:4">
      <c r="A80" s="6" t="s">
        <v>2720</v>
      </c>
      <c r="B80" s="30">
        <v>40900</v>
      </c>
      <c r="C80" s="6">
        <v>4175</v>
      </c>
      <c r="D80" s="1">
        <f t="shared" si="1"/>
        <v>2011</v>
      </c>
    </row>
    <row r="81" spans="1:4">
      <c r="A81" s="6" t="s">
        <v>2721</v>
      </c>
      <c r="B81" s="30">
        <v>40901</v>
      </c>
      <c r="C81" s="6">
        <v>4224</v>
      </c>
      <c r="D81" s="1">
        <f t="shared" si="1"/>
        <v>2011</v>
      </c>
    </row>
    <row r="82" spans="1:4">
      <c r="A82" s="6" t="s">
        <v>2771</v>
      </c>
      <c r="B82" s="30">
        <v>40902</v>
      </c>
      <c r="C82" s="6">
        <v>4273</v>
      </c>
      <c r="D82" s="1">
        <f t="shared" si="1"/>
        <v>2011</v>
      </c>
    </row>
    <row r="83" spans="1:4">
      <c r="A83" s="6" t="s">
        <v>2772</v>
      </c>
      <c r="B83" s="30">
        <v>40903</v>
      </c>
      <c r="C83" s="6">
        <v>4322</v>
      </c>
      <c r="D83" s="1">
        <f t="shared" si="1"/>
        <v>2011</v>
      </c>
    </row>
    <row r="84" spans="1:4">
      <c r="A84" s="6" t="s">
        <v>2773</v>
      </c>
      <c r="B84" s="30">
        <v>40904</v>
      </c>
      <c r="C84" s="6">
        <v>4371</v>
      </c>
      <c r="D84" s="1">
        <f t="shared" si="1"/>
        <v>2011</v>
      </c>
    </row>
    <row r="85" spans="1:4">
      <c r="A85" s="6" t="s">
        <v>2717</v>
      </c>
      <c r="B85" s="30">
        <v>40905</v>
      </c>
      <c r="C85" s="6">
        <v>4420</v>
      </c>
      <c r="D85" s="1">
        <f t="shared" si="1"/>
        <v>2011</v>
      </c>
    </row>
    <row r="86" spans="1:4">
      <c r="A86" s="6" t="s">
        <v>2718</v>
      </c>
      <c r="B86" s="30">
        <v>40906</v>
      </c>
      <c r="C86" s="6">
        <v>4469</v>
      </c>
      <c r="D86" s="1">
        <f t="shared" si="1"/>
        <v>2011</v>
      </c>
    </row>
    <row r="87" spans="1:4">
      <c r="A87" s="6" t="s">
        <v>2719</v>
      </c>
      <c r="B87" s="30">
        <v>40907</v>
      </c>
      <c r="C87" s="6">
        <v>4518</v>
      </c>
      <c r="D87" s="1">
        <f t="shared" si="1"/>
        <v>2011</v>
      </c>
    </row>
    <row r="88" spans="1:4">
      <c r="A88" s="6" t="s">
        <v>2720</v>
      </c>
      <c r="B88" s="30">
        <v>40908</v>
      </c>
      <c r="C88" s="6">
        <v>4567</v>
      </c>
      <c r="D88" s="1">
        <f t="shared" si="1"/>
        <v>2011</v>
      </c>
    </row>
    <row r="89" spans="1:4">
      <c r="A89" s="6" t="s">
        <v>2721</v>
      </c>
      <c r="B89" s="30">
        <v>40909</v>
      </c>
      <c r="C89" s="6">
        <v>4616</v>
      </c>
      <c r="D89" s="1">
        <f t="shared" si="1"/>
        <v>2012</v>
      </c>
    </row>
    <row r="90" spans="1:4">
      <c r="A90" s="6" t="s">
        <v>2771</v>
      </c>
      <c r="B90" s="30">
        <v>40910</v>
      </c>
      <c r="C90" s="6">
        <v>4665</v>
      </c>
      <c r="D90" s="1">
        <f t="shared" si="1"/>
        <v>2012</v>
      </c>
    </row>
    <row r="91" spans="1:4">
      <c r="A91" s="6" t="s">
        <v>2772</v>
      </c>
      <c r="B91" s="30">
        <v>40911</v>
      </c>
      <c r="C91" s="6">
        <v>4714</v>
      </c>
      <c r="D91" s="1">
        <f t="shared" si="1"/>
        <v>2012</v>
      </c>
    </row>
    <row r="92" spans="1:4">
      <c r="A92" s="6" t="s">
        <v>2773</v>
      </c>
      <c r="B92" s="30">
        <v>40912</v>
      </c>
      <c r="C92" s="6">
        <v>4763</v>
      </c>
      <c r="D92" s="1">
        <f t="shared" si="1"/>
        <v>2012</v>
      </c>
    </row>
    <row r="93" spans="1:4">
      <c r="A93" s="6" t="s">
        <v>2717</v>
      </c>
      <c r="B93" s="30">
        <v>40913</v>
      </c>
      <c r="C93" s="6">
        <v>4812</v>
      </c>
      <c r="D93" s="1">
        <f t="shared" si="1"/>
        <v>2012</v>
      </c>
    </row>
    <row r="94" spans="1:4">
      <c r="A94" s="6" t="s">
        <v>2718</v>
      </c>
      <c r="B94" s="30">
        <v>40914</v>
      </c>
      <c r="C94" s="6">
        <v>4861</v>
      </c>
      <c r="D94" s="1">
        <f t="shared" si="1"/>
        <v>2012</v>
      </c>
    </row>
    <row r="95" spans="1:4">
      <c r="A95" s="6" t="s">
        <v>2719</v>
      </c>
      <c r="B95" s="30">
        <v>40915</v>
      </c>
      <c r="C95" s="6">
        <v>4910</v>
      </c>
      <c r="D95" s="1">
        <f t="shared" si="1"/>
        <v>2012</v>
      </c>
    </row>
    <row r="96" spans="1:4">
      <c r="A96" s="6" t="s">
        <v>2720</v>
      </c>
      <c r="B96" s="30">
        <v>40916</v>
      </c>
      <c r="C96" s="6">
        <v>4959</v>
      </c>
      <c r="D96" s="1">
        <f t="shared" si="1"/>
        <v>2012</v>
      </c>
    </row>
    <row r="97" spans="1:4">
      <c r="A97" s="6" t="s">
        <v>2721</v>
      </c>
      <c r="B97" s="30">
        <v>40917</v>
      </c>
      <c r="C97" s="6">
        <v>5008</v>
      </c>
      <c r="D97" s="1">
        <f t="shared" si="1"/>
        <v>2012</v>
      </c>
    </row>
    <row r="98" spans="1:4">
      <c r="A98" s="6" t="s">
        <v>2771</v>
      </c>
      <c r="B98" s="30">
        <v>40918</v>
      </c>
      <c r="C98" s="6">
        <v>5057</v>
      </c>
      <c r="D98" s="1">
        <f t="shared" si="1"/>
        <v>2012</v>
      </c>
    </row>
    <row r="99" spans="1:4">
      <c r="A99" s="6" t="s">
        <v>2772</v>
      </c>
      <c r="B99" s="30">
        <v>40919</v>
      </c>
      <c r="C99" s="6">
        <v>5106</v>
      </c>
      <c r="D99" s="1">
        <f t="shared" si="1"/>
        <v>2012</v>
      </c>
    </row>
    <row r="100" spans="1:4">
      <c r="A100" s="6" t="s">
        <v>2773</v>
      </c>
      <c r="B100" s="30">
        <v>40920</v>
      </c>
      <c r="C100" s="6">
        <v>5155</v>
      </c>
      <c r="D100" s="1">
        <f t="shared" si="1"/>
        <v>2012</v>
      </c>
    </row>
    <row r="101" spans="1:4">
      <c r="A101" s="6" t="s">
        <v>2717</v>
      </c>
      <c r="B101" s="30">
        <v>40921</v>
      </c>
      <c r="C101" s="6">
        <v>5204</v>
      </c>
      <c r="D101" s="1">
        <f t="shared" si="1"/>
        <v>2012</v>
      </c>
    </row>
    <row r="102" spans="1:4">
      <c r="A102" s="6" t="s">
        <v>2718</v>
      </c>
      <c r="B102" s="30">
        <v>40922</v>
      </c>
      <c r="C102" s="6">
        <v>5253</v>
      </c>
      <c r="D102" s="1">
        <f t="shared" si="1"/>
        <v>2012</v>
      </c>
    </row>
    <row r="103" spans="1:4">
      <c r="A103" s="6" t="s">
        <v>2719</v>
      </c>
      <c r="B103" s="30">
        <v>40923</v>
      </c>
      <c r="C103" s="6">
        <v>5302</v>
      </c>
      <c r="D103" s="1">
        <f t="shared" si="1"/>
        <v>2012</v>
      </c>
    </row>
    <row r="104" spans="1:4">
      <c r="A104" s="6" t="s">
        <v>2720</v>
      </c>
      <c r="B104" s="30">
        <v>40924</v>
      </c>
      <c r="C104" s="6">
        <v>5351</v>
      </c>
      <c r="D104" s="1">
        <f t="shared" si="1"/>
        <v>2012</v>
      </c>
    </row>
    <row r="105" spans="1:4">
      <c r="A105" s="6" t="s">
        <v>2721</v>
      </c>
      <c r="B105" s="30">
        <v>40925</v>
      </c>
      <c r="C105" s="6">
        <v>5400</v>
      </c>
      <c r="D105" s="1">
        <f t="shared" si="1"/>
        <v>2012</v>
      </c>
    </row>
    <row r="106" spans="1:4">
      <c r="A106" s="6" t="s">
        <v>2771</v>
      </c>
      <c r="B106" s="30">
        <v>40926</v>
      </c>
      <c r="C106" s="6">
        <v>5449</v>
      </c>
      <c r="D106" s="1">
        <f t="shared" si="1"/>
        <v>2012</v>
      </c>
    </row>
    <row r="107" spans="1:4">
      <c r="A107" s="6" t="s">
        <v>2772</v>
      </c>
      <c r="B107" s="30">
        <v>40927</v>
      </c>
      <c r="C107" s="6">
        <v>5498</v>
      </c>
      <c r="D107" s="1">
        <f t="shared" si="1"/>
        <v>2012</v>
      </c>
    </row>
    <row r="108" spans="1:4">
      <c r="A108" s="6" t="s">
        <v>2773</v>
      </c>
      <c r="B108" s="30">
        <v>40928</v>
      </c>
      <c r="C108" s="6">
        <v>5547</v>
      </c>
      <c r="D108" s="1">
        <f t="shared" si="1"/>
        <v>2012</v>
      </c>
    </row>
    <row r="109" spans="1:4">
      <c r="A109" s="6" t="s">
        <v>2717</v>
      </c>
      <c r="B109" s="30">
        <v>40929</v>
      </c>
      <c r="C109" s="6">
        <v>5596</v>
      </c>
      <c r="D109" s="1">
        <f t="shared" si="1"/>
        <v>2012</v>
      </c>
    </row>
    <row r="110" spans="1:4">
      <c r="A110" s="6" t="s">
        <v>2718</v>
      </c>
      <c r="B110" s="30">
        <v>40930</v>
      </c>
      <c r="C110" s="6">
        <v>5645</v>
      </c>
      <c r="D110" s="1">
        <f t="shared" si="1"/>
        <v>2012</v>
      </c>
    </row>
    <row r="111" spans="1:4">
      <c r="A111" s="6" t="s">
        <v>2719</v>
      </c>
      <c r="B111" s="30">
        <v>40931</v>
      </c>
      <c r="C111" s="6">
        <v>5694</v>
      </c>
      <c r="D111" s="1">
        <f t="shared" si="1"/>
        <v>2012</v>
      </c>
    </row>
    <row r="112" spans="1:4">
      <c r="A112" s="6" t="s">
        <v>2720</v>
      </c>
      <c r="B112" s="30">
        <v>40932</v>
      </c>
      <c r="C112" s="6">
        <v>5743</v>
      </c>
      <c r="D112" s="1">
        <f t="shared" si="1"/>
        <v>2012</v>
      </c>
    </row>
    <row r="113" spans="1:4">
      <c r="A113" s="6" t="s">
        <v>2721</v>
      </c>
      <c r="B113" s="30">
        <v>40933</v>
      </c>
      <c r="C113" s="6">
        <v>5792</v>
      </c>
      <c r="D113" s="1">
        <f t="shared" si="1"/>
        <v>2012</v>
      </c>
    </row>
    <row r="114" spans="1:4">
      <c r="A114" s="6" t="s">
        <v>2771</v>
      </c>
      <c r="B114" s="30">
        <v>40934</v>
      </c>
      <c r="C114" s="6">
        <v>5841</v>
      </c>
      <c r="D114" s="1">
        <f t="shared" si="1"/>
        <v>2012</v>
      </c>
    </row>
    <row r="115" spans="1:4">
      <c r="A115" s="6" t="s">
        <v>2772</v>
      </c>
      <c r="B115" s="30">
        <v>40935</v>
      </c>
      <c r="C115" s="6">
        <v>5890</v>
      </c>
      <c r="D115" s="1">
        <f t="shared" si="1"/>
        <v>2012</v>
      </c>
    </row>
    <row r="116" spans="1:4">
      <c r="A116" s="6" t="s">
        <v>2773</v>
      </c>
      <c r="B116" s="30">
        <v>40936</v>
      </c>
      <c r="C116" s="6">
        <v>5939</v>
      </c>
      <c r="D116" s="1">
        <f t="shared" si="1"/>
        <v>2012</v>
      </c>
    </row>
    <row r="117" spans="1:4">
      <c r="A117" s="6" t="s">
        <v>2717</v>
      </c>
      <c r="B117" s="30">
        <v>40937</v>
      </c>
      <c r="C117" s="6">
        <v>5988</v>
      </c>
      <c r="D117" s="1">
        <f t="shared" si="1"/>
        <v>2012</v>
      </c>
    </row>
    <row r="118" spans="1:4">
      <c r="A118" s="6" t="s">
        <v>2718</v>
      </c>
      <c r="B118" s="30">
        <v>40938</v>
      </c>
      <c r="C118" s="6">
        <v>6037</v>
      </c>
      <c r="D118" s="1">
        <f t="shared" si="1"/>
        <v>2012</v>
      </c>
    </row>
    <row r="119" spans="1:4">
      <c r="A119" s="6" t="s">
        <v>2719</v>
      </c>
      <c r="B119" s="30">
        <v>40939</v>
      </c>
      <c r="C119" s="6">
        <v>6086</v>
      </c>
      <c r="D119" s="1">
        <f t="shared" si="1"/>
        <v>2012</v>
      </c>
    </row>
    <row r="120" spans="1:4">
      <c r="A120" s="6" t="s">
        <v>2720</v>
      </c>
      <c r="B120" s="30">
        <v>40940</v>
      </c>
      <c r="C120" s="6">
        <v>6135</v>
      </c>
      <c r="D120" s="1">
        <f t="shared" si="1"/>
        <v>2012</v>
      </c>
    </row>
    <row r="121" spans="1:4">
      <c r="A121" s="6" t="s">
        <v>2721</v>
      </c>
      <c r="B121" s="30">
        <v>40941</v>
      </c>
      <c r="C121" s="6">
        <v>6184</v>
      </c>
      <c r="D121" s="1">
        <f t="shared" si="1"/>
        <v>2012</v>
      </c>
    </row>
    <row r="122" spans="1:4">
      <c r="A122" s="6" t="s">
        <v>2771</v>
      </c>
      <c r="B122" s="30">
        <v>40942</v>
      </c>
      <c r="C122" s="6">
        <v>6233</v>
      </c>
      <c r="D122" s="1">
        <f t="shared" si="1"/>
        <v>2012</v>
      </c>
    </row>
    <row r="123" spans="1:4">
      <c r="A123" s="6" t="s">
        <v>2772</v>
      </c>
      <c r="B123" s="30">
        <v>40943</v>
      </c>
      <c r="C123" s="6">
        <v>6282</v>
      </c>
      <c r="D123" s="1">
        <f t="shared" si="1"/>
        <v>2012</v>
      </c>
    </row>
    <row r="124" spans="1:4">
      <c r="A124" s="6" t="s">
        <v>2773</v>
      </c>
      <c r="B124" s="30">
        <v>40944</v>
      </c>
      <c r="C124" s="6">
        <v>6331</v>
      </c>
      <c r="D124" s="1">
        <f t="shared" si="1"/>
        <v>2012</v>
      </c>
    </row>
    <row r="125" spans="1:4">
      <c r="A125" s="6" t="s">
        <v>2717</v>
      </c>
      <c r="B125" s="30">
        <v>40945</v>
      </c>
      <c r="C125" s="6">
        <v>6380</v>
      </c>
      <c r="D125" s="1">
        <f t="shared" si="1"/>
        <v>2012</v>
      </c>
    </row>
    <row r="126" spans="1:4">
      <c r="A126" s="6" t="s">
        <v>2718</v>
      </c>
      <c r="B126" s="30">
        <v>40946</v>
      </c>
      <c r="C126" s="6">
        <v>6429</v>
      </c>
      <c r="D126" s="1">
        <f t="shared" si="1"/>
        <v>2012</v>
      </c>
    </row>
    <row r="127" spans="1:4">
      <c r="A127" s="6" t="s">
        <v>2719</v>
      </c>
      <c r="B127" s="30">
        <v>40947</v>
      </c>
      <c r="C127" s="6">
        <v>6478</v>
      </c>
      <c r="D127" s="1">
        <f t="shared" si="1"/>
        <v>2012</v>
      </c>
    </row>
    <row r="128" spans="1:4">
      <c r="A128" s="6" t="s">
        <v>2720</v>
      </c>
      <c r="B128" s="30">
        <v>40948</v>
      </c>
      <c r="C128" s="6">
        <v>6527</v>
      </c>
      <c r="D128" s="1">
        <f t="shared" si="1"/>
        <v>2012</v>
      </c>
    </row>
    <row r="129" spans="1:4">
      <c r="A129" s="6" t="s">
        <v>2721</v>
      </c>
      <c r="B129" s="30">
        <v>40949</v>
      </c>
      <c r="C129" s="6">
        <v>6576</v>
      </c>
      <c r="D129" s="1">
        <f t="shared" si="1"/>
        <v>2012</v>
      </c>
    </row>
    <row r="130" spans="1:4">
      <c r="A130" s="6" t="s">
        <v>2771</v>
      </c>
      <c r="B130" s="30">
        <v>40950</v>
      </c>
      <c r="C130" s="6">
        <v>6625</v>
      </c>
      <c r="D130" s="1">
        <f t="shared" si="1"/>
        <v>2012</v>
      </c>
    </row>
    <row r="131" spans="1:4">
      <c r="A131" s="6" t="s">
        <v>2772</v>
      </c>
      <c r="B131" s="30">
        <v>40951</v>
      </c>
      <c r="C131" s="6">
        <v>6674</v>
      </c>
      <c r="D131" s="1">
        <f t="shared" si="1"/>
        <v>2012</v>
      </c>
    </row>
    <row r="132" spans="1:4">
      <c r="A132" s="6" t="s">
        <v>2773</v>
      </c>
      <c r="B132" s="30">
        <v>40952</v>
      </c>
      <c r="C132" s="6">
        <v>6723</v>
      </c>
      <c r="D132" s="1">
        <f t="shared" si="1"/>
        <v>2012</v>
      </c>
    </row>
    <row r="133" spans="1:4">
      <c r="A133" s="6" t="s">
        <v>2717</v>
      </c>
      <c r="B133" s="30">
        <v>40953</v>
      </c>
      <c r="C133" s="6">
        <v>6772</v>
      </c>
      <c r="D133" s="1">
        <f t="shared" si="1"/>
        <v>2012</v>
      </c>
    </row>
    <row r="134" spans="1:4">
      <c r="A134" s="6" t="s">
        <v>2718</v>
      </c>
      <c r="B134" s="30">
        <v>40954</v>
      </c>
      <c r="C134" s="6">
        <v>6821</v>
      </c>
      <c r="D134" s="1">
        <f t="shared" ref="D134:D197" si="2">YEAR(B134:B572)</f>
        <v>2012</v>
      </c>
    </row>
    <row r="135" spans="1:4">
      <c r="A135" s="6" t="s">
        <v>2719</v>
      </c>
      <c r="B135" s="30">
        <v>40955</v>
      </c>
      <c r="C135" s="6">
        <v>6870</v>
      </c>
      <c r="D135" s="1">
        <f t="shared" si="2"/>
        <v>2012</v>
      </c>
    </row>
    <row r="136" spans="1:4">
      <c r="A136" s="6" t="s">
        <v>2720</v>
      </c>
      <c r="B136" s="30">
        <v>40956</v>
      </c>
      <c r="C136" s="6">
        <v>6919</v>
      </c>
      <c r="D136" s="1">
        <f t="shared" si="2"/>
        <v>2012</v>
      </c>
    </row>
    <row r="137" spans="1:4">
      <c r="A137" s="6" t="s">
        <v>2721</v>
      </c>
      <c r="B137" s="30">
        <v>40957</v>
      </c>
      <c r="C137" s="6">
        <v>6968</v>
      </c>
      <c r="D137" s="1">
        <f t="shared" si="2"/>
        <v>2012</v>
      </c>
    </row>
    <row r="138" spans="1:4">
      <c r="A138" s="6" t="s">
        <v>2771</v>
      </c>
      <c r="B138" s="30">
        <v>40958</v>
      </c>
      <c r="C138" s="6">
        <v>7017</v>
      </c>
      <c r="D138" s="1">
        <f t="shared" si="2"/>
        <v>2012</v>
      </c>
    </row>
    <row r="139" spans="1:4">
      <c r="A139" s="6" t="s">
        <v>2772</v>
      </c>
      <c r="B139" s="30">
        <v>40959</v>
      </c>
      <c r="C139" s="6">
        <v>7066</v>
      </c>
      <c r="D139" s="1">
        <f t="shared" si="2"/>
        <v>2012</v>
      </c>
    </row>
    <row r="140" spans="1:4">
      <c r="A140" s="6" t="s">
        <v>2773</v>
      </c>
      <c r="B140" s="30">
        <v>40960</v>
      </c>
      <c r="C140" s="6">
        <v>7115</v>
      </c>
      <c r="D140" s="1">
        <f t="shared" si="2"/>
        <v>2012</v>
      </c>
    </row>
    <row r="141" spans="1:4">
      <c r="A141" s="6" t="s">
        <v>2717</v>
      </c>
      <c r="B141" s="30">
        <v>40961</v>
      </c>
      <c r="C141" s="6">
        <v>7164</v>
      </c>
      <c r="D141" s="1">
        <f t="shared" si="2"/>
        <v>2012</v>
      </c>
    </row>
    <row r="142" spans="1:4">
      <c r="A142" s="6" t="s">
        <v>2718</v>
      </c>
      <c r="B142" s="30">
        <v>40962</v>
      </c>
      <c r="C142" s="6">
        <v>7213</v>
      </c>
      <c r="D142" s="1">
        <f t="shared" si="2"/>
        <v>2012</v>
      </c>
    </row>
    <row r="143" spans="1:4">
      <c r="A143" s="6" t="s">
        <v>2719</v>
      </c>
      <c r="B143" s="30">
        <v>40963</v>
      </c>
      <c r="C143" s="6">
        <v>7262</v>
      </c>
      <c r="D143" s="1">
        <f t="shared" si="2"/>
        <v>2012</v>
      </c>
    </row>
    <row r="144" spans="1:4">
      <c r="A144" s="6" t="s">
        <v>2720</v>
      </c>
      <c r="B144" s="30">
        <v>40964</v>
      </c>
      <c r="C144" s="6">
        <v>7311</v>
      </c>
      <c r="D144" s="1">
        <f t="shared" si="2"/>
        <v>2012</v>
      </c>
    </row>
    <row r="145" spans="1:4">
      <c r="A145" s="6" t="s">
        <v>2721</v>
      </c>
      <c r="B145" s="30">
        <v>40965</v>
      </c>
      <c r="C145" s="6">
        <v>7360</v>
      </c>
      <c r="D145" s="1">
        <f t="shared" si="2"/>
        <v>2012</v>
      </c>
    </row>
    <row r="146" spans="1:4">
      <c r="A146" s="6" t="s">
        <v>2771</v>
      </c>
      <c r="B146" s="30">
        <v>40966</v>
      </c>
      <c r="C146" s="6">
        <v>7409</v>
      </c>
      <c r="D146" s="1">
        <f t="shared" si="2"/>
        <v>2012</v>
      </c>
    </row>
    <row r="147" spans="1:4">
      <c r="A147" s="6" t="s">
        <v>2772</v>
      </c>
      <c r="B147" s="30">
        <v>40967</v>
      </c>
      <c r="C147" s="6">
        <v>7458</v>
      </c>
      <c r="D147" s="1">
        <f t="shared" si="2"/>
        <v>2012</v>
      </c>
    </row>
    <row r="148" spans="1:4">
      <c r="A148" s="6" t="s">
        <v>2773</v>
      </c>
      <c r="B148" s="30">
        <v>40968</v>
      </c>
      <c r="C148" s="6">
        <v>7507</v>
      </c>
      <c r="D148" s="1">
        <f t="shared" si="2"/>
        <v>2012</v>
      </c>
    </row>
    <row r="149" spans="1:4">
      <c r="A149" s="6" t="s">
        <v>2717</v>
      </c>
      <c r="B149" s="30">
        <v>40969</v>
      </c>
      <c r="C149" s="6">
        <v>7556</v>
      </c>
      <c r="D149" s="1">
        <f t="shared" si="2"/>
        <v>2012</v>
      </c>
    </row>
    <row r="150" spans="1:4">
      <c r="A150" s="6" t="s">
        <v>2718</v>
      </c>
      <c r="B150" s="30">
        <v>40970</v>
      </c>
      <c r="C150" s="6">
        <v>7605</v>
      </c>
      <c r="D150" s="1">
        <f t="shared" si="2"/>
        <v>2012</v>
      </c>
    </row>
    <row r="151" spans="1:4">
      <c r="A151" s="6" t="s">
        <v>2719</v>
      </c>
      <c r="B151" s="30">
        <v>40971</v>
      </c>
      <c r="C151" s="6">
        <v>7654</v>
      </c>
      <c r="D151" s="1">
        <f t="shared" si="2"/>
        <v>2012</v>
      </c>
    </row>
    <row r="152" spans="1:4">
      <c r="A152" s="6" t="s">
        <v>2720</v>
      </c>
      <c r="B152" s="30">
        <v>40972</v>
      </c>
      <c r="C152" s="6">
        <v>7703</v>
      </c>
      <c r="D152" s="1">
        <f t="shared" si="2"/>
        <v>2012</v>
      </c>
    </row>
    <row r="153" spans="1:4">
      <c r="A153" s="6" t="s">
        <v>2721</v>
      </c>
      <c r="B153" s="30">
        <v>40973</v>
      </c>
      <c r="C153" s="6">
        <v>7752</v>
      </c>
      <c r="D153" s="1">
        <f t="shared" si="2"/>
        <v>2012</v>
      </c>
    </row>
    <row r="154" spans="1:4">
      <c r="A154" s="6" t="s">
        <v>2771</v>
      </c>
      <c r="B154" s="30">
        <v>40974</v>
      </c>
      <c r="C154" s="6">
        <v>7801</v>
      </c>
      <c r="D154" s="1">
        <f t="shared" si="2"/>
        <v>2012</v>
      </c>
    </row>
    <row r="155" spans="1:4">
      <c r="A155" s="6" t="s">
        <v>2772</v>
      </c>
      <c r="B155" s="30">
        <v>40975</v>
      </c>
      <c r="C155" s="6">
        <v>7850</v>
      </c>
      <c r="D155" s="1">
        <f t="shared" si="2"/>
        <v>2012</v>
      </c>
    </row>
    <row r="156" spans="1:4">
      <c r="A156" s="6" t="s">
        <v>2773</v>
      </c>
      <c r="B156" s="30">
        <v>40976</v>
      </c>
      <c r="C156" s="6">
        <v>7899</v>
      </c>
      <c r="D156" s="1">
        <f t="shared" si="2"/>
        <v>2012</v>
      </c>
    </row>
    <row r="157" spans="1:4">
      <c r="A157" s="6" t="s">
        <v>2717</v>
      </c>
      <c r="B157" s="30">
        <v>40977</v>
      </c>
      <c r="C157" s="6">
        <v>7948</v>
      </c>
      <c r="D157" s="1">
        <f t="shared" si="2"/>
        <v>2012</v>
      </c>
    </row>
    <row r="158" spans="1:4">
      <c r="A158" s="6" t="s">
        <v>2718</v>
      </c>
      <c r="B158" s="30">
        <v>40978</v>
      </c>
      <c r="C158" s="6">
        <v>7997</v>
      </c>
      <c r="D158" s="1">
        <f t="shared" si="2"/>
        <v>2012</v>
      </c>
    </row>
    <row r="159" spans="1:4">
      <c r="A159" s="6" t="s">
        <v>2719</v>
      </c>
      <c r="B159" s="30">
        <v>40979</v>
      </c>
      <c r="C159" s="6">
        <v>8046</v>
      </c>
      <c r="D159" s="1">
        <f t="shared" si="2"/>
        <v>2012</v>
      </c>
    </row>
    <row r="160" spans="1:4">
      <c r="A160" s="6" t="s">
        <v>2720</v>
      </c>
      <c r="B160" s="30">
        <v>40980</v>
      </c>
      <c r="C160" s="6">
        <v>8095</v>
      </c>
      <c r="D160" s="1">
        <f t="shared" si="2"/>
        <v>2012</v>
      </c>
    </row>
    <row r="161" spans="1:4">
      <c r="A161" s="6" t="s">
        <v>2721</v>
      </c>
      <c r="B161" s="30">
        <v>40981</v>
      </c>
      <c r="C161" s="6">
        <v>8144</v>
      </c>
      <c r="D161" s="1">
        <f t="shared" si="2"/>
        <v>2012</v>
      </c>
    </row>
    <row r="162" spans="1:4">
      <c r="A162" s="6" t="s">
        <v>2771</v>
      </c>
      <c r="B162" s="30">
        <v>40982</v>
      </c>
      <c r="C162" s="6">
        <v>8193</v>
      </c>
      <c r="D162" s="1">
        <f t="shared" si="2"/>
        <v>2012</v>
      </c>
    </row>
    <row r="163" spans="1:4">
      <c r="A163" s="6" t="s">
        <v>2772</v>
      </c>
      <c r="B163" s="30">
        <v>40983</v>
      </c>
      <c r="C163" s="6">
        <v>8242</v>
      </c>
      <c r="D163" s="1">
        <f t="shared" si="2"/>
        <v>2012</v>
      </c>
    </row>
    <row r="164" spans="1:4">
      <c r="A164" s="6" t="s">
        <v>2773</v>
      </c>
      <c r="B164" s="30">
        <v>40984</v>
      </c>
      <c r="C164" s="6">
        <v>8291</v>
      </c>
      <c r="D164" s="1">
        <f t="shared" si="2"/>
        <v>2012</v>
      </c>
    </row>
    <row r="165" spans="1:4">
      <c r="A165" s="6" t="s">
        <v>2717</v>
      </c>
      <c r="B165" s="30">
        <v>40985</v>
      </c>
      <c r="C165" s="6">
        <v>8340</v>
      </c>
      <c r="D165" s="1">
        <f t="shared" si="2"/>
        <v>2012</v>
      </c>
    </row>
    <row r="166" spans="1:4">
      <c r="A166" s="6" t="s">
        <v>2718</v>
      </c>
      <c r="B166" s="30">
        <v>40986</v>
      </c>
      <c r="C166" s="6">
        <v>8389</v>
      </c>
      <c r="D166" s="1">
        <f t="shared" si="2"/>
        <v>2012</v>
      </c>
    </row>
    <row r="167" spans="1:4">
      <c r="A167" s="6" t="s">
        <v>2719</v>
      </c>
      <c r="B167" s="30">
        <v>40987</v>
      </c>
      <c r="C167" s="6">
        <v>8438</v>
      </c>
      <c r="D167" s="1">
        <f t="shared" si="2"/>
        <v>2012</v>
      </c>
    </row>
    <row r="168" spans="1:4">
      <c r="A168" s="6" t="s">
        <v>2720</v>
      </c>
      <c r="B168" s="30">
        <v>40988</v>
      </c>
      <c r="C168" s="6">
        <v>8487</v>
      </c>
      <c r="D168" s="1">
        <f t="shared" si="2"/>
        <v>2012</v>
      </c>
    </row>
    <row r="169" spans="1:4">
      <c r="A169" s="6" t="s">
        <v>2721</v>
      </c>
      <c r="B169" s="30">
        <v>40989</v>
      </c>
      <c r="C169" s="6">
        <v>8536</v>
      </c>
      <c r="D169" s="1">
        <f t="shared" si="2"/>
        <v>2012</v>
      </c>
    </row>
    <row r="170" spans="1:4">
      <c r="A170" s="6" t="s">
        <v>2771</v>
      </c>
      <c r="B170" s="30">
        <v>40990</v>
      </c>
      <c r="C170" s="6">
        <v>8585</v>
      </c>
      <c r="D170" s="1">
        <f t="shared" si="2"/>
        <v>2012</v>
      </c>
    </row>
    <row r="171" spans="1:4">
      <c r="A171" s="6" t="s">
        <v>2772</v>
      </c>
      <c r="B171" s="30">
        <v>40991</v>
      </c>
      <c r="C171" s="6">
        <v>8634</v>
      </c>
      <c r="D171" s="1">
        <f t="shared" si="2"/>
        <v>2012</v>
      </c>
    </row>
    <row r="172" spans="1:4">
      <c r="A172" s="6" t="s">
        <v>2773</v>
      </c>
      <c r="B172" s="30">
        <v>40992</v>
      </c>
      <c r="C172" s="6">
        <v>8683</v>
      </c>
      <c r="D172" s="1">
        <f t="shared" si="2"/>
        <v>2012</v>
      </c>
    </row>
    <row r="173" spans="1:4">
      <c r="A173" s="6" t="s">
        <v>2717</v>
      </c>
      <c r="B173" s="30">
        <v>40993</v>
      </c>
      <c r="C173" s="6">
        <v>8732</v>
      </c>
      <c r="D173" s="1">
        <f t="shared" si="2"/>
        <v>2012</v>
      </c>
    </row>
    <row r="174" spans="1:4">
      <c r="A174" s="6" t="s">
        <v>2718</v>
      </c>
      <c r="B174" s="30">
        <v>40994</v>
      </c>
      <c r="C174" s="6">
        <v>8781</v>
      </c>
      <c r="D174" s="1">
        <f t="shared" si="2"/>
        <v>2012</v>
      </c>
    </row>
    <row r="175" spans="1:4">
      <c r="A175" s="6" t="s">
        <v>2719</v>
      </c>
      <c r="B175" s="30">
        <v>40995</v>
      </c>
      <c r="C175" s="6">
        <v>8830</v>
      </c>
      <c r="D175" s="1">
        <f t="shared" si="2"/>
        <v>2012</v>
      </c>
    </row>
    <row r="176" spans="1:4">
      <c r="A176" s="6" t="s">
        <v>2720</v>
      </c>
      <c r="B176" s="30">
        <v>40996</v>
      </c>
      <c r="C176" s="6">
        <v>8879</v>
      </c>
      <c r="D176" s="1">
        <f t="shared" si="2"/>
        <v>2012</v>
      </c>
    </row>
    <row r="177" spans="1:4">
      <c r="A177" s="6" t="s">
        <v>2721</v>
      </c>
      <c r="B177" s="30">
        <v>40997</v>
      </c>
      <c r="C177" s="6">
        <v>8928</v>
      </c>
      <c r="D177" s="1">
        <f t="shared" si="2"/>
        <v>2012</v>
      </c>
    </row>
    <row r="178" spans="1:4">
      <c r="A178" s="6" t="s">
        <v>2771</v>
      </c>
      <c r="B178" s="30">
        <v>40998</v>
      </c>
      <c r="C178" s="6">
        <v>8977</v>
      </c>
      <c r="D178" s="1">
        <f t="shared" si="2"/>
        <v>2012</v>
      </c>
    </row>
    <row r="179" spans="1:4">
      <c r="A179" s="6" t="s">
        <v>2772</v>
      </c>
      <c r="B179" s="30">
        <v>40999</v>
      </c>
      <c r="C179" s="6">
        <v>9026</v>
      </c>
      <c r="D179" s="1">
        <f t="shared" si="2"/>
        <v>2012</v>
      </c>
    </row>
    <row r="180" spans="1:4">
      <c r="A180" s="6" t="s">
        <v>2773</v>
      </c>
      <c r="B180" s="30">
        <v>41000</v>
      </c>
      <c r="C180" s="6">
        <v>9075</v>
      </c>
      <c r="D180" s="1">
        <f t="shared" si="2"/>
        <v>2012</v>
      </c>
    </row>
    <row r="181" spans="1:4">
      <c r="A181" s="6" t="s">
        <v>2717</v>
      </c>
      <c r="B181" s="30">
        <v>41001</v>
      </c>
      <c r="C181" s="6">
        <v>9124</v>
      </c>
      <c r="D181" s="1">
        <f t="shared" si="2"/>
        <v>2012</v>
      </c>
    </row>
    <row r="182" spans="1:4">
      <c r="A182" s="6" t="s">
        <v>2718</v>
      </c>
      <c r="B182" s="30">
        <v>41002</v>
      </c>
      <c r="C182" s="6">
        <v>9173</v>
      </c>
      <c r="D182" s="1">
        <f t="shared" si="2"/>
        <v>2012</v>
      </c>
    </row>
    <row r="183" spans="1:4">
      <c r="A183" s="6" t="s">
        <v>2719</v>
      </c>
      <c r="B183" s="30">
        <v>41003</v>
      </c>
      <c r="C183" s="6">
        <v>9222</v>
      </c>
      <c r="D183" s="1">
        <f t="shared" si="2"/>
        <v>2012</v>
      </c>
    </row>
    <row r="184" spans="1:4">
      <c r="A184" s="6" t="s">
        <v>2720</v>
      </c>
      <c r="B184" s="30">
        <v>41004</v>
      </c>
      <c r="C184" s="6">
        <v>9271</v>
      </c>
      <c r="D184" s="1">
        <f t="shared" si="2"/>
        <v>2012</v>
      </c>
    </row>
    <row r="185" spans="1:4">
      <c r="A185" s="6" t="s">
        <v>2721</v>
      </c>
      <c r="B185" s="30">
        <v>41005</v>
      </c>
      <c r="C185" s="6">
        <v>9320</v>
      </c>
      <c r="D185" s="1">
        <f t="shared" si="2"/>
        <v>2012</v>
      </c>
    </row>
    <row r="186" spans="1:4">
      <c r="A186" s="6" t="s">
        <v>2771</v>
      </c>
      <c r="B186" s="30">
        <v>41006</v>
      </c>
      <c r="C186" s="6">
        <v>9369</v>
      </c>
      <c r="D186" s="1">
        <f t="shared" si="2"/>
        <v>2012</v>
      </c>
    </row>
    <row r="187" spans="1:4">
      <c r="A187" s="6" t="s">
        <v>2772</v>
      </c>
      <c r="B187" s="30">
        <v>41007</v>
      </c>
      <c r="C187" s="6">
        <v>9418</v>
      </c>
      <c r="D187" s="1">
        <f t="shared" si="2"/>
        <v>2012</v>
      </c>
    </row>
    <row r="188" spans="1:4">
      <c r="A188" s="6" t="s">
        <v>2773</v>
      </c>
      <c r="B188" s="30">
        <v>41008</v>
      </c>
      <c r="C188" s="6">
        <v>9467</v>
      </c>
      <c r="D188" s="1">
        <f t="shared" si="2"/>
        <v>2012</v>
      </c>
    </row>
    <row r="189" spans="1:4">
      <c r="A189" s="6" t="s">
        <v>2717</v>
      </c>
      <c r="B189" s="30">
        <v>41009</v>
      </c>
      <c r="C189" s="6">
        <v>9516</v>
      </c>
      <c r="D189" s="1">
        <f t="shared" si="2"/>
        <v>2012</v>
      </c>
    </row>
    <row r="190" spans="1:4">
      <c r="A190" s="6" t="s">
        <v>2718</v>
      </c>
      <c r="B190" s="30">
        <v>41010</v>
      </c>
      <c r="C190" s="6">
        <v>9565</v>
      </c>
      <c r="D190" s="1">
        <f t="shared" si="2"/>
        <v>2012</v>
      </c>
    </row>
    <row r="191" spans="1:4">
      <c r="A191" s="6" t="s">
        <v>2719</v>
      </c>
      <c r="B191" s="30">
        <v>41011</v>
      </c>
      <c r="C191" s="6">
        <v>9614</v>
      </c>
      <c r="D191" s="1">
        <f t="shared" si="2"/>
        <v>2012</v>
      </c>
    </row>
    <row r="192" spans="1:4">
      <c r="A192" s="6" t="s">
        <v>2720</v>
      </c>
      <c r="B192" s="30">
        <v>41012</v>
      </c>
      <c r="C192" s="6">
        <v>9663</v>
      </c>
      <c r="D192" s="1">
        <f t="shared" si="2"/>
        <v>2012</v>
      </c>
    </row>
    <row r="193" spans="1:4">
      <c r="A193" s="6" t="s">
        <v>2721</v>
      </c>
      <c r="B193" s="30">
        <v>41013</v>
      </c>
      <c r="C193" s="6">
        <v>9712</v>
      </c>
      <c r="D193" s="1">
        <f t="shared" si="2"/>
        <v>2012</v>
      </c>
    </row>
    <row r="194" spans="1:4">
      <c r="A194" s="6" t="s">
        <v>2771</v>
      </c>
      <c r="B194" s="30">
        <v>41014</v>
      </c>
      <c r="C194" s="6">
        <v>9761</v>
      </c>
      <c r="D194" s="1">
        <f t="shared" si="2"/>
        <v>2012</v>
      </c>
    </row>
    <row r="195" spans="1:4">
      <c r="A195" s="6" t="s">
        <v>2772</v>
      </c>
      <c r="B195" s="30">
        <v>41015</v>
      </c>
      <c r="C195" s="6">
        <v>9810</v>
      </c>
      <c r="D195" s="1">
        <f t="shared" si="2"/>
        <v>2012</v>
      </c>
    </row>
    <row r="196" spans="1:4">
      <c r="A196" s="6" t="s">
        <v>2773</v>
      </c>
      <c r="B196" s="30">
        <v>41016</v>
      </c>
      <c r="C196" s="6">
        <v>9859</v>
      </c>
      <c r="D196" s="1">
        <f t="shared" si="2"/>
        <v>2012</v>
      </c>
    </row>
    <row r="197" spans="1:4">
      <c r="A197" s="6" t="s">
        <v>2717</v>
      </c>
      <c r="B197" s="30">
        <v>41017</v>
      </c>
      <c r="C197" s="6">
        <v>9908</v>
      </c>
      <c r="D197" s="1">
        <f t="shared" si="2"/>
        <v>2012</v>
      </c>
    </row>
    <row r="198" spans="1:4">
      <c r="A198" s="6" t="s">
        <v>2718</v>
      </c>
      <c r="B198" s="30">
        <v>41018</v>
      </c>
      <c r="C198" s="6">
        <v>9957</v>
      </c>
      <c r="D198" s="1">
        <f t="shared" ref="D198:D261" si="3">YEAR(B198:B636)</f>
        <v>2012</v>
      </c>
    </row>
    <row r="199" spans="1:4">
      <c r="A199" s="6" t="s">
        <v>2719</v>
      </c>
      <c r="B199" s="30">
        <v>41019</v>
      </c>
      <c r="C199" s="6">
        <v>10006</v>
      </c>
      <c r="D199" s="1">
        <f t="shared" si="3"/>
        <v>2012</v>
      </c>
    </row>
    <row r="200" spans="1:4">
      <c r="A200" s="6" t="s">
        <v>2720</v>
      </c>
      <c r="B200" s="30">
        <v>41020</v>
      </c>
      <c r="C200" s="6">
        <v>10055</v>
      </c>
      <c r="D200" s="1">
        <f t="shared" si="3"/>
        <v>2012</v>
      </c>
    </row>
    <row r="201" spans="1:4">
      <c r="A201" s="6" t="s">
        <v>2721</v>
      </c>
      <c r="B201" s="30">
        <v>41021</v>
      </c>
      <c r="C201" s="6">
        <v>10104</v>
      </c>
      <c r="D201" s="1">
        <f t="shared" si="3"/>
        <v>2012</v>
      </c>
    </row>
    <row r="202" spans="1:4">
      <c r="A202" s="6" t="s">
        <v>2771</v>
      </c>
      <c r="B202" s="30">
        <v>41022</v>
      </c>
      <c r="C202" s="6">
        <v>10153</v>
      </c>
      <c r="D202" s="1">
        <f t="shared" si="3"/>
        <v>2012</v>
      </c>
    </row>
    <row r="203" spans="1:4">
      <c r="A203" s="6" t="s">
        <v>2772</v>
      </c>
      <c r="B203" s="30">
        <v>41023</v>
      </c>
      <c r="C203" s="6">
        <v>10202</v>
      </c>
      <c r="D203" s="1">
        <f t="shared" si="3"/>
        <v>2012</v>
      </c>
    </row>
    <row r="204" spans="1:4">
      <c r="A204" s="6" t="s">
        <v>2773</v>
      </c>
      <c r="B204" s="30">
        <v>41024</v>
      </c>
      <c r="C204" s="6">
        <v>10251</v>
      </c>
      <c r="D204" s="1">
        <f t="shared" si="3"/>
        <v>2012</v>
      </c>
    </row>
    <row r="205" spans="1:4">
      <c r="A205" s="6" t="s">
        <v>2717</v>
      </c>
      <c r="B205" s="30">
        <v>41025</v>
      </c>
      <c r="C205" s="6">
        <v>10300</v>
      </c>
      <c r="D205" s="1">
        <f t="shared" si="3"/>
        <v>2012</v>
      </c>
    </row>
    <row r="206" spans="1:4">
      <c r="A206" s="6" t="s">
        <v>2718</v>
      </c>
      <c r="B206" s="30">
        <v>41026</v>
      </c>
      <c r="C206" s="6">
        <v>10349</v>
      </c>
      <c r="D206" s="1">
        <f t="shared" si="3"/>
        <v>2012</v>
      </c>
    </row>
    <row r="207" spans="1:4">
      <c r="A207" s="6" t="s">
        <v>2719</v>
      </c>
      <c r="B207" s="30">
        <v>41027</v>
      </c>
      <c r="C207" s="6">
        <v>10398</v>
      </c>
      <c r="D207" s="1">
        <f t="shared" si="3"/>
        <v>2012</v>
      </c>
    </row>
    <row r="208" spans="1:4">
      <c r="A208" s="6" t="s">
        <v>2720</v>
      </c>
      <c r="B208" s="30">
        <v>41028</v>
      </c>
      <c r="C208" s="6">
        <v>10447</v>
      </c>
      <c r="D208" s="1">
        <f t="shared" si="3"/>
        <v>2012</v>
      </c>
    </row>
    <row r="209" spans="1:4">
      <c r="A209" s="6" t="s">
        <v>2721</v>
      </c>
      <c r="B209" s="30">
        <v>41029</v>
      </c>
      <c r="C209" s="6">
        <v>10496</v>
      </c>
      <c r="D209" s="1">
        <f t="shared" si="3"/>
        <v>2012</v>
      </c>
    </row>
    <row r="210" spans="1:4">
      <c r="A210" s="6" t="s">
        <v>2771</v>
      </c>
      <c r="B210" s="30">
        <v>41030</v>
      </c>
      <c r="C210" s="6">
        <v>10545</v>
      </c>
      <c r="D210" s="1">
        <f t="shared" si="3"/>
        <v>2012</v>
      </c>
    </row>
    <row r="211" spans="1:4">
      <c r="A211" s="6" t="s">
        <v>2772</v>
      </c>
      <c r="B211" s="30">
        <v>41031</v>
      </c>
      <c r="C211" s="6">
        <v>10594</v>
      </c>
      <c r="D211" s="1">
        <f t="shared" si="3"/>
        <v>2012</v>
      </c>
    </row>
    <row r="212" spans="1:4">
      <c r="A212" s="6" t="s">
        <v>2773</v>
      </c>
      <c r="B212" s="30">
        <v>41032</v>
      </c>
      <c r="C212" s="6">
        <v>10643</v>
      </c>
      <c r="D212" s="1">
        <f t="shared" si="3"/>
        <v>2012</v>
      </c>
    </row>
    <row r="213" spans="1:4">
      <c r="A213" s="6" t="s">
        <v>2717</v>
      </c>
      <c r="B213" s="30">
        <v>41033</v>
      </c>
      <c r="C213" s="6">
        <v>10692</v>
      </c>
      <c r="D213" s="1">
        <f t="shared" si="3"/>
        <v>2012</v>
      </c>
    </row>
    <row r="214" spans="1:4">
      <c r="A214" s="6" t="s">
        <v>2718</v>
      </c>
      <c r="B214" s="30">
        <v>41034</v>
      </c>
      <c r="C214" s="6">
        <v>10741</v>
      </c>
      <c r="D214" s="1">
        <f t="shared" si="3"/>
        <v>2012</v>
      </c>
    </row>
    <row r="215" spans="1:4">
      <c r="A215" s="6" t="s">
        <v>2719</v>
      </c>
      <c r="B215" s="30">
        <v>41035</v>
      </c>
      <c r="C215" s="6">
        <v>10790</v>
      </c>
      <c r="D215" s="1">
        <f t="shared" si="3"/>
        <v>2012</v>
      </c>
    </row>
    <row r="216" spans="1:4">
      <c r="A216" s="6" t="s">
        <v>2720</v>
      </c>
      <c r="B216" s="30">
        <v>41036</v>
      </c>
      <c r="C216" s="6">
        <v>10839</v>
      </c>
      <c r="D216" s="1">
        <f t="shared" si="3"/>
        <v>2012</v>
      </c>
    </row>
    <row r="217" spans="1:4">
      <c r="A217" s="6" t="s">
        <v>2721</v>
      </c>
      <c r="B217" s="30">
        <v>41037</v>
      </c>
      <c r="C217" s="6">
        <v>10888</v>
      </c>
      <c r="D217" s="1">
        <f t="shared" si="3"/>
        <v>2012</v>
      </c>
    </row>
    <row r="218" spans="1:4">
      <c r="A218" s="6" t="s">
        <v>2771</v>
      </c>
      <c r="B218" s="30">
        <v>41038</v>
      </c>
      <c r="C218" s="6">
        <v>10937</v>
      </c>
      <c r="D218" s="1">
        <f t="shared" si="3"/>
        <v>2012</v>
      </c>
    </row>
    <row r="219" spans="1:4">
      <c r="A219" s="6" t="s">
        <v>2772</v>
      </c>
      <c r="B219" s="30">
        <v>41039</v>
      </c>
      <c r="C219" s="6">
        <v>10986</v>
      </c>
      <c r="D219" s="1">
        <f t="shared" si="3"/>
        <v>2012</v>
      </c>
    </row>
    <row r="220" spans="1:4">
      <c r="A220" s="6" t="s">
        <v>2773</v>
      </c>
      <c r="B220" s="30">
        <v>41040</v>
      </c>
      <c r="C220" s="6">
        <v>11035</v>
      </c>
      <c r="D220" s="1">
        <f t="shared" si="3"/>
        <v>2012</v>
      </c>
    </row>
    <row r="221" spans="1:4">
      <c r="A221" s="6" t="s">
        <v>2717</v>
      </c>
      <c r="B221" s="30">
        <v>41041</v>
      </c>
      <c r="C221" s="6">
        <v>11084</v>
      </c>
      <c r="D221" s="1">
        <f t="shared" si="3"/>
        <v>2012</v>
      </c>
    </row>
    <row r="222" spans="1:4">
      <c r="A222" s="6" t="s">
        <v>2718</v>
      </c>
      <c r="B222" s="30">
        <v>41042</v>
      </c>
      <c r="C222" s="6">
        <v>11133</v>
      </c>
      <c r="D222" s="1">
        <f t="shared" si="3"/>
        <v>2012</v>
      </c>
    </row>
    <row r="223" spans="1:4">
      <c r="A223" s="6" t="s">
        <v>2719</v>
      </c>
      <c r="B223" s="30">
        <v>41043</v>
      </c>
      <c r="C223" s="6">
        <v>11182</v>
      </c>
      <c r="D223" s="1">
        <f t="shared" si="3"/>
        <v>2012</v>
      </c>
    </row>
    <row r="224" spans="1:4">
      <c r="A224" s="6" t="s">
        <v>2720</v>
      </c>
      <c r="B224" s="30">
        <v>41044</v>
      </c>
      <c r="C224" s="6">
        <v>11231</v>
      </c>
      <c r="D224" s="1">
        <f t="shared" si="3"/>
        <v>2012</v>
      </c>
    </row>
    <row r="225" spans="1:4">
      <c r="A225" s="6" t="s">
        <v>2721</v>
      </c>
      <c r="B225" s="30">
        <v>41045</v>
      </c>
      <c r="C225" s="6">
        <v>11280</v>
      </c>
      <c r="D225" s="1">
        <f t="shared" si="3"/>
        <v>2012</v>
      </c>
    </row>
    <row r="226" spans="1:4">
      <c r="A226" s="6" t="s">
        <v>2771</v>
      </c>
      <c r="B226" s="30">
        <v>41046</v>
      </c>
      <c r="C226" s="6">
        <v>11329</v>
      </c>
      <c r="D226" s="1">
        <f t="shared" si="3"/>
        <v>2012</v>
      </c>
    </row>
    <row r="227" spans="1:4">
      <c r="A227" s="6" t="s">
        <v>2772</v>
      </c>
      <c r="B227" s="30">
        <v>41047</v>
      </c>
      <c r="C227" s="6">
        <v>11378</v>
      </c>
      <c r="D227" s="1">
        <f t="shared" si="3"/>
        <v>2012</v>
      </c>
    </row>
    <row r="228" spans="1:4">
      <c r="A228" s="6" t="s">
        <v>2773</v>
      </c>
      <c r="B228" s="30">
        <v>41048</v>
      </c>
      <c r="C228" s="6">
        <v>11427</v>
      </c>
      <c r="D228" s="1">
        <f t="shared" si="3"/>
        <v>2012</v>
      </c>
    </row>
    <row r="229" spans="1:4">
      <c r="A229" s="6" t="s">
        <v>2717</v>
      </c>
      <c r="B229" s="30">
        <v>41049</v>
      </c>
      <c r="C229" s="6">
        <v>11476</v>
      </c>
      <c r="D229" s="1">
        <f t="shared" si="3"/>
        <v>2012</v>
      </c>
    </row>
    <row r="230" spans="1:4">
      <c r="A230" s="6" t="s">
        <v>2718</v>
      </c>
      <c r="B230" s="30">
        <v>41050</v>
      </c>
      <c r="C230" s="6">
        <v>11525</v>
      </c>
      <c r="D230" s="1">
        <f t="shared" si="3"/>
        <v>2012</v>
      </c>
    </row>
    <row r="231" spans="1:4">
      <c r="A231" s="6" t="s">
        <v>2719</v>
      </c>
      <c r="B231" s="30">
        <v>41051</v>
      </c>
      <c r="C231" s="6">
        <v>11574</v>
      </c>
      <c r="D231" s="1">
        <f t="shared" si="3"/>
        <v>2012</v>
      </c>
    </row>
    <row r="232" spans="1:4">
      <c r="A232" s="6" t="s">
        <v>2720</v>
      </c>
      <c r="B232" s="30">
        <v>41052</v>
      </c>
      <c r="C232" s="6">
        <v>11623</v>
      </c>
      <c r="D232" s="1">
        <f t="shared" si="3"/>
        <v>2012</v>
      </c>
    </row>
    <row r="233" spans="1:4">
      <c r="A233" s="6" t="s">
        <v>2721</v>
      </c>
      <c r="B233" s="30">
        <v>41053</v>
      </c>
      <c r="C233" s="6">
        <v>11672</v>
      </c>
      <c r="D233" s="1">
        <f t="shared" si="3"/>
        <v>2012</v>
      </c>
    </row>
    <row r="234" spans="1:4">
      <c r="A234" s="6" t="s">
        <v>2771</v>
      </c>
      <c r="B234" s="30">
        <v>41054</v>
      </c>
      <c r="C234" s="6">
        <v>11721</v>
      </c>
      <c r="D234" s="1">
        <f t="shared" si="3"/>
        <v>2012</v>
      </c>
    </row>
    <row r="235" spans="1:4">
      <c r="A235" s="6" t="s">
        <v>2772</v>
      </c>
      <c r="B235" s="30">
        <v>41055</v>
      </c>
      <c r="C235" s="6">
        <v>11770</v>
      </c>
      <c r="D235" s="1">
        <f t="shared" si="3"/>
        <v>2012</v>
      </c>
    </row>
    <row r="236" spans="1:4">
      <c r="A236" s="6" t="s">
        <v>2773</v>
      </c>
      <c r="B236" s="30">
        <v>41056</v>
      </c>
      <c r="C236" s="6">
        <v>11819</v>
      </c>
      <c r="D236" s="1">
        <f t="shared" si="3"/>
        <v>2012</v>
      </c>
    </row>
    <row r="237" spans="1:4">
      <c r="A237" s="6" t="s">
        <v>2717</v>
      </c>
      <c r="B237" s="30">
        <v>41057</v>
      </c>
      <c r="C237" s="6">
        <v>11868</v>
      </c>
      <c r="D237" s="1">
        <f t="shared" si="3"/>
        <v>2012</v>
      </c>
    </row>
    <row r="238" spans="1:4">
      <c r="A238" s="6" t="s">
        <v>2718</v>
      </c>
      <c r="B238" s="30">
        <v>41058</v>
      </c>
      <c r="C238" s="6">
        <v>11917</v>
      </c>
      <c r="D238" s="1">
        <f t="shared" si="3"/>
        <v>2012</v>
      </c>
    </row>
    <row r="239" spans="1:4">
      <c r="A239" s="6" t="s">
        <v>2719</v>
      </c>
      <c r="B239" s="30">
        <v>41059</v>
      </c>
      <c r="C239" s="6">
        <v>11966</v>
      </c>
      <c r="D239" s="1">
        <f t="shared" si="3"/>
        <v>2012</v>
      </c>
    </row>
    <row r="240" spans="1:4">
      <c r="A240" s="6" t="s">
        <v>2720</v>
      </c>
      <c r="B240" s="30">
        <v>41060</v>
      </c>
      <c r="C240" s="6">
        <v>12015</v>
      </c>
      <c r="D240" s="1">
        <f t="shared" si="3"/>
        <v>2012</v>
      </c>
    </row>
    <row r="241" spans="1:4">
      <c r="A241" s="6" t="s">
        <v>2721</v>
      </c>
      <c r="B241" s="30">
        <v>41061</v>
      </c>
      <c r="C241" s="6">
        <v>12064</v>
      </c>
      <c r="D241" s="1">
        <f t="shared" si="3"/>
        <v>2012</v>
      </c>
    </row>
    <row r="242" spans="1:4">
      <c r="A242" s="6" t="s">
        <v>2771</v>
      </c>
      <c r="B242" s="30">
        <v>41062</v>
      </c>
      <c r="C242" s="6">
        <v>12113</v>
      </c>
      <c r="D242" s="1">
        <f t="shared" si="3"/>
        <v>2012</v>
      </c>
    </row>
    <row r="243" spans="1:4">
      <c r="A243" s="6" t="s">
        <v>2772</v>
      </c>
      <c r="B243" s="30">
        <v>41063</v>
      </c>
      <c r="C243" s="6">
        <v>12162</v>
      </c>
      <c r="D243" s="1">
        <f t="shared" si="3"/>
        <v>2012</v>
      </c>
    </row>
    <row r="244" spans="1:4">
      <c r="A244" s="6" t="s">
        <v>2773</v>
      </c>
      <c r="B244" s="30">
        <v>41064</v>
      </c>
      <c r="C244" s="6">
        <v>12211</v>
      </c>
      <c r="D244" s="1">
        <f t="shared" si="3"/>
        <v>2012</v>
      </c>
    </row>
    <row r="245" spans="1:4">
      <c r="A245" s="6" t="s">
        <v>2717</v>
      </c>
      <c r="B245" s="30">
        <v>41065</v>
      </c>
      <c r="C245" s="6">
        <v>12260</v>
      </c>
      <c r="D245" s="1">
        <f t="shared" si="3"/>
        <v>2012</v>
      </c>
    </row>
    <row r="246" spans="1:4">
      <c r="A246" s="6" t="s">
        <v>2718</v>
      </c>
      <c r="B246" s="30">
        <v>41066</v>
      </c>
      <c r="C246" s="6">
        <v>12309</v>
      </c>
      <c r="D246" s="1">
        <f t="shared" si="3"/>
        <v>2012</v>
      </c>
    </row>
    <row r="247" spans="1:4">
      <c r="A247" s="6" t="s">
        <v>2719</v>
      </c>
      <c r="B247" s="30">
        <v>41067</v>
      </c>
      <c r="C247" s="6">
        <v>12358</v>
      </c>
      <c r="D247" s="1">
        <f t="shared" si="3"/>
        <v>2012</v>
      </c>
    </row>
    <row r="248" spans="1:4">
      <c r="A248" s="6" t="s">
        <v>2720</v>
      </c>
      <c r="B248" s="30">
        <v>41068</v>
      </c>
      <c r="C248" s="6">
        <v>12407</v>
      </c>
      <c r="D248" s="1">
        <f t="shared" si="3"/>
        <v>2012</v>
      </c>
    </row>
    <row r="249" spans="1:4">
      <c r="A249" s="6" t="s">
        <v>2721</v>
      </c>
      <c r="B249" s="30">
        <v>41069</v>
      </c>
      <c r="C249" s="6">
        <v>12456</v>
      </c>
      <c r="D249" s="1">
        <f t="shared" si="3"/>
        <v>2012</v>
      </c>
    </row>
    <row r="250" spans="1:4">
      <c r="A250" s="6" t="s">
        <v>2771</v>
      </c>
      <c r="B250" s="30">
        <v>41070</v>
      </c>
      <c r="C250" s="6">
        <v>12505</v>
      </c>
      <c r="D250" s="1">
        <f t="shared" si="3"/>
        <v>2012</v>
      </c>
    </row>
    <row r="251" spans="1:4">
      <c r="A251" s="6" t="s">
        <v>2772</v>
      </c>
      <c r="B251" s="30">
        <v>41071</v>
      </c>
      <c r="C251" s="6">
        <v>12554</v>
      </c>
      <c r="D251" s="1">
        <f t="shared" si="3"/>
        <v>2012</v>
      </c>
    </row>
    <row r="252" spans="1:4">
      <c r="A252" s="6" t="s">
        <v>2773</v>
      </c>
      <c r="B252" s="30">
        <v>41072</v>
      </c>
      <c r="C252" s="6">
        <v>12603</v>
      </c>
      <c r="D252" s="1">
        <f t="shared" si="3"/>
        <v>2012</v>
      </c>
    </row>
    <row r="253" spans="1:4">
      <c r="A253" s="6" t="s">
        <v>2717</v>
      </c>
      <c r="B253" s="30">
        <v>41073</v>
      </c>
      <c r="C253" s="6">
        <v>12652</v>
      </c>
      <c r="D253" s="1">
        <f t="shared" si="3"/>
        <v>2012</v>
      </c>
    </row>
    <row r="254" spans="1:4">
      <c r="A254" s="6" t="s">
        <v>2718</v>
      </c>
      <c r="B254" s="30">
        <v>41074</v>
      </c>
      <c r="C254" s="6">
        <v>12701</v>
      </c>
      <c r="D254" s="1">
        <f t="shared" si="3"/>
        <v>2012</v>
      </c>
    </row>
    <row r="255" spans="1:4">
      <c r="A255" s="6" t="s">
        <v>2719</v>
      </c>
      <c r="B255" s="30">
        <v>41075</v>
      </c>
      <c r="C255" s="6">
        <v>12750</v>
      </c>
      <c r="D255" s="1">
        <f t="shared" si="3"/>
        <v>2012</v>
      </c>
    </row>
    <row r="256" spans="1:4">
      <c r="A256" s="6" t="s">
        <v>2720</v>
      </c>
      <c r="B256" s="30">
        <v>41076</v>
      </c>
      <c r="C256" s="6">
        <v>12799</v>
      </c>
      <c r="D256" s="1">
        <f t="shared" si="3"/>
        <v>2012</v>
      </c>
    </row>
    <row r="257" spans="1:4">
      <c r="A257" s="6" t="s">
        <v>2721</v>
      </c>
      <c r="B257" s="30">
        <v>41077</v>
      </c>
      <c r="C257" s="6">
        <v>12848</v>
      </c>
      <c r="D257" s="1">
        <f t="shared" si="3"/>
        <v>2012</v>
      </c>
    </row>
    <row r="258" spans="1:4">
      <c r="A258" s="6" t="s">
        <v>2771</v>
      </c>
      <c r="B258" s="30">
        <v>41078</v>
      </c>
      <c r="C258" s="6">
        <v>12897</v>
      </c>
      <c r="D258" s="1">
        <f t="shared" si="3"/>
        <v>2012</v>
      </c>
    </row>
    <row r="259" spans="1:4">
      <c r="A259" s="6" t="s">
        <v>2772</v>
      </c>
      <c r="B259" s="30">
        <v>41079</v>
      </c>
      <c r="C259" s="6">
        <v>12946</v>
      </c>
      <c r="D259" s="1">
        <f t="shared" si="3"/>
        <v>2012</v>
      </c>
    </row>
    <row r="260" spans="1:4">
      <c r="A260" s="6" t="s">
        <v>2773</v>
      </c>
      <c r="B260" s="30">
        <v>41080</v>
      </c>
      <c r="C260" s="6">
        <v>12995</v>
      </c>
      <c r="D260" s="1">
        <f t="shared" si="3"/>
        <v>2012</v>
      </c>
    </row>
    <row r="261" spans="1:4">
      <c r="A261" s="6" t="s">
        <v>2717</v>
      </c>
      <c r="B261" s="30">
        <v>41081</v>
      </c>
      <c r="C261" s="6">
        <v>13044</v>
      </c>
      <c r="D261" s="1">
        <f t="shared" si="3"/>
        <v>2012</v>
      </c>
    </row>
    <row r="262" spans="1:4">
      <c r="A262" s="6" t="s">
        <v>2718</v>
      </c>
      <c r="B262" s="30">
        <v>41082</v>
      </c>
      <c r="C262" s="6">
        <v>13093</v>
      </c>
      <c r="D262" s="1">
        <f t="shared" ref="D262:D325" si="4">YEAR(B262:B700)</f>
        <v>2012</v>
      </c>
    </row>
    <row r="263" spans="1:4">
      <c r="A263" s="6" t="s">
        <v>2719</v>
      </c>
      <c r="B263" s="30">
        <v>41083</v>
      </c>
      <c r="C263" s="6">
        <v>13142</v>
      </c>
      <c r="D263" s="1">
        <f t="shared" si="4"/>
        <v>2012</v>
      </c>
    </row>
    <row r="264" spans="1:4">
      <c r="A264" s="6" t="s">
        <v>2720</v>
      </c>
      <c r="B264" s="30">
        <v>41084</v>
      </c>
      <c r="C264" s="6">
        <v>13191</v>
      </c>
      <c r="D264" s="1">
        <f t="shared" si="4"/>
        <v>2012</v>
      </c>
    </row>
    <row r="265" spans="1:4">
      <c r="A265" s="6" t="s">
        <v>2721</v>
      </c>
      <c r="B265" s="30">
        <v>41085</v>
      </c>
      <c r="C265" s="6">
        <v>13240</v>
      </c>
      <c r="D265" s="1">
        <f t="shared" si="4"/>
        <v>2012</v>
      </c>
    </row>
    <row r="266" spans="1:4">
      <c r="A266" s="6" t="s">
        <v>2771</v>
      </c>
      <c r="B266" s="30">
        <v>41086</v>
      </c>
      <c r="C266" s="6">
        <v>13289</v>
      </c>
      <c r="D266" s="1">
        <f t="shared" si="4"/>
        <v>2012</v>
      </c>
    </row>
    <row r="267" spans="1:4">
      <c r="A267" s="6" t="s">
        <v>2772</v>
      </c>
      <c r="B267" s="30">
        <v>41087</v>
      </c>
      <c r="C267" s="6">
        <v>13338</v>
      </c>
      <c r="D267" s="1">
        <f t="shared" si="4"/>
        <v>2012</v>
      </c>
    </row>
    <row r="268" spans="1:4">
      <c r="A268" s="6" t="s">
        <v>2773</v>
      </c>
      <c r="B268" s="30">
        <v>41088</v>
      </c>
      <c r="C268" s="6">
        <v>13387</v>
      </c>
      <c r="D268" s="1">
        <f t="shared" si="4"/>
        <v>2012</v>
      </c>
    </row>
    <row r="269" spans="1:4">
      <c r="A269" s="6" t="s">
        <v>2717</v>
      </c>
      <c r="B269" s="30">
        <v>41089</v>
      </c>
      <c r="C269" s="6">
        <v>13436</v>
      </c>
      <c r="D269" s="1">
        <f t="shared" si="4"/>
        <v>2012</v>
      </c>
    </row>
    <row r="270" spans="1:4">
      <c r="A270" s="6" t="s">
        <v>2718</v>
      </c>
      <c r="B270" s="30">
        <v>41090</v>
      </c>
      <c r="C270" s="6">
        <v>13485</v>
      </c>
      <c r="D270" s="1">
        <f t="shared" si="4"/>
        <v>2012</v>
      </c>
    </row>
    <row r="271" spans="1:4">
      <c r="A271" s="6" t="s">
        <v>2719</v>
      </c>
      <c r="B271" s="30">
        <v>41091</v>
      </c>
      <c r="C271" s="6">
        <v>13534</v>
      </c>
      <c r="D271" s="1">
        <f t="shared" si="4"/>
        <v>2012</v>
      </c>
    </row>
    <row r="272" spans="1:4">
      <c r="A272" s="6" t="s">
        <v>2720</v>
      </c>
      <c r="B272" s="30">
        <v>41092</v>
      </c>
      <c r="C272" s="6">
        <v>13583</v>
      </c>
      <c r="D272" s="1">
        <f t="shared" si="4"/>
        <v>2012</v>
      </c>
    </row>
    <row r="273" spans="1:4">
      <c r="A273" s="6" t="s">
        <v>2721</v>
      </c>
      <c r="B273" s="30">
        <v>41093</v>
      </c>
      <c r="C273" s="6">
        <v>13632</v>
      </c>
      <c r="D273" s="1">
        <f t="shared" si="4"/>
        <v>2012</v>
      </c>
    </row>
    <row r="274" spans="1:4">
      <c r="A274" s="6" t="s">
        <v>2771</v>
      </c>
      <c r="B274" s="30">
        <v>41094</v>
      </c>
      <c r="C274" s="6">
        <v>13681</v>
      </c>
      <c r="D274" s="1">
        <f t="shared" si="4"/>
        <v>2012</v>
      </c>
    </row>
    <row r="275" spans="1:4">
      <c r="A275" s="6" t="s">
        <v>2772</v>
      </c>
      <c r="B275" s="30">
        <v>41095</v>
      </c>
      <c r="C275" s="6">
        <v>13730</v>
      </c>
      <c r="D275" s="1">
        <f t="shared" si="4"/>
        <v>2012</v>
      </c>
    </row>
    <row r="276" spans="1:4">
      <c r="A276" s="6" t="s">
        <v>2773</v>
      </c>
      <c r="B276" s="30">
        <v>41096</v>
      </c>
      <c r="C276" s="6">
        <v>13779</v>
      </c>
      <c r="D276" s="1">
        <f t="shared" si="4"/>
        <v>2012</v>
      </c>
    </row>
    <row r="277" spans="1:4">
      <c r="A277" s="6" t="s">
        <v>2717</v>
      </c>
      <c r="B277" s="30">
        <v>41097</v>
      </c>
      <c r="C277" s="6">
        <v>13828</v>
      </c>
      <c r="D277" s="1">
        <f t="shared" si="4"/>
        <v>2012</v>
      </c>
    </row>
    <row r="278" spans="1:4">
      <c r="A278" s="6" t="s">
        <v>2718</v>
      </c>
      <c r="B278" s="30">
        <v>41098</v>
      </c>
      <c r="C278" s="6">
        <v>13877</v>
      </c>
      <c r="D278" s="1">
        <f t="shared" si="4"/>
        <v>2012</v>
      </c>
    </row>
    <row r="279" spans="1:4">
      <c r="A279" s="6" t="s">
        <v>2719</v>
      </c>
      <c r="B279" s="30">
        <v>41099</v>
      </c>
      <c r="C279" s="6">
        <v>13926</v>
      </c>
      <c r="D279" s="1">
        <f t="shared" si="4"/>
        <v>2012</v>
      </c>
    </row>
    <row r="280" spans="1:4">
      <c r="A280" s="6" t="s">
        <v>2720</v>
      </c>
      <c r="B280" s="30">
        <v>41100</v>
      </c>
      <c r="C280" s="6">
        <v>13975</v>
      </c>
      <c r="D280" s="1">
        <f t="shared" si="4"/>
        <v>2012</v>
      </c>
    </row>
    <row r="281" spans="1:4">
      <c r="A281" s="6" t="s">
        <v>2721</v>
      </c>
      <c r="B281" s="30">
        <v>41101</v>
      </c>
      <c r="C281" s="6">
        <v>14024</v>
      </c>
      <c r="D281" s="1">
        <f t="shared" si="4"/>
        <v>2012</v>
      </c>
    </row>
    <row r="282" spans="1:4">
      <c r="A282" s="6" t="s">
        <v>2771</v>
      </c>
      <c r="B282" s="30">
        <v>41102</v>
      </c>
      <c r="C282" s="6">
        <v>14073</v>
      </c>
      <c r="D282" s="1">
        <f t="shared" si="4"/>
        <v>2012</v>
      </c>
    </row>
    <row r="283" spans="1:4">
      <c r="A283" s="6" t="s">
        <v>2772</v>
      </c>
      <c r="B283" s="30">
        <v>41103</v>
      </c>
      <c r="C283" s="6">
        <v>14122</v>
      </c>
      <c r="D283" s="1">
        <f t="shared" si="4"/>
        <v>2012</v>
      </c>
    </row>
    <row r="284" spans="1:4">
      <c r="A284" s="6" t="s">
        <v>2773</v>
      </c>
      <c r="B284" s="30">
        <v>41104</v>
      </c>
      <c r="C284" s="6">
        <v>14171</v>
      </c>
      <c r="D284" s="1">
        <f t="shared" si="4"/>
        <v>2012</v>
      </c>
    </row>
    <row r="285" spans="1:4">
      <c r="A285" s="6" t="s">
        <v>2717</v>
      </c>
      <c r="B285" s="30">
        <v>41105</v>
      </c>
      <c r="C285" s="6">
        <v>14220</v>
      </c>
      <c r="D285" s="1">
        <f t="shared" si="4"/>
        <v>2012</v>
      </c>
    </row>
    <row r="286" spans="1:4">
      <c r="A286" s="6" t="s">
        <v>2718</v>
      </c>
      <c r="B286" s="30">
        <v>41106</v>
      </c>
      <c r="C286" s="6">
        <v>14269</v>
      </c>
      <c r="D286" s="1">
        <f t="shared" si="4"/>
        <v>2012</v>
      </c>
    </row>
    <row r="287" spans="1:4">
      <c r="A287" s="6" t="s">
        <v>2719</v>
      </c>
      <c r="B287" s="30">
        <v>41107</v>
      </c>
      <c r="C287" s="6">
        <v>14318</v>
      </c>
      <c r="D287" s="1">
        <f t="shared" si="4"/>
        <v>2012</v>
      </c>
    </row>
    <row r="288" spans="1:4">
      <c r="A288" s="6" t="s">
        <v>2720</v>
      </c>
      <c r="B288" s="30">
        <v>41108</v>
      </c>
      <c r="C288" s="6">
        <v>14367</v>
      </c>
      <c r="D288" s="1">
        <f t="shared" si="4"/>
        <v>2012</v>
      </c>
    </row>
    <row r="289" spans="1:4">
      <c r="A289" s="6" t="s">
        <v>2721</v>
      </c>
      <c r="B289" s="30">
        <v>41109</v>
      </c>
      <c r="C289" s="6">
        <v>14416</v>
      </c>
      <c r="D289" s="1">
        <f t="shared" si="4"/>
        <v>2012</v>
      </c>
    </row>
    <row r="290" spans="1:4">
      <c r="A290" s="6" t="s">
        <v>2771</v>
      </c>
      <c r="B290" s="30">
        <v>41110</v>
      </c>
      <c r="C290" s="6">
        <v>14465</v>
      </c>
      <c r="D290" s="1">
        <f t="shared" si="4"/>
        <v>2012</v>
      </c>
    </row>
    <row r="291" spans="1:4">
      <c r="A291" s="6" t="s">
        <v>2772</v>
      </c>
      <c r="B291" s="30">
        <v>41111</v>
      </c>
      <c r="C291" s="6">
        <v>14514</v>
      </c>
      <c r="D291" s="1">
        <f t="shared" si="4"/>
        <v>2012</v>
      </c>
    </row>
    <row r="292" spans="1:4">
      <c r="A292" s="6" t="s">
        <v>2773</v>
      </c>
      <c r="B292" s="30">
        <v>41112</v>
      </c>
      <c r="C292" s="6">
        <v>14563</v>
      </c>
      <c r="D292" s="1">
        <f t="shared" si="4"/>
        <v>2012</v>
      </c>
    </row>
    <row r="293" spans="1:4">
      <c r="A293" s="6" t="s">
        <v>2717</v>
      </c>
      <c r="B293" s="30">
        <v>41113</v>
      </c>
      <c r="C293" s="6">
        <v>14612</v>
      </c>
      <c r="D293" s="1">
        <f t="shared" si="4"/>
        <v>2012</v>
      </c>
    </row>
    <row r="294" spans="1:4">
      <c r="A294" s="6" t="s">
        <v>2718</v>
      </c>
      <c r="B294" s="30">
        <v>41114</v>
      </c>
      <c r="C294" s="6">
        <v>14661</v>
      </c>
      <c r="D294" s="1">
        <f t="shared" si="4"/>
        <v>2012</v>
      </c>
    </row>
    <row r="295" spans="1:4">
      <c r="A295" s="6" t="s">
        <v>2719</v>
      </c>
      <c r="B295" s="30">
        <v>41115</v>
      </c>
      <c r="C295" s="6">
        <v>14710</v>
      </c>
      <c r="D295" s="1">
        <f t="shared" si="4"/>
        <v>2012</v>
      </c>
    </row>
    <row r="296" spans="1:4">
      <c r="A296" s="6" t="s">
        <v>2720</v>
      </c>
      <c r="B296" s="30">
        <v>41116</v>
      </c>
      <c r="C296" s="6">
        <v>14759</v>
      </c>
      <c r="D296" s="1">
        <f t="shared" si="4"/>
        <v>2012</v>
      </c>
    </row>
    <row r="297" spans="1:4">
      <c r="A297" s="6" t="s">
        <v>2721</v>
      </c>
      <c r="B297" s="30">
        <v>41117</v>
      </c>
      <c r="C297" s="6">
        <v>14808</v>
      </c>
      <c r="D297" s="1">
        <f t="shared" si="4"/>
        <v>2012</v>
      </c>
    </row>
    <row r="298" spans="1:4">
      <c r="A298" s="6" t="s">
        <v>2771</v>
      </c>
      <c r="B298" s="30">
        <v>41118</v>
      </c>
      <c r="C298" s="6">
        <v>14857</v>
      </c>
      <c r="D298" s="1">
        <f t="shared" si="4"/>
        <v>2012</v>
      </c>
    </row>
    <row r="299" spans="1:4">
      <c r="A299" s="6" t="s">
        <v>2772</v>
      </c>
      <c r="B299" s="30">
        <v>41119</v>
      </c>
      <c r="C299" s="6">
        <v>14906</v>
      </c>
      <c r="D299" s="1">
        <f t="shared" si="4"/>
        <v>2012</v>
      </c>
    </row>
    <row r="300" spans="1:4">
      <c r="A300" s="6" t="s">
        <v>2773</v>
      </c>
      <c r="B300" s="30">
        <v>41120</v>
      </c>
      <c r="C300" s="6">
        <v>14955</v>
      </c>
      <c r="D300" s="1">
        <f t="shared" si="4"/>
        <v>2012</v>
      </c>
    </row>
    <row r="301" spans="1:4">
      <c r="A301" s="6" t="s">
        <v>2717</v>
      </c>
      <c r="B301" s="30">
        <v>41121</v>
      </c>
      <c r="C301" s="6">
        <v>15004</v>
      </c>
      <c r="D301" s="1">
        <f t="shared" si="4"/>
        <v>2012</v>
      </c>
    </row>
    <row r="302" spans="1:4">
      <c r="A302" s="6" t="s">
        <v>2718</v>
      </c>
      <c r="B302" s="30">
        <v>41122</v>
      </c>
      <c r="C302" s="6">
        <v>15053</v>
      </c>
      <c r="D302" s="1">
        <f t="shared" si="4"/>
        <v>2012</v>
      </c>
    </row>
    <row r="303" spans="1:4">
      <c r="A303" s="6" t="s">
        <v>2719</v>
      </c>
      <c r="B303" s="30">
        <v>41123</v>
      </c>
      <c r="C303" s="6">
        <v>15102</v>
      </c>
      <c r="D303" s="1">
        <f t="shared" si="4"/>
        <v>2012</v>
      </c>
    </row>
    <row r="304" spans="1:4">
      <c r="A304" s="6" t="s">
        <v>2720</v>
      </c>
      <c r="B304" s="30">
        <v>41124</v>
      </c>
      <c r="C304" s="6">
        <v>15151</v>
      </c>
      <c r="D304" s="1">
        <f t="shared" si="4"/>
        <v>2012</v>
      </c>
    </row>
    <row r="305" spans="1:4">
      <c r="A305" s="6" t="s">
        <v>2721</v>
      </c>
      <c r="B305" s="30">
        <v>41125</v>
      </c>
      <c r="C305" s="6">
        <v>15200</v>
      </c>
      <c r="D305" s="1">
        <f t="shared" si="4"/>
        <v>2012</v>
      </c>
    </row>
    <row r="306" spans="1:4">
      <c r="A306" s="6" t="s">
        <v>2771</v>
      </c>
      <c r="B306" s="30">
        <v>41126</v>
      </c>
      <c r="C306" s="6">
        <v>15249</v>
      </c>
      <c r="D306" s="1">
        <f t="shared" si="4"/>
        <v>2012</v>
      </c>
    </row>
    <row r="307" spans="1:4">
      <c r="A307" s="6" t="s">
        <v>2772</v>
      </c>
      <c r="B307" s="30">
        <v>41127</v>
      </c>
      <c r="C307" s="6">
        <v>15298</v>
      </c>
      <c r="D307" s="1">
        <f t="shared" si="4"/>
        <v>2012</v>
      </c>
    </row>
    <row r="308" spans="1:4">
      <c r="A308" s="6" t="s">
        <v>2773</v>
      </c>
      <c r="B308" s="30">
        <v>41128</v>
      </c>
      <c r="C308" s="6">
        <v>15347</v>
      </c>
      <c r="D308" s="1">
        <f t="shared" si="4"/>
        <v>2012</v>
      </c>
    </row>
    <row r="309" spans="1:4">
      <c r="A309" s="6" t="s">
        <v>2717</v>
      </c>
      <c r="B309" s="30">
        <v>41129</v>
      </c>
      <c r="C309" s="6">
        <v>15396</v>
      </c>
      <c r="D309" s="1">
        <f t="shared" si="4"/>
        <v>2012</v>
      </c>
    </row>
    <row r="310" spans="1:4">
      <c r="A310" s="6" t="s">
        <v>2718</v>
      </c>
      <c r="B310" s="30">
        <v>41130</v>
      </c>
      <c r="C310" s="6">
        <v>15445</v>
      </c>
      <c r="D310" s="1">
        <f t="shared" si="4"/>
        <v>2012</v>
      </c>
    </row>
    <row r="311" spans="1:4">
      <c r="A311" s="6" t="s">
        <v>2719</v>
      </c>
      <c r="B311" s="30">
        <v>41131</v>
      </c>
      <c r="C311" s="6">
        <v>15494</v>
      </c>
      <c r="D311" s="1">
        <f t="shared" si="4"/>
        <v>2012</v>
      </c>
    </row>
    <row r="312" spans="1:4">
      <c r="A312" s="6" t="s">
        <v>2720</v>
      </c>
      <c r="B312" s="30">
        <v>41132</v>
      </c>
      <c r="C312" s="6">
        <v>15543</v>
      </c>
      <c r="D312" s="1">
        <f t="shared" si="4"/>
        <v>2012</v>
      </c>
    </row>
    <row r="313" spans="1:4">
      <c r="A313" s="6" t="s">
        <v>2721</v>
      </c>
      <c r="B313" s="30">
        <v>41133</v>
      </c>
      <c r="C313" s="6">
        <v>15592</v>
      </c>
      <c r="D313" s="1">
        <f t="shared" si="4"/>
        <v>2012</v>
      </c>
    </row>
    <row r="314" spans="1:4">
      <c r="A314" s="6" t="s">
        <v>2771</v>
      </c>
      <c r="B314" s="30">
        <v>41134</v>
      </c>
      <c r="C314" s="6">
        <v>15641</v>
      </c>
      <c r="D314" s="1">
        <f t="shared" si="4"/>
        <v>2012</v>
      </c>
    </row>
    <row r="315" spans="1:4">
      <c r="A315" s="6" t="s">
        <v>2772</v>
      </c>
      <c r="B315" s="30">
        <v>41135</v>
      </c>
      <c r="C315" s="6">
        <v>15690</v>
      </c>
      <c r="D315" s="1">
        <f t="shared" si="4"/>
        <v>2012</v>
      </c>
    </row>
    <row r="316" spans="1:4">
      <c r="A316" s="6" t="s">
        <v>2773</v>
      </c>
      <c r="B316" s="30">
        <v>41136</v>
      </c>
      <c r="C316" s="6">
        <v>15739</v>
      </c>
      <c r="D316" s="1">
        <f t="shared" si="4"/>
        <v>2012</v>
      </c>
    </row>
    <row r="317" spans="1:4">
      <c r="A317" s="6" t="s">
        <v>2717</v>
      </c>
      <c r="B317" s="30">
        <v>41137</v>
      </c>
      <c r="C317" s="6">
        <v>15788</v>
      </c>
      <c r="D317" s="1">
        <f t="shared" si="4"/>
        <v>2012</v>
      </c>
    </row>
    <row r="318" spans="1:4">
      <c r="A318" s="6" t="s">
        <v>2718</v>
      </c>
      <c r="B318" s="30">
        <v>41138</v>
      </c>
      <c r="C318" s="6">
        <v>15837</v>
      </c>
      <c r="D318" s="1">
        <f t="shared" si="4"/>
        <v>2012</v>
      </c>
    </row>
    <row r="319" spans="1:4">
      <c r="A319" s="6" t="s">
        <v>2719</v>
      </c>
      <c r="B319" s="30">
        <v>41139</v>
      </c>
      <c r="C319" s="6">
        <v>15886</v>
      </c>
      <c r="D319" s="1">
        <f t="shared" si="4"/>
        <v>2012</v>
      </c>
    </row>
    <row r="320" spans="1:4">
      <c r="A320" s="6" t="s">
        <v>2720</v>
      </c>
      <c r="B320" s="30">
        <v>41140</v>
      </c>
      <c r="C320" s="6">
        <v>15935</v>
      </c>
      <c r="D320" s="1">
        <f t="shared" si="4"/>
        <v>2012</v>
      </c>
    </row>
    <row r="321" spans="1:4">
      <c r="A321" s="6" t="s">
        <v>2721</v>
      </c>
      <c r="B321" s="30">
        <v>41141</v>
      </c>
      <c r="C321" s="6">
        <v>15984</v>
      </c>
      <c r="D321" s="1">
        <f t="shared" si="4"/>
        <v>2012</v>
      </c>
    </row>
    <row r="322" spans="1:4">
      <c r="A322" s="6" t="s">
        <v>2771</v>
      </c>
      <c r="B322" s="30">
        <v>41142</v>
      </c>
      <c r="C322" s="6">
        <v>16033</v>
      </c>
      <c r="D322" s="1">
        <f t="shared" si="4"/>
        <v>2012</v>
      </c>
    </row>
    <row r="323" spans="1:4">
      <c r="A323" s="6" t="s">
        <v>2772</v>
      </c>
      <c r="B323" s="30">
        <v>41143</v>
      </c>
      <c r="C323" s="6">
        <v>16082</v>
      </c>
      <c r="D323" s="1">
        <f t="shared" si="4"/>
        <v>2012</v>
      </c>
    </row>
    <row r="324" spans="1:4">
      <c r="A324" s="6" t="s">
        <v>2773</v>
      </c>
      <c r="B324" s="30">
        <v>41144</v>
      </c>
      <c r="C324" s="6">
        <v>16131</v>
      </c>
      <c r="D324" s="1">
        <f t="shared" si="4"/>
        <v>2012</v>
      </c>
    </row>
    <row r="325" spans="1:4">
      <c r="A325" s="6" t="s">
        <v>2717</v>
      </c>
      <c r="B325" s="30">
        <v>41145</v>
      </c>
      <c r="C325" s="6">
        <v>16180</v>
      </c>
      <c r="D325" s="1">
        <f t="shared" si="4"/>
        <v>2012</v>
      </c>
    </row>
    <row r="326" spans="1:4">
      <c r="A326" s="6" t="s">
        <v>2718</v>
      </c>
      <c r="B326" s="30">
        <v>41146</v>
      </c>
      <c r="C326" s="6">
        <v>16229</v>
      </c>
      <c r="D326" s="1">
        <f t="shared" ref="D326:D389" si="5">YEAR(B326:B764)</f>
        <v>2012</v>
      </c>
    </row>
    <row r="327" spans="1:4">
      <c r="A327" s="6" t="s">
        <v>2719</v>
      </c>
      <c r="B327" s="30">
        <v>41147</v>
      </c>
      <c r="C327" s="6">
        <v>16278</v>
      </c>
      <c r="D327" s="1">
        <f t="shared" si="5"/>
        <v>2012</v>
      </c>
    </row>
    <row r="328" spans="1:4">
      <c r="A328" s="6" t="s">
        <v>2720</v>
      </c>
      <c r="B328" s="30">
        <v>41148</v>
      </c>
      <c r="C328" s="6">
        <v>16327</v>
      </c>
      <c r="D328" s="1">
        <f t="shared" si="5"/>
        <v>2012</v>
      </c>
    </row>
    <row r="329" spans="1:4">
      <c r="A329" s="6" t="s">
        <v>2721</v>
      </c>
      <c r="B329" s="30">
        <v>41149</v>
      </c>
      <c r="C329" s="6">
        <v>16376</v>
      </c>
      <c r="D329" s="1">
        <f t="shared" si="5"/>
        <v>2012</v>
      </c>
    </row>
    <row r="330" spans="1:4">
      <c r="A330" s="6" t="s">
        <v>2771</v>
      </c>
      <c r="B330" s="30">
        <v>41150</v>
      </c>
      <c r="C330" s="6">
        <v>16425</v>
      </c>
      <c r="D330" s="1">
        <f t="shared" si="5"/>
        <v>2012</v>
      </c>
    </row>
    <row r="331" spans="1:4">
      <c r="A331" s="6" t="s">
        <v>2772</v>
      </c>
      <c r="B331" s="30">
        <v>41151</v>
      </c>
      <c r="C331" s="6">
        <v>16474</v>
      </c>
      <c r="D331" s="1">
        <f t="shared" si="5"/>
        <v>2012</v>
      </c>
    </row>
    <row r="332" spans="1:4">
      <c r="A332" s="6" t="s">
        <v>2773</v>
      </c>
      <c r="B332" s="30">
        <v>41152</v>
      </c>
      <c r="C332" s="6">
        <v>16523</v>
      </c>
      <c r="D332" s="1">
        <f t="shared" si="5"/>
        <v>2012</v>
      </c>
    </row>
    <row r="333" spans="1:4">
      <c r="A333" s="6" t="s">
        <v>2717</v>
      </c>
      <c r="B333" s="30">
        <v>41153</v>
      </c>
      <c r="C333" s="6">
        <v>16572</v>
      </c>
      <c r="D333" s="1">
        <f t="shared" si="5"/>
        <v>2012</v>
      </c>
    </row>
    <row r="334" spans="1:4">
      <c r="A334" s="6" t="s">
        <v>2718</v>
      </c>
      <c r="B334" s="30">
        <v>41154</v>
      </c>
      <c r="C334" s="6">
        <v>16621</v>
      </c>
      <c r="D334" s="1">
        <f t="shared" si="5"/>
        <v>2012</v>
      </c>
    </row>
    <row r="335" spans="1:4">
      <c r="A335" s="6" t="s">
        <v>2719</v>
      </c>
      <c r="B335" s="30">
        <v>41155</v>
      </c>
      <c r="C335" s="6">
        <v>16670</v>
      </c>
      <c r="D335" s="1">
        <f t="shared" si="5"/>
        <v>2012</v>
      </c>
    </row>
    <row r="336" spans="1:4">
      <c r="A336" s="6" t="s">
        <v>2720</v>
      </c>
      <c r="B336" s="30">
        <v>41156</v>
      </c>
      <c r="C336" s="6">
        <v>16719</v>
      </c>
      <c r="D336" s="1">
        <f t="shared" si="5"/>
        <v>2012</v>
      </c>
    </row>
    <row r="337" spans="1:4">
      <c r="A337" s="6" t="s">
        <v>2721</v>
      </c>
      <c r="B337" s="30">
        <v>41157</v>
      </c>
      <c r="C337" s="6">
        <v>16768</v>
      </c>
      <c r="D337" s="1">
        <f t="shared" si="5"/>
        <v>2012</v>
      </c>
    </row>
    <row r="338" spans="1:4">
      <c r="A338" s="6" t="s">
        <v>2771</v>
      </c>
      <c r="B338" s="30">
        <v>41158</v>
      </c>
      <c r="C338" s="6">
        <v>16817</v>
      </c>
      <c r="D338" s="1">
        <f t="shared" si="5"/>
        <v>2012</v>
      </c>
    </row>
    <row r="339" spans="1:4">
      <c r="A339" s="6" t="s">
        <v>2772</v>
      </c>
      <c r="B339" s="30">
        <v>41159</v>
      </c>
      <c r="C339" s="6">
        <v>16866</v>
      </c>
      <c r="D339" s="1">
        <f t="shared" si="5"/>
        <v>2012</v>
      </c>
    </row>
    <row r="340" spans="1:4">
      <c r="A340" s="6" t="s">
        <v>2773</v>
      </c>
      <c r="B340" s="30">
        <v>41160</v>
      </c>
      <c r="C340" s="6">
        <v>16915</v>
      </c>
      <c r="D340" s="1">
        <f t="shared" si="5"/>
        <v>2012</v>
      </c>
    </row>
    <row r="341" spans="1:4">
      <c r="A341" s="6" t="s">
        <v>2717</v>
      </c>
      <c r="B341" s="30">
        <v>41161</v>
      </c>
      <c r="C341" s="6">
        <v>16964</v>
      </c>
      <c r="D341" s="1">
        <f t="shared" si="5"/>
        <v>2012</v>
      </c>
    </row>
    <row r="342" spans="1:4">
      <c r="A342" s="6" t="s">
        <v>2718</v>
      </c>
      <c r="B342" s="30">
        <v>41162</v>
      </c>
      <c r="C342" s="6">
        <v>17013</v>
      </c>
      <c r="D342" s="1">
        <f t="shared" si="5"/>
        <v>2012</v>
      </c>
    </row>
    <row r="343" spans="1:4">
      <c r="A343" s="6" t="s">
        <v>2719</v>
      </c>
      <c r="B343" s="30">
        <v>41163</v>
      </c>
      <c r="C343" s="6">
        <v>17062</v>
      </c>
      <c r="D343" s="1">
        <f t="shared" si="5"/>
        <v>2012</v>
      </c>
    </row>
    <row r="344" spans="1:4">
      <c r="A344" s="6" t="s">
        <v>2720</v>
      </c>
      <c r="B344" s="30">
        <v>41164</v>
      </c>
      <c r="C344" s="6">
        <v>17111</v>
      </c>
      <c r="D344" s="1">
        <f t="shared" si="5"/>
        <v>2012</v>
      </c>
    </row>
    <row r="345" spans="1:4">
      <c r="A345" s="6" t="s">
        <v>2721</v>
      </c>
      <c r="B345" s="30">
        <v>41165</v>
      </c>
      <c r="C345" s="6">
        <v>17160</v>
      </c>
      <c r="D345" s="1">
        <f t="shared" si="5"/>
        <v>2012</v>
      </c>
    </row>
    <row r="346" spans="1:4">
      <c r="A346" s="6" t="s">
        <v>2771</v>
      </c>
      <c r="B346" s="30">
        <v>41166</v>
      </c>
      <c r="C346" s="6">
        <v>17209</v>
      </c>
      <c r="D346" s="1">
        <f t="shared" si="5"/>
        <v>2012</v>
      </c>
    </row>
    <row r="347" spans="1:4">
      <c r="A347" s="6" t="s">
        <v>2772</v>
      </c>
      <c r="B347" s="30">
        <v>41167</v>
      </c>
      <c r="C347" s="6">
        <v>17258</v>
      </c>
      <c r="D347" s="1">
        <f t="shared" si="5"/>
        <v>2012</v>
      </c>
    </row>
    <row r="348" spans="1:4">
      <c r="A348" s="6" t="s">
        <v>2773</v>
      </c>
      <c r="B348" s="30">
        <v>41168</v>
      </c>
      <c r="C348" s="6">
        <v>17307</v>
      </c>
      <c r="D348" s="1">
        <f t="shared" si="5"/>
        <v>2012</v>
      </c>
    </row>
    <row r="349" spans="1:4">
      <c r="A349" s="6" t="s">
        <v>2717</v>
      </c>
      <c r="B349" s="30">
        <v>41169</v>
      </c>
      <c r="C349" s="6">
        <v>17356</v>
      </c>
      <c r="D349" s="1">
        <f t="shared" si="5"/>
        <v>2012</v>
      </c>
    </row>
    <row r="350" spans="1:4">
      <c r="A350" s="6" t="s">
        <v>2718</v>
      </c>
      <c r="B350" s="30">
        <v>41170</v>
      </c>
      <c r="C350" s="6">
        <v>17405</v>
      </c>
      <c r="D350" s="1">
        <f t="shared" si="5"/>
        <v>2012</v>
      </c>
    </row>
    <row r="351" spans="1:4">
      <c r="A351" s="6" t="s">
        <v>2719</v>
      </c>
      <c r="B351" s="30">
        <v>41171</v>
      </c>
      <c r="C351" s="6">
        <v>17454</v>
      </c>
      <c r="D351" s="1">
        <f t="shared" si="5"/>
        <v>2012</v>
      </c>
    </row>
    <row r="352" spans="1:4">
      <c r="A352" s="6" t="s">
        <v>2720</v>
      </c>
      <c r="B352" s="30">
        <v>41172</v>
      </c>
      <c r="C352" s="6">
        <v>17503</v>
      </c>
      <c r="D352" s="1">
        <f t="shared" si="5"/>
        <v>2012</v>
      </c>
    </row>
    <row r="353" spans="1:4">
      <c r="A353" s="6" t="s">
        <v>2721</v>
      </c>
      <c r="B353" s="30">
        <v>41173</v>
      </c>
      <c r="C353" s="6">
        <v>17552</v>
      </c>
      <c r="D353" s="1">
        <f t="shared" si="5"/>
        <v>2012</v>
      </c>
    </row>
    <row r="354" spans="1:4">
      <c r="A354" s="6" t="s">
        <v>2771</v>
      </c>
      <c r="B354" s="30">
        <v>41174</v>
      </c>
      <c r="C354" s="6">
        <v>17601</v>
      </c>
      <c r="D354" s="1">
        <f t="shared" si="5"/>
        <v>2012</v>
      </c>
    </row>
    <row r="355" spans="1:4">
      <c r="A355" s="6" t="s">
        <v>2772</v>
      </c>
      <c r="B355" s="30">
        <v>41175</v>
      </c>
      <c r="C355" s="6">
        <v>17650</v>
      </c>
      <c r="D355" s="1">
        <f t="shared" si="5"/>
        <v>2012</v>
      </c>
    </row>
    <row r="356" spans="1:4">
      <c r="A356" s="6" t="s">
        <v>2773</v>
      </c>
      <c r="B356" s="30">
        <v>41176</v>
      </c>
      <c r="C356" s="6">
        <v>17699</v>
      </c>
      <c r="D356" s="1">
        <f t="shared" si="5"/>
        <v>2012</v>
      </c>
    </row>
    <row r="357" spans="1:4">
      <c r="A357" s="6" t="s">
        <v>2717</v>
      </c>
      <c r="B357" s="30">
        <v>41177</v>
      </c>
      <c r="C357" s="6">
        <v>17748</v>
      </c>
      <c r="D357" s="1">
        <f t="shared" si="5"/>
        <v>2012</v>
      </c>
    </row>
    <row r="358" spans="1:4">
      <c r="A358" s="6" t="s">
        <v>2718</v>
      </c>
      <c r="B358" s="30">
        <v>41178</v>
      </c>
      <c r="C358" s="6">
        <v>17797</v>
      </c>
      <c r="D358" s="1">
        <f t="shared" si="5"/>
        <v>2012</v>
      </c>
    </row>
    <row r="359" spans="1:4">
      <c r="A359" s="6" t="s">
        <v>2719</v>
      </c>
      <c r="B359" s="30">
        <v>41179</v>
      </c>
      <c r="C359" s="6">
        <v>17846</v>
      </c>
      <c r="D359" s="1">
        <f t="shared" si="5"/>
        <v>2012</v>
      </c>
    </row>
    <row r="360" spans="1:4">
      <c r="A360" s="6" t="s">
        <v>2720</v>
      </c>
      <c r="B360" s="30">
        <v>41180</v>
      </c>
      <c r="C360" s="6">
        <v>17895</v>
      </c>
      <c r="D360" s="1">
        <f t="shared" si="5"/>
        <v>2012</v>
      </c>
    </row>
    <row r="361" spans="1:4">
      <c r="A361" s="6" t="s">
        <v>2721</v>
      </c>
      <c r="B361" s="30">
        <v>41181</v>
      </c>
      <c r="C361" s="6">
        <v>17944</v>
      </c>
      <c r="D361" s="1">
        <f t="shared" si="5"/>
        <v>2012</v>
      </c>
    </row>
    <row r="362" spans="1:4">
      <c r="A362" s="6" t="s">
        <v>2771</v>
      </c>
      <c r="B362" s="30">
        <v>41182</v>
      </c>
      <c r="C362" s="6">
        <v>17993</v>
      </c>
      <c r="D362" s="1">
        <f t="shared" si="5"/>
        <v>2012</v>
      </c>
    </row>
    <row r="363" spans="1:4">
      <c r="A363" s="6" t="s">
        <v>2772</v>
      </c>
      <c r="B363" s="30">
        <v>41183</v>
      </c>
      <c r="C363" s="6">
        <v>18042</v>
      </c>
      <c r="D363" s="1">
        <f t="shared" si="5"/>
        <v>2012</v>
      </c>
    </row>
    <row r="364" spans="1:4">
      <c r="A364" s="6" t="s">
        <v>2773</v>
      </c>
      <c r="B364" s="30">
        <v>41184</v>
      </c>
      <c r="C364" s="6">
        <v>18091</v>
      </c>
      <c r="D364" s="1">
        <f t="shared" si="5"/>
        <v>2012</v>
      </c>
    </row>
    <row r="365" spans="1:4">
      <c r="A365" s="6" t="s">
        <v>2717</v>
      </c>
      <c r="B365" s="30">
        <v>41185</v>
      </c>
      <c r="C365" s="6">
        <v>18140</v>
      </c>
      <c r="D365" s="1">
        <f t="shared" si="5"/>
        <v>2012</v>
      </c>
    </row>
    <row r="366" spans="1:4">
      <c r="A366" s="6" t="s">
        <v>2718</v>
      </c>
      <c r="B366" s="30">
        <v>41186</v>
      </c>
      <c r="C366" s="6">
        <v>18189</v>
      </c>
      <c r="D366" s="1">
        <f t="shared" si="5"/>
        <v>2012</v>
      </c>
    </row>
    <row r="367" spans="1:4">
      <c r="A367" s="6" t="s">
        <v>2719</v>
      </c>
      <c r="B367" s="30">
        <v>41187</v>
      </c>
      <c r="C367" s="6">
        <v>18238</v>
      </c>
      <c r="D367" s="1">
        <f t="shared" si="5"/>
        <v>2012</v>
      </c>
    </row>
    <row r="368" spans="1:4">
      <c r="A368" s="6" t="s">
        <v>2720</v>
      </c>
      <c r="B368" s="30">
        <v>41188</v>
      </c>
      <c r="C368" s="6">
        <v>18287</v>
      </c>
      <c r="D368" s="1">
        <f t="shared" si="5"/>
        <v>2012</v>
      </c>
    </row>
    <row r="369" spans="1:4">
      <c r="A369" s="6" t="s">
        <v>2721</v>
      </c>
      <c r="B369" s="30">
        <v>41189</v>
      </c>
      <c r="C369" s="6">
        <v>18336</v>
      </c>
      <c r="D369" s="1">
        <f t="shared" si="5"/>
        <v>2012</v>
      </c>
    </row>
    <row r="370" spans="1:4">
      <c r="A370" s="6" t="s">
        <v>2771</v>
      </c>
      <c r="B370" s="30">
        <v>41190</v>
      </c>
      <c r="C370" s="6">
        <v>18385</v>
      </c>
      <c r="D370" s="1">
        <f t="shared" si="5"/>
        <v>2012</v>
      </c>
    </row>
    <row r="371" spans="1:4">
      <c r="A371" s="6" t="s">
        <v>2772</v>
      </c>
      <c r="B371" s="30">
        <v>41191</v>
      </c>
      <c r="C371" s="6">
        <v>18434</v>
      </c>
      <c r="D371" s="1">
        <f t="shared" si="5"/>
        <v>2012</v>
      </c>
    </row>
    <row r="372" spans="1:4">
      <c r="A372" s="6" t="s">
        <v>2773</v>
      </c>
      <c r="B372" s="30">
        <v>41192</v>
      </c>
      <c r="C372" s="6">
        <v>18483</v>
      </c>
      <c r="D372" s="1">
        <f t="shared" si="5"/>
        <v>2012</v>
      </c>
    </row>
    <row r="373" spans="1:4">
      <c r="A373" s="6" t="s">
        <v>2717</v>
      </c>
      <c r="B373" s="30">
        <v>41193</v>
      </c>
      <c r="C373" s="6">
        <v>18532</v>
      </c>
      <c r="D373" s="1">
        <f t="shared" si="5"/>
        <v>2012</v>
      </c>
    </row>
    <row r="374" spans="1:4">
      <c r="A374" s="6" t="s">
        <v>2718</v>
      </c>
      <c r="B374" s="30">
        <v>41194</v>
      </c>
      <c r="C374" s="6">
        <v>18581</v>
      </c>
      <c r="D374" s="1">
        <f t="shared" si="5"/>
        <v>2012</v>
      </c>
    </row>
    <row r="375" spans="1:4">
      <c r="A375" s="6" t="s">
        <v>2719</v>
      </c>
      <c r="B375" s="30">
        <v>41195</v>
      </c>
      <c r="C375" s="6">
        <v>18630</v>
      </c>
      <c r="D375" s="1">
        <f t="shared" si="5"/>
        <v>2012</v>
      </c>
    </row>
    <row r="376" spans="1:4">
      <c r="A376" s="6" t="s">
        <v>2720</v>
      </c>
      <c r="B376" s="30">
        <v>41196</v>
      </c>
      <c r="C376" s="6">
        <v>18679</v>
      </c>
      <c r="D376" s="1">
        <f t="shared" si="5"/>
        <v>2012</v>
      </c>
    </row>
    <row r="377" spans="1:4">
      <c r="A377" s="6" t="s">
        <v>2721</v>
      </c>
      <c r="B377" s="30">
        <v>41197</v>
      </c>
      <c r="C377" s="6">
        <v>18728</v>
      </c>
      <c r="D377" s="1">
        <f t="shared" si="5"/>
        <v>2012</v>
      </c>
    </row>
    <row r="378" spans="1:4">
      <c r="A378" s="6" t="s">
        <v>2771</v>
      </c>
      <c r="B378" s="30">
        <v>41198</v>
      </c>
      <c r="C378" s="6">
        <v>18777</v>
      </c>
      <c r="D378" s="1">
        <f t="shared" si="5"/>
        <v>2012</v>
      </c>
    </row>
    <row r="379" spans="1:4">
      <c r="A379" s="6" t="s">
        <v>2772</v>
      </c>
      <c r="B379" s="30">
        <v>41199</v>
      </c>
      <c r="C379" s="6">
        <v>18826</v>
      </c>
      <c r="D379" s="1">
        <f t="shared" si="5"/>
        <v>2012</v>
      </c>
    </row>
    <row r="380" spans="1:4">
      <c r="A380" s="6" t="s">
        <v>2773</v>
      </c>
      <c r="B380" s="30">
        <v>41200</v>
      </c>
      <c r="C380" s="6">
        <v>18875</v>
      </c>
      <c r="D380" s="1">
        <f t="shared" si="5"/>
        <v>2012</v>
      </c>
    </row>
    <row r="381" spans="1:4">
      <c r="A381" s="6" t="s">
        <v>2717</v>
      </c>
      <c r="B381" s="30">
        <v>41201</v>
      </c>
      <c r="C381" s="6">
        <v>18924</v>
      </c>
      <c r="D381" s="1">
        <f t="shared" si="5"/>
        <v>2012</v>
      </c>
    </row>
    <row r="382" spans="1:4">
      <c r="A382" s="6" t="s">
        <v>2718</v>
      </c>
      <c r="B382" s="30">
        <v>41202</v>
      </c>
      <c r="C382" s="6">
        <v>18973</v>
      </c>
      <c r="D382" s="1">
        <f t="shared" si="5"/>
        <v>2012</v>
      </c>
    </row>
    <row r="383" spans="1:4">
      <c r="A383" s="6" t="s">
        <v>2719</v>
      </c>
      <c r="B383" s="30">
        <v>41203</v>
      </c>
      <c r="C383" s="6">
        <v>19022</v>
      </c>
      <c r="D383" s="1">
        <f t="shared" si="5"/>
        <v>2012</v>
      </c>
    </row>
    <row r="384" spans="1:4">
      <c r="A384" s="6" t="s">
        <v>2720</v>
      </c>
      <c r="B384" s="30">
        <v>41204</v>
      </c>
      <c r="C384" s="6">
        <v>19071</v>
      </c>
      <c r="D384" s="1">
        <f t="shared" si="5"/>
        <v>2012</v>
      </c>
    </row>
    <row r="385" spans="1:4">
      <c r="A385" s="6" t="s">
        <v>2721</v>
      </c>
      <c r="B385" s="30">
        <v>41205</v>
      </c>
      <c r="C385" s="6">
        <v>19120</v>
      </c>
      <c r="D385" s="1">
        <f t="shared" si="5"/>
        <v>2012</v>
      </c>
    </row>
    <row r="386" spans="1:4">
      <c r="A386" s="6" t="s">
        <v>2771</v>
      </c>
      <c r="B386" s="30">
        <v>41206</v>
      </c>
      <c r="C386" s="6">
        <v>19169</v>
      </c>
      <c r="D386" s="1">
        <f t="shared" si="5"/>
        <v>2012</v>
      </c>
    </row>
    <row r="387" spans="1:4">
      <c r="A387" s="6" t="s">
        <v>2772</v>
      </c>
      <c r="B387" s="30">
        <v>41207</v>
      </c>
      <c r="C387" s="6">
        <v>19218</v>
      </c>
      <c r="D387" s="1">
        <f t="shared" si="5"/>
        <v>2012</v>
      </c>
    </row>
    <row r="388" spans="1:4">
      <c r="A388" s="6" t="s">
        <v>2773</v>
      </c>
      <c r="B388" s="30">
        <v>41208</v>
      </c>
      <c r="C388" s="6">
        <v>19267</v>
      </c>
      <c r="D388" s="1">
        <f t="shared" si="5"/>
        <v>2012</v>
      </c>
    </row>
    <row r="389" spans="1:4">
      <c r="A389" s="6" t="s">
        <v>2717</v>
      </c>
      <c r="B389" s="30">
        <v>41209</v>
      </c>
      <c r="C389" s="6">
        <v>19316</v>
      </c>
      <c r="D389" s="1">
        <f t="shared" si="5"/>
        <v>2012</v>
      </c>
    </row>
    <row r="390" spans="1:4">
      <c r="A390" s="6" t="s">
        <v>2718</v>
      </c>
      <c r="B390" s="30">
        <v>41210</v>
      </c>
      <c r="C390" s="6">
        <v>19365</v>
      </c>
      <c r="D390" s="1">
        <f t="shared" ref="D390:D443" si="6">YEAR(B390:B828)</f>
        <v>2012</v>
      </c>
    </row>
    <row r="391" spans="1:4">
      <c r="A391" s="6" t="s">
        <v>2719</v>
      </c>
      <c r="B391" s="30">
        <v>41211</v>
      </c>
      <c r="C391" s="6">
        <v>19414</v>
      </c>
      <c r="D391" s="1">
        <f t="shared" si="6"/>
        <v>2012</v>
      </c>
    </row>
    <row r="392" spans="1:4">
      <c r="A392" s="6" t="s">
        <v>2720</v>
      </c>
      <c r="B392" s="30">
        <v>41212</v>
      </c>
      <c r="C392" s="6">
        <v>19463</v>
      </c>
      <c r="D392" s="1">
        <f t="shared" si="6"/>
        <v>2012</v>
      </c>
    </row>
    <row r="393" spans="1:4">
      <c r="A393" s="6" t="s">
        <v>2721</v>
      </c>
      <c r="B393" s="30">
        <v>41213</v>
      </c>
      <c r="C393" s="6">
        <v>19512</v>
      </c>
      <c r="D393" s="1">
        <f t="shared" si="6"/>
        <v>2012</v>
      </c>
    </row>
    <row r="394" spans="1:4">
      <c r="A394" s="6" t="s">
        <v>2771</v>
      </c>
      <c r="B394" s="30">
        <v>41214</v>
      </c>
      <c r="C394" s="6">
        <v>19561</v>
      </c>
      <c r="D394" s="1">
        <f t="shared" si="6"/>
        <v>2012</v>
      </c>
    </row>
    <row r="395" spans="1:4">
      <c r="A395" s="6" t="s">
        <v>2772</v>
      </c>
      <c r="B395" s="30">
        <v>41215</v>
      </c>
      <c r="C395" s="6">
        <v>19610</v>
      </c>
      <c r="D395" s="1">
        <f t="shared" si="6"/>
        <v>2012</v>
      </c>
    </row>
    <row r="396" spans="1:4">
      <c r="A396" s="6" t="s">
        <v>2773</v>
      </c>
      <c r="B396" s="30">
        <v>41216</v>
      </c>
      <c r="C396" s="6">
        <v>19659</v>
      </c>
      <c r="D396" s="1">
        <f t="shared" si="6"/>
        <v>2012</v>
      </c>
    </row>
    <row r="397" spans="1:4">
      <c r="A397" s="6" t="s">
        <v>2717</v>
      </c>
      <c r="B397" s="30">
        <v>41217</v>
      </c>
      <c r="C397" s="6">
        <v>19708</v>
      </c>
      <c r="D397" s="1">
        <f t="shared" si="6"/>
        <v>2012</v>
      </c>
    </row>
    <row r="398" spans="1:4">
      <c r="A398" s="6" t="s">
        <v>2718</v>
      </c>
      <c r="B398" s="30">
        <v>41218</v>
      </c>
      <c r="C398" s="6">
        <v>19757</v>
      </c>
      <c r="D398" s="1">
        <f t="shared" si="6"/>
        <v>2012</v>
      </c>
    </row>
    <row r="399" spans="1:4">
      <c r="A399" s="6" t="s">
        <v>2719</v>
      </c>
      <c r="B399" s="30">
        <v>41219</v>
      </c>
      <c r="C399" s="6">
        <v>19806</v>
      </c>
      <c r="D399" s="1">
        <f t="shared" si="6"/>
        <v>2012</v>
      </c>
    </row>
    <row r="400" spans="1:4">
      <c r="A400" s="6" t="s">
        <v>2720</v>
      </c>
      <c r="B400" s="30">
        <v>41220</v>
      </c>
      <c r="C400" s="6">
        <v>19855</v>
      </c>
      <c r="D400" s="1">
        <f t="shared" si="6"/>
        <v>2012</v>
      </c>
    </row>
    <row r="401" spans="1:4">
      <c r="A401" s="6" t="s">
        <v>2721</v>
      </c>
      <c r="B401" s="30">
        <v>41221</v>
      </c>
      <c r="C401" s="6">
        <v>19904</v>
      </c>
      <c r="D401" s="1">
        <f t="shared" si="6"/>
        <v>2012</v>
      </c>
    </row>
    <row r="402" spans="1:4">
      <c r="A402" s="6" t="s">
        <v>2771</v>
      </c>
      <c r="B402" s="30">
        <v>41222</v>
      </c>
      <c r="C402" s="6">
        <v>19953</v>
      </c>
      <c r="D402" s="1">
        <f t="shared" si="6"/>
        <v>2012</v>
      </c>
    </row>
    <row r="403" spans="1:4">
      <c r="A403" s="6" t="s">
        <v>2772</v>
      </c>
      <c r="B403" s="30">
        <v>41223</v>
      </c>
      <c r="C403" s="6">
        <v>20002</v>
      </c>
      <c r="D403" s="1">
        <f t="shared" si="6"/>
        <v>2012</v>
      </c>
    </row>
    <row r="404" spans="1:4">
      <c r="A404" s="6" t="s">
        <v>2773</v>
      </c>
      <c r="B404" s="30">
        <v>41224</v>
      </c>
      <c r="C404" s="6">
        <v>20051</v>
      </c>
      <c r="D404" s="1">
        <f t="shared" si="6"/>
        <v>2012</v>
      </c>
    </row>
    <row r="405" spans="1:4">
      <c r="A405" s="6" t="s">
        <v>2717</v>
      </c>
      <c r="B405" s="30">
        <v>41225</v>
      </c>
      <c r="C405" s="6">
        <v>20100</v>
      </c>
      <c r="D405" s="1">
        <f t="shared" si="6"/>
        <v>2012</v>
      </c>
    </row>
    <row r="406" spans="1:4">
      <c r="A406" s="6" t="s">
        <v>2718</v>
      </c>
      <c r="B406" s="30">
        <v>41226</v>
      </c>
      <c r="C406" s="6">
        <v>20149</v>
      </c>
      <c r="D406" s="1">
        <f t="shared" si="6"/>
        <v>2012</v>
      </c>
    </row>
    <row r="407" spans="1:4">
      <c r="A407" s="6" t="s">
        <v>2719</v>
      </c>
      <c r="B407" s="30">
        <v>41227</v>
      </c>
      <c r="C407" s="6">
        <v>20198</v>
      </c>
      <c r="D407" s="1">
        <f t="shared" si="6"/>
        <v>2012</v>
      </c>
    </row>
    <row r="408" spans="1:4">
      <c r="A408" s="6" t="s">
        <v>2720</v>
      </c>
      <c r="B408" s="30">
        <v>41228</v>
      </c>
      <c r="C408" s="6">
        <v>20247</v>
      </c>
      <c r="D408" s="1">
        <f t="shared" si="6"/>
        <v>2012</v>
      </c>
    </row>
    <row r="409" spans="1:4">
      <c r="A409" s="6" t="s">
        <v>2721</v>
      </c>
      <c r="B409" s="30">
        <v>41229</v>
      </c>
      <c r="C409" s="6">
        <v>20296</v>
      </c>
      <c r="D409" s="1">
        <f t="shared" si="6"/>
        <v>2012</v>
      </c>
    </row>
    <row r="410" spans="1:4">
      <c r="A410" s="6" t="s">
        <v>2771</v>
      </c>
      <c r="B410" s="30">
        <v>41230</v>
      </c>
      <c r="C410" s="6">
        <v>20345</v>
      </c>
      <c r="D410" s="1">
        <f t="shared" si="6"/>
        <v>2012</v>
      </c>
    </row>
    <row r="411" spans="1:4">
      <c r="A411" s="6" t="s">
        <v>2772</v>
      </c>
      <c r="B411" s="30">
        <v>41231</v>
      </c>
      <c r="C411" s="6">
        <v>20394</v>
      </c>
      <c r="D411" s="1">
        <f t="shared" si="6"/>
        <v>2012</v>
      </c>
    </row>
    <row r="412" spans="1:4">
      <c r="A412" s="6" t="s">
        <v>2773</v>
      </c>
      <c r="B412" s="30">
        <v>41232</v>
      </c>
      <c r="C412" s="6">
        <v>20443</v>
      </c>
      <c r="D412" s="1">
        <f t="shared" si="6"/>
        <v>2012</v>
      </c>
    </row>
    <row r="413" spans="1:4">
      <c r="A413" s="6" t="s">
        <v>2717</v>
      </c>
      <c r="B413" s="30">
        <v>41233</v>
      </c>
      <c r="C413" s="6">
        <v>20492</v>
      </c>
      <c r="D413" s="1">
        <f t="shared" si="6"/>
        <v>2012</v>
      </c>
    </row>
    <row r="414" spans="1:4">
      <c r="A414" s="6" t="s">
        <v>2718</v>
      </c>
      <c r="B414" s="30">
        <v>41234</v>
      </c>
      <c r="C414" s="6">
        <v>20541</v>
      </c>
      <c r="D414" s="1">
        <f t="shared" si="6"/>
        <v>2012</v>
      </c>
    </row>
    <row r="415" spans="1:4">
      <c r="A415" s="6" t="s">
        <v>2719</v>
      </c>
      <c r="B415" s="30">
        <v>41235</v>
      </c>
      <c r="C415" s="6">
        <v>20590</v>
      </c>
      <c r="D415" s="1">
        <f t="shared" si="6"/>
        <v>2012</v>
      </c>
    </row>
    <row r="416" spans="1:4">
      <c r="A416" s="6" t="s">
        <v>2720</v>
      </c>
      <c r="B416" s="30">
        <v>41236</v>
      </c>
      <c r="C416" s="6">
        <v>20639</v>
      </c>
      <c r="D416" s="1">
        <f t="shared" si="6"/>
        <v>2012</v>
      </c>
    </row>
    <row r="417" spans="1:4">
      <c r="A417" s="6" t="s">
        <v>2721</v>
      </c>
      <c r="B417" s="30">
        <v>41237</v>
      </c>
      <c r="C417" s="6">
        <v>20688</v>
      </c>
      <c r="D417" s="1">
        <f t="shared" si="6"/>
        <v>2012</v>
      </c>
    </row>
    <row r="418" spans="1:4">
      <c r="A418" s="6" t="s">
        <v>2771</v>
      </c>
      <c r="B418" s="30">
        <v>41238</v>
      </c>
      <c r="C418" s="6">
        <v>20737</v>
      </c>
      <c r="D418" s="1">
        <f t="shared" si="6"/>
        <v>2012</v>
      </c>
    </row>
    <row r="419" spans="1:4">
      <c r="A419" s="6" t="s">
        <v>2772</v>
      </c>
      <c r="B419" s="30">
        <v>41239</v>
      </c>
      <c r="C419" s="6">
        <v>20786</v>
      </c>
      <c r="D419" s="1">
        <f t="shared" si="6"/>
        <v>2012</v>
      </c>
    </row>
    <row r="420" spans="1:4">
      <c r="A420" s="6" t="s">
        <v>2773</v>
      </c>
      <c r="B420" s="30">
        <v>41240</v>
      </c>
      <c r="C420" s="6">
        <v>20835</v>
      </c>
      <c r="D420" s="1">
        <f t="shared" si="6"/>
        <v>2012</v>
      </c>
    </row>
    <row r="421" spans="1:4">
      <c r="A421" s="6" t="s">
        <v>2717</v>
      </c>
      <c r="B421" s="30">
        <v>41241</v>
      </c>
      <c r="C421" s="6">
        <v>20884</v>
      </c>
      <c r="D421" s="1">
        <f t="shared" si="6"/>
        <v>2012</v>
      </c>
    </row>
    <row r="422" spans="1:4">
      <c r="A422" s="6" t="s">
        <v>2718</v>
      </c>
      <c r="B422" s="30">
        <v>41242</v>
      </c>
      <c r="C422" s="6">
        <v>20933</v>
      </c>
      <c r="D422" s="1">
        <f t="shared" si="6"/>
        <v>2012</v>
      </c>
    </row>
    <row r="423" spans="1:4">
      <c r="A423" s="6" t="s">
        <v>2719</v>
      </c>
      <c r="B423" s="30">
        <v>41243</v>
      </c>
      <c r="C423" s="6">
        <v>20982</v>
      </c>
      <c r="D423" s="1">
        <f t="shared" si="6"/>
        <v>2012</v>
      </c>
    </row>
    <row r="424" spans="1:4">
      <c r="A424" s="6" t="s">
        <v>2720</v>
      </c>
      <c r="B424" s="30">
        <v>41244</v>
      </c>
      <c r="C424" s="6">
        <v>21031</v>
      </c>
      <c r="D424" s="1">
        <f t="shared" si="6"/>
        <v>2012</v>
      </c>
    </row>
    <row r="425" spans="1:4">
      <c r="A425" s="6" t="s">
        <v>2721</v>
      </c>
      <c r="B425" s="30">
        <v>41245</v>
      </c>
      <c r="C425" s="6">
        <v>21080</v>
      </c>
      <c r="D425" s="1">
        <f t="shared" si="6"/>
        <v>2012</v>
      </c>
    </row>
    <row r="426" spans="1:4">
      <c r="A426" s="6" t="s">
        <v>2771</v>
      </c>
      <c r="B426" s="30">
        <v>41246</v>
      </c>
      <c r="C426" s="6">
        <v>21129</v>
      </c>
      <c r="D426" s="1">
        <f t="shared" si="6"/>
        <v>2012</v>
      </c>
    </row>
    <row r="427" spans="1:4">
      <c r="A427" s="6" t="s">
        <v>2772</v>
      </c>
      <c r="B427" s="30">
        <v>41247</v>
      </c>
      <c r="C427" s="6">
        <v>21178</v>
      </c>
      <c r="D427" s="1">
        <f t="shared" si="6"/>
        <v>2012</v>
      </c>
    </row>
    <row r="428" spans="1:4">
      <c r="A428" s="6" t="s">
        <v>2773</v>
      </c>
      <c r="B428" s="30">
        <v>41248</v>
      </c>
      <c r="C428" s="6">
        <v>21227</v>
      </c>
      <c r="D428" s="1">
        <f t="shared" si="6"/>
        <v>2012</v>
      </c>
    </row>
    <row r="429" spans="1:4">
      <c r="A429" s="6" t="s">
        <v>2717</v>
      </c>
      <c r="B429" s="30">
        <v>41249</v>
      </c>
      <c r="C429" s="6">
        <v>21276</v>
      </c>
      <c r="D429" s="1">
        <f t="shared" si="6"/>
        <v>2012</v>
      </c>
    </row>
    <row r="430" spans="1:4">
      <c r="A430" s="6" t="s">
        <v>2718</v>
      </c>
      <c r="B430" s="30">
        <v>41250</v>
      </c>
      <c r="C430" s="6">
        <v>21325</v>
      </c>
      <c r="D430" s="1">
        <f t="shared" si="6"/>
        <v>2012</v>
      </c>
    </row>
    <row r="431" spans="1:4">
      <c r="A431" s="6" t="s">
        <v>2719</v>
      </c>
      <c r="B431" s="30">
        <v>41251</v>
      </c>
      <c r="C431" s="6">
        <v>21374</v>
      </c>
      <c r="D431" s="1">
        <f t="shared" si="6"/>
        <v>2012</v>
      </c>
    </row>
    <row r="432" spans="1:4">
      <c r="A432" s="6" t="s">
        <v>2720</v>
      </c>
      <c r="B432" s="30">
        <v>41252</v>
      </c>
      <c r="C432" s="6">
        <v>21423</v>
      </c>
      <c r="D432" s="1">
        <f t="shared" si="6"/>
        <v>2012</v>
      </c>
    </row>
    <row r="433" spans="1:4">
      <c r="A433" s="6" t="s">
        <v>2721</v>
      </c>
      <c r="B433" s="30">
        <v>41253</v>
      </c>
      <c r="C433" s="6">
        <v>21472</v>
      </c>
      <c r="D433" s="1">
        <f t="shared" si="6"/>
        <v>2012</v>
      </c>
    </row>
    <row r="434" spans="1:4">
      <c r="A434" s="6" t="s">
        <v>2771</v>
      </c>
      <c r="B434" s="30">
        <v>41254</v>
      </c>
      <c r="C434" s="6">
        <v>21521</v>
      </c>
      <c r="D434" s="1">
        <f t="shared" si="6"/>
        <v>2012</v>
      </c>
    </row>
    <row r="435" spans="1:4">
      <c r="A435" s="6" t="s">
        <v>2772</v>
      </c>
      <c r="B435" s="30">
        <v>41255</v>
      </c>
      <c r="C435" s="6">
        <v>21570</v>
      </c>
      <c r="D435" s="1">
        <f t="shared" si="6"/>
        <v>2012</v>
      </c>
    </row>
    <row r="436" spans="1:4">
      <c r="A436" s="6" t="s">
        <v>2773</v>
      </c>
      <c r="B436" s="30">
        <v>41256</v>
      </c>
      <c r="C436" s="6">
        <v>21619</v>
      </c>
      <c r="D436" s="1">
        <f t="shared" si="6"/>
        <v>2012</v>
      </c>
    </row>
    <row r="437" spans="1:4">
      <c r="A437" s="6" t="s">
        <v>2717</v>
      </c>
      <c r="B437" s="30">
        <v>41257</v>
      </c>
      <c r="C437" s="6">
        <v>21668</v>
      </c>
      <c r="D437" s="1">
        <f t="shared" si="6"/>
        <v>2012</v>
      </c>
    </row>
    <row r="438" spans="1:4">
      <c r="A438" s="6" t="s">
        <v>2718</v>
      </c>
      <c r="B438" s="30">
        <v>41258</v>
      </c>
      <c r="C438" s="6">
        <v>21717</v>
      </c>
      <c r="D438" s="1">
        <f t="shared" si="6"/>
        <v>2012</v>
      </c>
    </row>
    <row r="439" spans="1:4">
      <c r="A439" s="6" t="s">
        <v>2719</v>
      </c>
      <c r="B439" s="30">
        <v>41259</v>
      </c>
      <c r="C439" s="6">
        <v>21766</v>
      </c>
      <c r="D439" s="1">
        <f t="shared" si="6"/>
        <v>2012</v>
      </c>
    </row>
    <row r="440" spans="1:4">
      <c r="A440" s="6" t="s">
        <v>2720</v>
      </c>
      <c r="B440" s="30">
        <v>41260</v>
      </c>
      <c r="C440" s="6">
        <v>21815</v>
      </c>
      <c r="D440" s="1">
        <f t="shared" si="6"/>
        <v>2012</v>
      </c>
    </row>
    <row r="441" spans="1:4">
      <c r="A441" s="6" t="s">
        <v>2721</v>
      </c>
      <c r="B441" s="30">
        <v>41261</v>
      </c>
      <c r="C441" s="6">
        <v>21864</v>
      </c>
      <c r="D441" s="1">
        <f t="shared" si="6"/>
        <v>2012</v>
      </c>
    </row>
    <row r="442" spans="1:4">
      <c r="A442" s="6" t="s">
        <v>2771</v>
      </c>
      <c r="B442" s="30">
        <v>41262</v>
      </c>
      <c r="C442" s="6">
        <v>21913</v>
      </c>
      <c r="D442" s="1">
        <f t="shared" si="6"/>
        <v>2012</v>
      </c>
    </row>
    <row r="443" spans="1:4">
      <c r="A443" s="6" t="s">
        <v>2772</v>
      </c>
      <c r="B443" s="30">
        <v>41263</v>
      </c>
      <c r="C443" s="6">
        <v>21962</v>
      </c>
      <c r="D443" s="1">
        <f t="shared" si="6"/>
        <v>2012</v>
      </c>
    </row>
  </sheetData>
  <mergeCells count="1">
    <mergeCell ref="B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2"/>
  <sheetViews>
    <sheetView showGridLines="0" workbookViewId="0">
      <selection activeCell="K17" sqref="K17"/>
    </sheetView>
  </sheetViews>
  <sheetFormatPr defaultColWidth="9.109375" defaultRowHeight="12"/>
  <cols>
    <col min="1" max="7" width="5.44140625" style="42" customWidth="1"/>
    <col min="8" max="16384" width="9.109375" style="42"/>
  </cols>
  <sheetData>
    <row r="1" spans="1:10">
      <c r="A1" s="10" t="s">
        <v>2781</v>
      </c>
      <c r="B1" s="150" t="s">
        <v>2780</v>
      </c>
      <c r="C1" s="151"/>
      <c r="D1" s="151"/>
      <c r="E1" s="151"/>
      <c r="F1" s="152"/>
    </row>
    <row r="3" spans="1:10">
      <c r="A3" s="77">
        <v>730</v>
      </c>
      <c r="B3" s="77">
        <v>640</v>
      </c>
      <c r="C3" s="77">
        <v>936</v>
      </c>
      <c r="D3" s="77">
        <v>30</v>
      </c>
      <c r="E3" s="77">
        <v>914</v>
      </c>
      <c r="F3" s="77">
        <v>786</v>
      </c>
      <c r="G3" s="77">
        <v>734</v>
      </c>
    </row>
    <row r="4" spans="1:10">
      <c r="A4" s="77">
        <v>250</v>
      </c>
      <c r="B4" s="77">
        <v>263</v>
      </c>
      <c r="C4" s="77">
        <v>462</v>
      </c>
      <c r="D4" s="77">
        <v>267</v>
      </c>
      <c r="E4" s="77">
        <v>291</v>
      </c>
      <c r="F4" s="77">
        <v>211</v>
      </c>
      <c r="G4" s="77">
        <v>920</v>
      </c>
    </row>
    <row r="5" spans="1:10">
      <c r="A5" s="77">
        <v>12</v>
      </c>
      <c r="B5" s="77">
        <v>684</v>
      </c>
      <c r="C5" s="77">
        <v>11</v>
      </c>
      <c r="D5" s="77">
        <v>171</v>
      </c>
      <c r="E5" s="77">
        <v>943</v>
      </c>
      <c r="F5" s="77">
        <v>556</v>
      </c>
      <c r="G5" s="77">
        <v>972</v>
      </c>
    </row>
    <row r="6" spans="1:10">
      <c r="A6" s="77">
        <v>390</v>
      </c>
      <c r="B6" s="77">
        <v>195</v>
      </c>
      <c r="C6" s="77">
        <v>740</v>
      </c>
      <c r="D6" s="77">
        <v>146</v>
      </c>
      <c r="E6" s="77">
        <v>10</v>
      </c>
      <c r="F6" s="77">
        <v>7</v>
      </c>
      <c r="G6" s="77">
        <v>782</v>
      </c>
    </row>
    <row r="7" spans="1:10">
      <c r="A7" s="77">
        <v>15</v>
      </c>
      <c r="B7" s="77">
        <v>303</v>
      </c>
      <c r="C7" s="77">
        <v>2</v>
      </c>
      <c r="D7" s="77">
        <v>380</v>
      </c>
      <c r="E7" s="77">
        <v>829</v>
      </c>
      <c r="F7" s="77">
        <v>793</v>
      </c>
      <c r="G7" s="77">
        <v>973</v>
      </c>
    </row>
    <row r="8" spans="1:10">
      <c r="A8" s="77">
        <v>828</v>
      </c>
      <c r="B8" s="77">
        <v>396</v>
      </c>
      <c r="C8" s="77">
        <v>273</v>
      </c>
      <c r="D8" s="77">
        <v>805</v>
      </c>
      <c r="E8" s="77">
        <v>279</v>
      </c>
      <c r="F8" s="77">
        <v>828</v>
      </c>
      <c r="G8" s="77">
        <v>903</v>
      </c>
      <c r="I8" s="108" t="s">
        <v>2743</v>
      </c>
      <c r="J8" s="108">
        <f>COUNTIFS(A3:G19,"&gt;9",A3:G19,"&lt;100")</f>
        <v>19</v>
      </c>
    </row>
    <row r="9" spans="1:10">
      <c r="A9" s="77">
        <v>14</v>
      </c>
      <c r="B9" s="77">
        <v>711</v>
      </c>
      <c r="C9" s="77">
        <v>442</v>
      </c>
      <c r="D9" s="77">
        <v>27</v>
      </c>
      <c r="E9" s="77">
        <v>257</v>
      </c>
      <c r="F9" s="77">
        <v>875</v>
      </c>
      <c r="G9" s="77">
        <v>880</v>
      </c>
    </row>
    <row r="10" spans="1:10">
      <c r="A10" s="77">
        <v>654</v>
      </c>
      <c r="B10" s="77">
        <v>160</v>
      </c>
      <c r="C10" s="77">
        <v>595</v>
      </c>
      <c r="D10" s="77">
        <v>443</v>
      </c>
      <c r="E10" s="77">
        <v>985</v>
      </c>
      <c r="F10" s="77">
        <v>611</v>
      </c>
      <c r="G10" s="77">
        <v>221</v>
      </c>
    </row>
    <row r="11" spans="1:10">
      <c r="A11" s="77">
        <v>12</v>
      </c>
      <c r="B11" s="77">
        <v>429</v>
      </c>
      <c r="C11" s="77">
        <v>19</v>
      </c>
      <c r="D11" s="77">
        <v>410</v>
      </c>
      <c r="E11" s="77">
        <v>687</v>
      </c>
      <c r="F11" s="77">
        <v>15</v>
      </c>
      <c r="G11" s="77">
        <v>890</v>
      </c>
    </row>
    <row r="12" spans="1:10">
      <c r="A12" s="77">
        <v>545</v>
      </c>
      <c r="B12" s="77">
        <v>934</v>
      </c>
      <c r="C12" s="77">
        <v>38</v>
      </c>
      <c r="D12" s="77">
        <v>264</v>
      </c>
      <c r="E12" s="77">
        <v>701</v>
      </c>
      <c r="F12" s="77">
        <v>248</v>
      </c>
      <c r="G12" s="77">
        <v>644</v>
      </c>
    </row>
    <row r="13" spans="1:10">
      <c r="A13" s="77">
        <v>480</v>
      </c>
      <c r="B13" s="77">
        <v>93</v>
      </c>
      <c r="C13" s="77">
        <v>765</v>
      </c>
      <c r="D13" s="77">
        <v>2</v>
      </c>
      <c r="E13" s="77">
        <v>219</v>
      </c>
      <c r="F13" s="77">
        <v>153</v>
      </c>
      <c r="G13" s="77">
        <v>333</v>
      </c>
    </row>
    <row r="14" spans="1:10">
      <c r="A14" s="77">
        <v>840</v>
      </c>
      <c r="B14" s="77">
        <v>14</v>
      </c>
      <c r="C14" s="77">
        <v>245</v>
      </c>
      <c r="D14" s="77">
        <v>773</v>
      </c>
      <c r="E14" s="77">
        <v>508</v>
      </c>
      <c r="F14" s="77">
        <v>15</v>
      </c>
      <c r="G14" s="77">
        <v>709</v>
      </c>
    </row>
    <row r="15" spans="1:10">
      <c r="A15" s="77">
        <v>293</v>
      </c>
      <c r="B15" s="77">
        <v>416</v>
      </c>
      <c r="C15" s="77">
        <v>173</v>
      </c>
      <c r="D15" s="77">
        <v>588</v>
      </c>
      <c r="E15" s="77">
        <v>193</v>
      </c>
      <c r="F15" s="77">
        <v>30</v>
      </c>
      <c r="G15" s="77">
        <v>288</v>
      </c>
    </row>
    <row r="16" spans="1:10">
      <c r="A16" s="77">
        <v>448</v>
      </c>
      <c r="B16" s="77">
        <v>673</v>
      </c>
      <c r="C16" s="77">
        <v>744</v>
      </c>
      <c r="D16" s="77">
        <v>50</v>
      </c>
      <c r="E16" s="77">
        <v>612</v>
      </c>
      <c r="F16" s="77">
        <v>911</v>
      </c>
      <c r="G16" s="77">
        <v>353</v>
      </c>
    </row>
    <row r="17" spans="1:7">
      <c r="A17" s="77">
        <v>78</v>
      </c>
      <c r="B17" s="77">
        <v>501</v>
      </c>
      <c r="C17" s="77">
        <v>199</v>
      </c>
      <c r="D17" s="77">
        <v>207</v>
      </c>
      <c r="E17" s="77">
        <v>315</v>
      </c>
      <c r="F17" s="77">
        <v>152</v>
      </c>
      <c r="G17" s="77">
        <v>576</v>
      </c>
    </row>
    <row r="18" spans="1:7">
      <c r="A18" s="77">
        <v>513</v>
      </c>
      <c r="B18" s="77">
        <v>69</v>
      </c>
      <c r="C18" s="77">
        <v>340</v>
      </c>
      <c r="D18" s="77">
        <v>817</v>
      </c>
      <c r="E18" s="77">
        <v>915</v>
      </c>
      <c r="F18" s="77">
        <v>57</v>
      </c>
      <c r="G18" s="77">
        <v>623</v>
      </c>
    </row>
    <row r="19" spans="1:7">
      <c r="A19" s="77">
        <v>690</v>
      </c>
      <c r="B19" s="77">
        <v>167</v>
      </c>
      <c r="C19" s="77">
        <v>951</v>
      </c>
      <c r="D19" s="77">
        <v>618</v>
      </c>
      <c r="E19" s="77">
        <v>333</v>
      </c>
      <c r="F19" s="77">
        <v>591</v>
      </c>
      <c r="G19" s="77">
        <v>954</v>
      </c>
    </row>
    <row r="22" spans="1:7">
      <c r="A22" s="10" t="s">
        <v>2724</v>
      </c>
      <c r="B22" s="10">
        <f>COUNTIF(A3:G19,"&lt;100")</f>
        <v>22</v>
      </c>
    </row>
  </sheetData>
  <mergeCells count="1">
    <mergeCell ref="B1:F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showGridLines="0" workbookViewId="0">
      <selection activeCell="F9" sqref="F9"/>
    </sheetView>
  </sheetViews>
  <sheetFormatPr defaultRowHeight="14.4"/>
  <cols>
    <col min="1" max="1" width="6.33203125" customWidth="1"/>
    <col min="2" max="2" width="16.88671875" bestFit="1" customWidth="1"/>
    <col min="6" max="6" width="15.21875" bestFit="1" customWidth="1"/>
    <col min="7" max="7" width="10.44140625" customWidth="1"/>
  </cols>
  <sheetData>
    <row r="1" spans="1:7">
      <c r="A1" s="38" t="s">
        <v>2844</v>
      </c>
      <c r="B1" s="150" t="s">
        <v>2733</v>
      </c>
      <c r="C1" s="151"/>
      <c r="D1" s="151"/>
      <c r="E1" s="151"/>
      <c r="F1" s="152"/>
      <c r="G1" s="38"/>
    </row>
    <row r="3" spans="1:7">
      <c r="B3" s="16" t="s">
        <v>2734</v>
      </c>
      <c r="E3" s="112"/>
      <c r="F3" s="115" t="s">
        <v>2734</v>
      </c>
    </row>
    <row r="4" spans="1:7">
      <c r="A4" s="15" t="s">
        <v>2724</v>
      </c>
      <c r="B4">
        <f>LEN(SUBSTITUTE(B3," ",""))</f>
        <v>14</v>
      </c>
      <c r="E4" s="112" t="s">
        <v>2743</v>
      </c>
      <c r="F4" s="112">
        <f>LEN(SUBSTITUTE(F3," ",""))</f>
        <v>14</v>
      </c>
    </row>
    <row r="5" spans="1:7">
      <c r="B5" t="str">
        <f>SUBSTITUTE(B3," ","")</f>
        <v>RajkumarSharma</v>
      </c>
      <c r="G5" s="42"/>
    </row>
    <row r="6" spans="1:7">
      <c r="B6">
        <f>LEN(B5)</f>
        <v>14</v>
      </c>
    </row>
    <row r="7" spans="1:7">
      <c r="B7">
        <f>LEN(SUBSTITUTE(B3," ",""))</f>
        <v>14</v>
      </c>
    </row>
  </sheetData>
  <mergeCells count="1">
    <mergeCell ref="B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5"/>
  <sheetViews>
    <sheetView showGridLines="0" workbookViewId="0">
      <selection activeCell="N22" sqref="N22"/>
    </sheetView>
  </sheetViews>
  <sheetFormatPr defaultRowHeight="14.4"/>
  <sheetData>
    <row r="1" spans="1:6">
      <c r="A1" s="38" t="s">
        <v>2845</v>
      </c>
      <c r="B1" s="150" t="s">
        <v>2741</v>
      </c>
      <c r="C1" s="151"/>
      <c r="D1" s="151"/>
      <c r="E1" s="151"/>
      <c r="F1" s="152"/>
    </row>
    <row r="3" spans="1:6">
      <c r="A3" s="16" t="s">
        <v>2744</v>
      </c>
      <c r="B3" s="16" t="s">
        <v>2742</v>
      </c>
      <c r="E3" s="115" t="s">
        <v>2744</v>
      </c>
      <c r="F3" s="115" t="s">
        <v>2742</v>
      </c>
    </row>
    <row r="4" spans="1:6">
      <c r="A4" s="15" t="s">
        <v>2743</v>
      </c>
      <c r="B4" s="15" t="str">
        <f>REPLACE(B3,3,3,"aao")</f>
        <v>Heaao</v>
      </c>
      <c r="E4" s="112" t="s">
        <v>2743</v>
      </c>
      <c r="F4" s="112" t="str">
        <f>SUBSTITUTE(F3,"Hello","Heaao")</f>
        <v>Heaao</v>
      </c>
    </row>
    <row r="5" spans="1:6">
      <c r="E5" s="107"/>
      <c r="F5" s="107" t="str">
        <f>REPLACE(F3,1,5,"Heaao")</f>
        <v>Heaao</v>
      </c>
    </row>
  </sheetData>
  <mergeCells count="1">
    <mergeCell ref="B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7"/>
  <sheetViews>
    <sheetView showGridLines="0" workbookViewId="0">
      <selection activeCell="I9" sqref="I9"/>
    </sheetView>
  </sheetViews>
  <sheetFormatPr defaultRowHeight="14.4"/>
  <cols>
    <col min="1" max="1" width="6.33203125" customWidth="1"/>
  </cols>
  <sheetData>
    <row r="1" spans="1:7">
      <c r="A1" s="38" t="s">
        <v>2846</v>
      </c>
      <c r="B1" s="150" t="s">
        <v>2892</v>
      </c>
      <c r="C1" s="151"/>
      <c r="D1" s="151"/>
      <c r="E1" s="151"/>
    </row>
    <row r="2" spans="1:7">
      <c r="A2" t="s">
        <v>2895</v>
      </c>
    </row>
    <row r="3" spans="1:7">
      <c r="A3" s="16" t="s">
        <v>2749</v>
      </c>
      <c r="B3">
        <f>COUNTIF(A3:A16,"female")</f>
        <v>7</v>
      </c>
      <c r="D3" s="107" t="s">
        <v>2934</v>
      </c>
      <c r="E3" s="107">
        <f>COUNTIF(A3:A16,"Male")</f>
        <v>7</v>
      </c>
    </row>
    <row r="4" spans="1:7">
      <c r="A4" s="16" t="s">
        <v>2749</v>
      </c>
      <c r="B4">
        <f>COUNTIF(A3:A16,"male")</f>
        <v>7</v>
      </c>
      <c r="D4" s="107" t="s">
        <v>2727</v>
      </c>
      <c r="E4" s="107">
        <f>COUNTA(A3:A16)</f>
        <v>14</v>
      </c>
    </row>
    <row r="5" spans="1:7">
      <c r="A5" s="16" t="s">
        <v>2749</v>
      </c>
      <c r="B5">
        <f>SUM(B3:B4)</f>
        <v>14</v>
      </c>
      <c r="D5" s="107" t="s">
        <v>2935</v>
      </c>
      <c r="E5" s="116">
        <f>E3/E4</f>
        <v>0.5</v>
      </c>
      <c r="G5" s="42"/>
    </row>
    <row r="6" spans="1:7">
      <c r="A6" s="16" t="s">
        <v>2749</v>
      </c>
    </row>
    <row r="7" spans="1:7">
      <c r="A7" s="16" t="s">
        <v>2750</v>
      </c>
      <c r="B7">
        <f>B5/B4</f>
        <v>2</v>
      </c>
      <c r="D7" s="107" t="s">
        <v>2936</v>
      </c>
      <c r="E7" s="116">
        <f>COUNTIF(A3:A16,"Male")/COUNTA(A3:A16)</f>
        <v>0.5</v>
      </c>
    </row>
    <row r="8" spans="1:7">
      <c r="A8" s="16" t="s">
        <v>2750</v>
      </c>
      <c r="B8">
        <f>B4/B5</f>
        <v>0.5</v>
      </c>
    </row>
    <row r="9" spans="1:7">
      <c r="A9" s="16" t="s">
        <v>2750</v>
      </c>
      <c r="B9">
        <f>COUNTA(A3:A16)</f>
        <v>14</v>
      </c>
    </row>
    <row r="10" spans="1:7">
      <c r="A10" s="16" t="s">
        <v>2750</v>
      </c>
      <c r="B10">
        <f>COUNTA(A3:A16)/COUNTIF(A3:A16,"male")</f>
        <v>2</v>
      </c>
    </row>
    <row r="11" spans="1:7">
      <c r="A11" s="16" t="s">
        <v>2749</v>
      </c>
      <c r="B11">
        <f>COUNTIF(A3:A16,"male")/COUNTA(A3:A16)</f>
        <v>0.5</v>
      </c>
    </row>
    <row r="12" spans="1:7">
      <c r="A12" s="16" t="s">
        <v>2749</v>
      </c>
    </row>
    <row r="13" spans="1:7">
      <c r="A13" s="16" t="s">
        <v>2750</v>
      </c>
    </row>
    <row r="14" spans="1:7">
      <c r="A14" s="16" t="s">
        <v>2749</v>
      </c>
    </row>
    <row r="15" spans="1:7">
      <c r="A15" s="16" t="s">
        <v>2750</v>
      </c>
    </row>
    <row r="16" spans="1:7">
      <c r="A16" s="16" t="s">
        <v>2750</v>
      </c>
    </row>
    <row r="17" spans="1:1">
      <c r="A17" s="22"/>
    </row>
  </sheetData>
  <mergeCells count="1">
    <mergeCell ref="B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1"/>
  <sheetViews>
    <sheetView showGridLines="0" workbookViewId="0">
      <selection activeCell="B11" sqref="B11"/>
    </sheetView>
  </sheetViews>
  <sheetFormatPr defaultRowHeight="14.4"/>
  <cols>
    <col min="2" max="2" width="6" customWidth="1"/>
    <col min="4" max="4" width="11.88671875" customWidth="1"/>
  </cols>
  <sheetData>
    <row r="1" spans="1:7">
      <c r="A1" s="38" t="s">
        <v>2847</v>
      </c>
      <c r="B1" s="150" t="s">
        <v>2756</v>
      </c>
      <c r="C1" s="151"/>
      <c r="D1" s="151"/>
    </row>
    <row r="3" spans="1:7">
      <c r="A3" s="17"/>
      <c r="B3" s="17"/>
    </row>
    <row r="4" spans="1:7">
      <c r="A4" s="16" t="s">
        <v>2724</v>
      </c>
      <c r="B4" s="28">
        <v>23</v>
      </c>
    </row>
    <row r="5" spans="1:7">
      <c r="A5" s="16"/>
      <c r="B5" s="28">
        <v>43</v>
      </c>
      <c r="G5" s="42"/>
    </row>
    <row r="6" spans="1:7">
      <c r="A6" s="16"/>
      <c r="B6" s="28" t="e">
        <v>#N/A</v>
      </c>
    </row>
    <row r="7" spans="1:7">
      <c r="A7" s="16"/>
      <c r="B7" s="28" t="s">
        <v>2754</v>
      </c>
    </row>
    <row r="8" spans="1:7">
      <c r="A8" s="16"/>
      <c r="B8" s="28" t="s">
        <v>2755</v>
      </c>
    </row>
    <row r="9" spans="1:7">
      <c r="A9" s="22"/>
      <c r="B9" s="29">
        <f>SUMIF(B4:B8,"&lt;&gt;#N/A")</f>
        <v>66</v>
      </c>
    </row>
    <row r="11" spans="1:7">
      <c r="A11" s="107" t="s">
        <v>2743</v>
      </c>
      <c r="B11" s="117">
        <f>SUMIF(B4:B8,"&lt;&gt;#N/A")</f>
        <v>66</v>
      </c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0000"/>
  </sheetPr>
  <dimension ref="A1:G5"/>
  <sheetViews>
    <sheetView showGridLines="0" workbookViewId="0">
      <selection activeCell="H8" sqref="H8"/>
    </sheetView>
  </sheetViews>
  <sheetFormatPr defaultColWidth="9.109375" defaultRowHeight="14.4"/>
  <sheetData>
    <row r="1" spans="1:7">
      <c r="A1" s="38" t="s">
        <v>2783</v>
      </c>
      <c r="B1" s="150" t="s">
        <v>2784</v>
      </c>
      <c r="C1" s="151"/>
      <c r="D1" s="151"/>
      <c r="E1" s="151"/>
      <c r="F1" s="152"/>
    </row>
    <row r="4" spans="1:7">
      <c r="A4" s="2" t="s">
        <v>2724</v>
      </c>
      <c r="B4" s="102" t="s">
        <v>2897</v>
      </c>
      <c r="E4" s="107"/>
    </row>
    <row r="5" spans="1:7">
      <c r="G5" s="42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5"/>
  <sheetViews>
    <sheetView showGridLines="0" workbookViewId="0">
      <selection activeCell="D3" sqref="D3"/>
    </sheetView>
  </sheetViews>
  <sheetFormatPr defaultRowHeight="14.4"/>
  <cols>
    <col min="1" max="1" width="3.5546875" customWidth="1"/>
  </cols>
  <sheetData>
    <row r="1" spans="1:6">
      <c r="A1" s="38" t="s">
        <v>2848</v>
      </c>
      <c r="B1" s="148" t="s">
        <v>2732</v>
      </c>
      <c r="C1" s="148"/>
      <c r="D1" s="148"/>
      <c r="E1" s="148"/>
    </row>
    <row r="3" spans="1:6">
      <c r="C3" s="107" t="s">
        <v>2743</v>
      </c>
      <c r="D3" s="107" cm="1">
        <f t="array" ref="D3">MIN(IF(A4:A14 &gt; 0, A4:A14))</f>
        <v>12</v>
      </c>
    </row>
    <row r="4" spans="1:6">
      <c r="A4" s="16">
        <v>23</v>
      </c>
    </row>
    <row r="5" spans="1:6">
      <c r="A5" s="16">
        <v>22</v>
      </c>
      <c r="F5" s="42"/>
    </row>
    <row r="6" spans="1:6">
      <c r="A6" s="16">
        <v>65</v>
      </c>
    </row>
    <row r="7" spans="1:6">
      <c r="A7" s="16">
        <v>78</v>
      </c>
    </row>
    <row r="8" spans="1:6">
      <c r="A8" s="16">
        <v>21</v>
      </c>
    </row>
    <row r="9" spans="1:6">
      <c r="A9" s="16">
        <v>12</v>
      </c>
    </row>
    <row r="10" spans="1:6">
      <c r="A10" s="16">
        <v>-7</v>
      </c>
    </row>
    <row r="11" spans="1:6">
      <c r="A11" s="16">
        <v>-45</v>
      </c>
    </row>
    <row r="12" spans="1:6">
      <c r="A12" s="16">
        <v>-88</v>
      </c>
    </row>
    <row r="13" spans="1:6">
      <c r="A13" s="16">
        <v>-2</v>
      </c>
    </row>
    <row r="14" spans="1:6">
      <c r="A14" s="16">
        <v>0</v>
      </c>
    </row>
    <row r="15" spans="1:6">
      <c r="A15" s="15" cm="1">
        <f t="array" ref="A15">MIN(IF(A4:A14&gt;0,A4:A14))</f>
        <v>12</v>
      </c>
    </row>
  </sheetData>
  <mergeCells count="1">
    <mergeCell ref="B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19"/>
  <sheetViews>
    <sheetView showGridLines="0" workbookViewId="0">
      <selection activeCell="L10" sqref="L10"/>
    </sheetView>
  </sheetViews>
  <sheetFormatPr defaultRowHeight="14.4"/>
  <cols>
    <col min="1" max="1" width="8.33203125" customWidth="1"/>
    <col min="2" max="3" width="18" customWidth="1"/>
    <col min="4" max="4" width="7" customWidth="1"/>
    <col min="5" max="5" width="9.5546875" customWidth="1"/>
  </cols>
  <sheetData>
    <row r="1" spans="1:13">
      <c r="A1" s="38" t="s">
        <v>2785</v>
      </c>
      <c r="B1" s="148" t="s">
        <v>2738</v>
      </c>
      <c r="C1" s="148"/>
      <c r="D1" s="148"/>
      <c r="E1" s="148"/>
      <c r="F1" s="148"/>
      <c r="G1" s="148"/>
      <c r="H1" s="148"/>
    </row>
    <row r="3" spans="1:13">
      <c r="B3" s="21" t="s">
        <v>2735</v>
      </c>
      <c r="C3" s="21"/>
      <c r="D3" s="21" t="s">
        <v>2736</v>
      </c>
      <c r="E3" s="21" t="s">
        <v>2737</v>
      </c>
    </row>
    <row r="4" spans="1:13">
      <c r="A4" s="15" t="s">
        <v>2740</v>
      </c>
      <c r="B4" s="19" t="s">
        <v>2739</v>
      </c>
      <c r="C4" s="19"/>
      <c r="D4" s="19">
        <v>2010</v>
      </c>
      <c r="E4" s="20">
        <v>40280</v>
      </c>
    </row>
    <row r="5" spans="1:13">
      <c r="H5" s="42"/>
    </row>
    <row r="6" spans="1:13">
      <c r="A6" s="86" t="s">
        <v>2</v>
      </c>
      <c r="B6" s="10" t="s">
        <v>2735</v>
      </c>
      <c r="C6" s="10" t="s">
        <v>2896</v>
      </c>
      <c r="D6" s="10" t="s">
        <v>2736</v>
      </c>
      <c r="E6" s="10" t="s">
        <v>2737</v>
      </c>
      <c r="F6" s="100"/>
      <c r="I6" s="118" t="s">
        <v>2</v>
      </c>
      <c r="J6" s="111" t="s">
        <v>2735</v>
      </c>
      <c r="K6" s="111" t="s">
        <v>2896</v>
      </c>
      <c r="L6" s="111" t="s">
        <v>2736</v>
      </c>
      <c r="M6" s="111" t="s">
        <v>2737</v>
      </c>
    </row>
    <row r="7" spans="1:13">
      <c r="A7" s="87">
        <v>40280</v>
      </c>
      <c r="B7" s="99" t="str">
        <f>TEXT(A7,"MMM")</f>
        <v>Apr</v>
      </c>
      <c r="C7" s="99" t="str">
        <f>TEXT(A7,"DDD")</f>
        <v>Mon</v>
      </c>
      <c r="D7" s="3">
        <f>YEAR(A7)</f>
        <v>2010</v>
      </c>
      <c r="E7" s="101" t="str">
        <f>TEXT(A7,"DD")&amp;"-"&amp;TEXT(A7,"MMM")&amp;"-"&amp;TEXT(A7,"YY")</f>
        <v>12-Apr-10</v>
      </c>
      <c r="F7" t="str">
        <f>TEXT(A7,"DD-MMM-YY")</f>
        <v>12-Apr-10</v>
      </c>
      <c r="I7" s="119">
        <v>40280</v>
      </c>
      <c r="J7" s="112" t="str">
        <f>TEXT(I7,"MMM")</f>
        <v>Apr</v>
      </c>
      <c r="K7" s="112" t="str">
        <f>TEXT(I7,"DDDD")</f>
        <v>Monday</v>
      </c>
      <c r="L7" s="112" t="str">
        <f>TEXT(I7,"YYYY")</f>
        <v>2010</v>
      </c>
      <c r="M7" s="112" t="str">
        <f>TEXT(I7,"D-MMM-Y")</f>
        <v>12-Apr-10</v>
      </c>
    </row>
    <row r="8" spans="1:13">
      <c r="A8" s="87">
        <v>40280</v>
      </c>
      <c r="B8" s="99" t="str">
        <f t="shared" ref="B8:B18" si="0">TEXT(A8,"MMM")</f>
        <v>Apr</v>
      </c>
      <c r="C8" s="99" t="str">
        <f t="shared" ref="C8:C18" si="1">TEXT(A8,"DDD")</f>
        <v>Mon</v>
      </c>
      <c r="D8" s="3">
        <f t="shared" ref="D8:D18" si="2">YEAR(A8)</f>
        <v>2010</v>
      </c>
      <c r="E8" s="101" t="str">
        <f t="shared" ref="E8:E18" si="3">TEXT(A8,"DD")&amp;"-"&amp;TEXT(A8,"MMM")&amp;"-"&amp;TEXT(A8,"YY")</f>
        <v>12-Apr-10</v>
      </c>
      <c r="I8" s="119">
        <v>40280</v>
      </c>
      <c r="J8" s="112" t="str">
        <f t="shared" ref="J8:J18" si="4">TEXT(I8,"MMM")</f>
        <v>Apr</v>
      </c>
      <c r="K8" s="112" t="str">
        <f t="shared" ref="K8:K18" si="5">TEXT(I8,"DDDD")</f>
        <v>Monday</v>
      </c>
      <c r="L8" s="112" t="str">
        <f t="shared" ref="L8:L18" si="6">TEXT(I8,"YYY")</f>
        <v>2010</v>
      </c>
      <c r="M8" s="112" t="str">
        <f>TEXT(I8,"D-MMM-Y")</f>
        <v>12-Apr-10</v>
      </c>
    </row>
    <row r="9" spans="1:13">
      <c r="A9" s="87">
        <v>40280</v>
      </c>
      <c r="B9" s="99" t="str">
        <f t="shared" si="0"/>
        <v>Apr</v>
      </c>
      <c r="C9" s="99" t="str">
        <f t="shared" si="1"/>
        <v>Mon</v>
      </c>
      <c r="D9" s="3">
        <f t="shared" si="2"/>
        <v>2010</v>
      </c>
      <c r="E9" s="101" t="str">
        <f t="shared" si="3"/>
        <v>12-Apr-10</v>
      </c>
      <c r="I9" s="119">
        <v>40280</v>
      </c>
      <c r="J9" s="112" t="str">
        <f t="shared" si="4"/>
        <v>Apr</v>
      </c>
      <c r="K9" s="112" t="str">
        <f t="shared" si="5"/>
        <v>Monday</v>
      </c>
      <c r="L9" s="112" t="str">
        <f t="shared" si="6"/>
        <v>2010</v>
      </c>
      <c r="M9" s="112" t="str">
        <f t="shared" ref="M9:M18" si="7">TEXT(I9,"D-MMM-Y")</f>
        <v>12-Apr-10</v>
      </c>
    </row>
    <row r="10" spans="1:13">
      <c r="A10" s="87">
        <v>40280</v>
      </c>
      <c r="B10" s="99" t="str">
        <f t="shared" si="0"/>
        <v>Apr</v>
      </c>
      <c r="C10" s="99" t="str">
        <f t="shared" si="1"/>
        <v>Mon</v>
      </c>
      <c r="D10" s="3">
        <f t="shared" si="2"/>
        <v>2010</v>
      </c>
      <c r="E10" s="101" t="str">
        <f t="shared" si="3"/>
        <v>12-Apr-10</v>
      </c>
      <c r="I10" s="119">
        <v>40280</v>
      </c>
      <c r="J10" s="112" t="str">
        <f t="shared" si="4"/>
        <v>Apr</v>
      </c>
      <c r="K10" s="112" t="str">
        <f t="shared" si="5"/>
        <v>Monday</v>
      </c>
      <c r="L10" s="112" t="str">
        <f t="shared" si="6"/>
        <v>2010</v>
      </c>
      <c r="M10" s="112" t="str">
        <f t="shared" si="7"/>
        <v>12-Apr-10</v>
      </c>
    </row>
    <row r="11" spans="1:13">
      <c r="A11" s="87">
        <v>40182</v>
      </c>
      <c r="B11" s="99" t="str">
        <f t="shared" si="0"/>
        <v>Jan</v>
      </c>
      <c r="C11" s="99" t="str">
        <f t="shared" si="1"/>
        <v>Mon</v>
      </c>
      <c r="D11" s="3">
        <f t="shared" si="2"/>
        <v>2010</v>
      </c>
      <c r="E11" s="101" t="str">
        <f t="shared" si="3"/>
        <v>04-Jan-10</v>
      </c>
      <c r="I11" s="119">
        <v>40182</v>
      </c>
      <c r="J11" s="112" t="str">
        <f t="shared" si="4"/>
        <v>Jan</v>
      </c>
      <c r="K11" s="112" t="str">
        <f t="shared" si="5"/>
        <v>Monday</v>
      </c>
      <c r="L11" s="112" t="str">
        <f t="shared" si="6"/>
        <v>2010</v>
      </c>
      <c r="M11" s="112" t="str">
        <f t="shared" si="7"/>
        <v>4-Jan-10</v>
      </c>
    </row>
    <row r="12" spans="1:13">
      <c r="A12" s="87">
        <v>40278</v>
      </c>
      <c r="B12" s="99" t="str">
        <f t="shared" si="0"/>
        <v>Apr</v>
      </c>
      <c r="C12" s="99" t="str">
        <f t="shared" si="1"/>
        <v>Sat</v>
      </c>
      <c r="D12" s="3">
        <f t="shared" si="2"/>
        <v>2010</v>
      </c>
      <c r="E12" s="101" t="str">
        <f t="shared" si="3"/>
        <v>10-Apr-10</v>
      </c>
      <c r="I12" s="119">
        <v>40278</v>
      </c>
      <c r="J12" s="112" t="str">
        <f t="shared" si="4"/>
        <v>Apr</v>
      </c>
      <c r="K12" s="112" t="str">
        <f t="shared" si="5"/>
        <v>Saturday</v>
      </c>
      <c r="L12" s="112" t="str">
        <f t="shared" si="6"/>
        <v>2010</v>
      </c>
      <c r="M12" s="112" t="str">
        <f t="shared" si="7"/>
        <v>10-Apr-10</v>
      </c>
    </row>
    <row r="13" spans="1:13">
      <c r="A13" s="87">
        <v>40280</v>
      </c>
      <c r="B13" s="99" t="str">
        <f t="shared" si="0"/>
        <v>Apr</v>
      </c>
      <c r="C13" s="99" t="str">
        <f t="shared" si="1"/>
        <v>Mon</v>
      </c>
      <c r="D13" s="3">
        <f t="shared" si="2"/>
        <v>2010</v>
      </c>
      <c r="E13" s="101" t="str">
        <f t="shared" si="3"/>
        <v>12-Apr-10</v>
      </c>
      <c r="I13" s="119">
        <v>40280</v>
      </c>
      <c r="J13" s="112" t="str">
        <f t="shared" si="4"/>
        <v>Apr</v>
      </c>
      <c r="K13" s="112" t="str">
        <f t="shared" si="5"/>
        <v>Monday</v>
      </c>
      <c r="L13" s="112" t="str">
        <f t="shared" si="6"/>
        <v>2010</v>
      </c>
      <c r="M13" s="112" t="str">
        <f t="shared" si="7"/>
        <v>12-Apr-10</v>
      </c>
    </row>
    <row r="14" spans="1:13">
      <c r="A14" s="87">
        <v>40280</v>
      </c>
      <c r="B14" s="99" t="str">
        <f t="shared" si="0"/>
        <v>Apr</v>
      </c>
      <c r="C14" s="99" t="str">
        <f t="shared" si="1"/>
        <v>Mon</v>
      </c>
      <c r="D14" s="3">
        <f t="shared" si="2"/>
        <v>2010</v>
      </c>
      <c r="E14" s="101" t="str">
        <f t="shared" si="3"/>
        <v>12-Apr-10</v>
      </c>
      <c r="I14" s="119">
        <v>40280</v>
      </c>
      <c r="J14" s="112" t="str">
        <f t="shared" si="4"/>
        <v>Apr</v>
      </c>
      <c r="K14" s="112" t="str">
        <f t="shared" si="5"/>
        <v>Monday</v>
      </c>
      <c r="L14" s="112" t="str">
        <f t="shared" si="6"/>
        <v>2010</v>
      </c>
      <c r="M14" s="112" t="str">
        <f t="shared" si="7"/>
        <v>12-Apr-10</v>
      </c>
    </row>
    <row r="15" spans="1:13">
      <c r="A15" s="87">
        <v>40280</v>
      </c>
      <c r="B15" s="99" t="str">
        <f t="shared" si="0"/>
        <v>Apr</v>
      </c>
      <c r="C15" s="99" t="str">
        <f t="shared" si="1"/>
        <v>Mon</v>
      </c>
      <c r="D15" s="3">
        <f t="shared" si="2"/>
        <v>2010</v>
      </c>
      <c r="E15" s="101" t="str">
        <f t="shared" si="3"/>
        <v>12-Apr-10</v>
      </c>
      <c r="I15" s="119">
        <v>40280</v>
      </c>
      <c r="J15" s="112" t="str">
        <f t="shared" si="4"/>
        <v>Apr</v>
      </c>
      <c r="K15" s="112" t="str">
        <f t="shared" si="5"/>
        <v>Monday</v>
      </c>
      <c r="L15" s="112" t="str">
        <f t="shared" si="6"/>
        <v>2010</v>
      </c>
      <c r="M15" s="112" t="str">
        <f t="shared" si="7"/>
        <v>12-Apr-10</v>
      </c>
    </row>
    <row r="16" spans="1:13">
      <c r="A16" s="87">
        <v>40280</v>
      </c>
      <c r="B16" s="99" t="str">
        <f t="shared" si="0"/>
        <v>Apr</v>
      </c>
      <c r="C16" s="99" t="str">
        <f t="shared" si="1"/>
        <v>Mon</v>
      </c>
      <c r="D16" s="3">
        <f t="shared" si="2"/>
        <v>2010</v>
      </c>
      <c r="E16" s="101" t="str">
        <f t="shared" si="3"/>
        <v>12-Apr-10</v>
      </c>
      <c r="I16" s="119">
        <v>40280</v>
      </c>
      <c r="J16" s="112" t="str">
        <f t="shared" si="4"/>
        <v>Apr</v>
      </c>
      <c r="K16" s="112" t="str">
        <f t="shared" si="5"/>
        <v>Monday</v>
      </c>
      <c r="L16" s="112" t="str">
        <f t="shared" si="6"/>
        <v>2010</v>
      </c>
      <c r="M16" s="112" t="str">
        <f t="shared" si="7"/>
        <v>12-Apr-10</v>
      </c>
    </row>
    <row r="17" spans="1:13">
      <c r="A17" s="87">
        <v>40287</v>
      </c>
      <c r="B17" s="99" t="str">
        <f t="shared" si="0"/>
        <v>Apr</v>
      </c>
      <c r="C17" s="99" t="str">
        <f t="shared" si="1"/>
        <v>Mon</v>
      </c>
      <c r="D17" s="3">
        <f t="shared" si="2"/>
        <v>2010</v>
      </c>
      <c r="E17" s="101" t="str">
        <f t="shared" si="3"/>
        <v>19-Apr-10</v>
      </c>
      <c r="I17" s="119">
        <v>40287</v>
      </c>
      <c r="J17" s="112" t="str">
        <f t="shared" si="4"/>
        <v>Apr</v>
      </c>
      <c r="K17" s="112" t="str">
        <f t="shared" si="5"/>
        <v>Monday</v>
      </c>
      <c r="L17" s="112" t="str">
        <f t="shared" si="6"/>
        <v>2010</v>
      </c>
      <c r="M17" s="112" t="str">
        <f t="shared" si="7"/>
        <v>19-Apr-10</v>
      </c>
    </row>
    <row r="18" spans="1:13">
      <c r="A18" s="87">
        <v>40280</v>
      </c>
      <c r="B18" s="99" t="str">
        <f t="shared" si="0"/>
        <v>Apr</v>
      </c>
      <c r="C18" s="99" t="str">
        <f t="shared" si="1"/>
        <v>Mon</v>
      </c>
      <c r="D18" s="3">
        <f t="shared" si="2"/>
        <v>2010</v>
      </c>
      <c r="E18" s="101" t="str">
        <f t="shared" si="3"/>
        <v>12-Apr-10</v>
      </c>
      <c r="I18" s="119">
        <v>40280</v>
      </c>
      <c r="J18" s="112" t="str">
        <f t="shared" si="4"/>
        <v>Apr</v>
      </c>
      <c r="K18" s="112" t="str">
        <f t="shared" si="5"/>
        <v>Monday</v>
      </c>
      <c r="L18" s="112" t="str">
        <f t="shared" si="6"/>
        <v>2010</v>
      </c>
      <c r="M18" s="112" t="str">
        <f t="shared" si="7"/>
        <v>12-Apr-10</v>
      </c>
    </row>
    <row r="19" spans="1:13">
      <c r="A19" s="80"/>
    </row>
  </sheetData>
  <mergeCells count="1">
    <mergeCell ref="B1:H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2"/>
  <sheetViews>
    <sheetView showGridLines="0" topLeftCell="A3" workbookViewId="0">
      <selection activeCell="I21" sqref="I21"/>
    </sheetView>
  </sheetViews>
  <sheetFormatPr defaultColWidth="9.109375" defaultRowHeight="12"/>
  <cols>
    <col min="1" max="1" width="14.88671875" style="43" customWidth="1"/>
    <col min="2" max="2" width="24.6640625" style="43" customWidth="1"/>
    <col min="3" max="3" width="4.88671875" style="43" customWidth="1"/>
    <col min="4" max="4" width="8.88671875" style="43" customWidth="1"/>
    <col min="5" max="5" width="5.88671875" style="43" customWidth="1"/>
    <col min="6" max="6" width="8.109375" style="43" customWidth="1"/>
    <col min="7" max="7" width="20.109375" style="43" bestFit="1" customWidth="1"/>
    <col min="8" max="8" width="24.109375" style="43" bestFit="1" customWidth="1"/>
    <col min="9" max="16384" width="9.109375" style="43"/>
  </cols>
  <sheetData>
    <row r="1" spans="1:7">
      <c r="A1" s="70" t="s">
        <v>2849</v>
      </c>
      <c r="B1" s="156" t="s">
        <v>2786</v>
      </c>
      <c r="C1" s="157"/>
      <c r="D1" s="157"/>
      <c r="E1" s="158"/>
    </row>
    <row r="3" spans="1:7">
      <c r="A3" s="44"/>
      <c r="B3" s="45">
        <v>40826</v>
      </c>
      <c r="C3" s="46">
        <v>40826</v>
      </c>
      <c r="D3" s="47">
        <v>40826</v>
      </c>
      <c r="E3" s="48">
        <v>40826</v>
      </c>
      <c r="F3" s="49">
        <v>40826</v>
      </c>
      <c r="G3" s="50">
        <v>40826</v>
      </c>
    </row>
    <row r="4" spans="1:7">
      <c r="A4" s="51">
        <v>40825.007638888892</v>
      </c>
      <c r="B4" s="52" t="str">
        <f>TEXT(A4,"DDDD, MMMM DD, YYYY")</f>
        <v>Sunday, October 09, 2011</v>
      </c>
      <c r="C4" s="52" t="str">
        <f>TEXT(A4,"DD-DD")</f>
        <v>09-09</v>
      </c>
      <c r="D4" s="52" t="str">
        <f>TEXT(A4,"MMMM-DD")</f>
        <v>October-09</v>
      </c>
      <c r="E4" s="52" t="str">
        <f>TEXT(A4,"DD-MMM")</f>
        <v>09-Oct</v>
      </c>
      <c r="F4" s="52" t="str">
        <f>TEXT(A4,"DD-MMM-DD")</f>
        <v>09-Oct-09</v>
      </c>
      <c r="G4" s="52" t="str">
        <f>TEXT(A4,"DDDD,MMMM DD,YYYY")</f>
        <v>Sunday,October 09,2011</v>
      </c>
    </row>
    <row r="5" spans="1:7">
      <c r="A5" s="51">
        <v>40826.007638888892</v>
      </c>
      <c r="B5" s="52" t="str">
        <f t="shared" ref="B5:B15" si="0">TEXT(A5,"DDDD, MMMM DD, YYYY")</f>
        <v>Monday, October 10, 2011</v>
      </c>
      <c r="C5" s="52" t="str">
        <f t="shared" ref="C5:C15" si="1">TEXT(A5,"DD-DD")</f>
        <v>10-10</v>
      </c>
      <c r="D5" s="52" t="str">
        <f t="shared" ref="D5:D15" si="2">TEXT(A5,"MMMM-DD")</f>
        <v>October-10</v>
      </c>
      <c r="E5" s="52" t="str">
        <f t="shared" ref="E5:E15" si="3">TEXT(A5,"DD-MMM")</f>
        <v>10-Oct</v>
      </c>
      <c r="F5" s="52" t="str">
        <f t="shared" ref="F5:F15" si="4">TEXT(A5,"DD-MMM-DD")</f>
        <v>10-Oct-10</v>
      </c>
      <c r="G5" s="52" t="str">
        <f t="shared" ref="G5:G15" si="5">TEXT(A5,"DDDD,MMMM DD,YYYY")</f>
        <v>Monday,October 10,2011</v>
      </c>
    </row>
    <row r="6" spans="1:7">
      <c r="A6" s="51">
        <v>40827.007638888892</v>
      </c>
      <c r="B6" s="52" t="str">
        <f t="shared" si="0"/>
        <v>Tuesday, October 11, 2011</v>
      </c>
      <c r="C6" s="52" t="str">
        <f t="shared" si="1"/>
        <v>11-11</v>
      </c>
      <c r="D6" s="52" t="str">
        <f t="shared" si="2"/>
        <v>October-11</v>
      </c>
      <c r="E6" s="52" t="str">
        <f t="shared" si="3"/>
        <v>11-Oct</v>
      </c>
      <c r="F6" s="52" t="str">
        <f t="shared" si="4"/>
        <v>11-Oct-11</v>
      </c>
      <c r="G6" s="52" t="str">
        <f t="shared" si="5"/>
        <v>Tuesday,October 11,2011</v>
      </c>
    </row>
    <row r="7" spans="1:7">
      <c r="A7" s="51">
        <v>40828.007638888892</v>
      </c>
      <c r="B7" s="52" t="str">
        <f t="shared" si="0"/>
        <v>Wednesday, October 12, 2011</v>
      </c>
      <c r="C7" s="52" t="str">
        <f t="shared" si="1"/>
        <v>12-12</v>
      </c>
      <c r="D7" s="52" t="str">
        <f t="shared" si="2"/>
        <v>October-12</v>
      </c>
      <c r="E7" s="52" t="str">
        <f t="shared" si="3"/>
        <v>12-Oct</v>
      </c>
      <c r="F7" s="52" t="str">
        <f t="shared" si="4"/>
        <v>12-Oct-12</v>
      </c>
      <c r="G7" s="52" t="str">
        <f t="shared" si="5"/>
        <v>Wednesday,October 12,2011</v>
      </c>
    </row>
    <row r="8" spans="1:7">
      <c r="A8" s="51">
        <v>40829.007638888892</v>
      </c>
      <c r="B8" s="52" t="str">
        <f t="shared" si="0"/>
        <v>Thursday, October 13, 2011</v>
      </c>
      <c r="C8" s="52" t="str">
        <f t="shared" si="1"/>
        <v>13-13</v>
      </c>
      <c r="D8" s="52" t="str">
        <f t="shared" si="2"/>
        <v>October-13</v>
      </c>
      <c r="E8" s="52" t="str">
        <f t="shared" si="3"/>
        <v>13-Oct</v>
      </c>
      <c r="F8" s="52" t="str">
        <f t="shared" si="4"/>
        <v>13-Oct-13</v>
      </c>
      <c r="G8" s="52" t="str">
        <f t="shared" si="5"/>
        <v>Thursday,October 13,2011</v>
      </c>
    </row>
    <row r="9" spans="1:7">
      <c r="A9" s="51">
        <v>40830.007638888892</v>
      </c>
      <c r="B9" s="52" t="str">
        <f t="shared" si="0"/>
        <v>Friday, October 14, 2011</v>
      </c>
      <c r="C9" s="52" t="str">
        <f t="shared" si="1"/>
        <v>14-14</v>
      </c>
      <c r="D9" s="52" t="str">
        <f t="shared" si="2"/>
        <v>October-14</v>
      </c>
      <c r="E9" s="52" t="str">
        <f t="shared" si="3"/>
        <v>14-Oct</v>
      </c>
      <c r="F9" s="52" t="str">
        <f t="shared" si="4"/>
        <v>14-Oct-14</v>
      </c>
      <c r="G9" s="52" t="str">
        <f t="shared" si="5"/>
        <v>Friday,October 14,2011</v>
      </c>
    </row>
    <row r="10" spans="1:7">
      <c r="A10" s="51">
        <v>40831.007638888892</v>
      </c>
      <c r="B10" s="52" t="str">
        <f t="shared" si="0"/>
        <v>Saturday, October 15, 2011</v>
      </c>
      <c r="C10" s="52" t="str">
        <f t="shared" si="1"/>
        <v>15-15</v>
      </c>
      <c r="D10" s="52" t="str">
        <f t="shared" si="2"/>
        <v>October-15</v>
      </c>
      <c r="E10" s="52" t="str">
        <f t="shared" si="3"/>
        <v>15-Oct</v>
      </c>
      <c r="F10" s="52" t="str">
        <f t="shared" si="4"/>
        <v>15-Oct-15</v>
      </c>
      <c r="G10" s="52" t="str">
        <f t="shared" si="5"/>
        <v>Saturday,October 15,2011</v>
      </c>
    </row>
    <row r="11" spans="1:7">
      <c r="A11" s="51">
        <v>40832.007638888892</v>
      </c>
      <c r="B11" s="52" t="str">
        <f t="shared" si="0"/>
        <v>Sunday, October 16, 2011</v>
      </c>
      <c r="C11" s="52" t="str">
        <f t="shared" si="1"/>
        <v>16-16</v>
      </c>
      <c r="D11" s="52" t="str">
        <f t="shared" si="2"/>
        <v>October-16</v>
      </c>
      <c r="E11" s="52" t="str">
        <f t="shared" si="3"/>
        <v>16-Oct</v>
      </c>
      <c r="F11" s="52" t="str">
        <f t="shared" si="4"/>
        <v>16-Oct-16</v>
      </c>
      <c r="G11" s="52" t="str">
        <f t="shared" si="5"/>
        <v>Sunday,October 16,2011</v>
      </c>
    </row>
    <row r="12" spans="1:7">
      <c r="A12" s="51">
        <v>40833.007638888892</v>
      </c>
      <c r="B12" s="52" t="str">
        <f t="shared" si="0"/>
        <v>Monday, October 17, 2011</v>
      </c>
      <c r="C12" s="52" t="str">
        <f t="shared" si="1"/>
        <v>17-17</v>
      </c>
      <c r="D12" s="52" t="str">
        <f t="shared" si="2"/>
        <v>October-17</v>
      </c>
      <c r="E12" s="52" t="str">
        <f t="shared" si="3"/>
        <v>17-Oct</v>
      </c>
      <c r="F12" s="52" t="str">
        <f t="shared" si="4"/>
        <v>17-Oct-17</v>
      </c>
      <c r="G12" s="52" t="str">
        <f t="shared" si="5"/>
        <v>Monday,October 17,2011</v>
      </c>
    </row>
    <row r="13" spans="1:7">
      <c r="A13" s="51">
        <v>40834.007638888892</v>
      </c>
      <c r="B13" s="52" t="str">
        <f t="shared" si="0"/>
        <v>Tuesday, October 18, 2011</v>
      </c>
      <c r="C13" s="52" t="str">
        <f t="shared" si="1"/>
        <v>18-18</v>
      </c>
      <c r="D13" s="52" t="str">
        <f t="shared" si="2"/>
        <v>October-18</v>
      </c>
      <c r="E13" s="52" t="str">
        <f t="shared" si="3"/>
        <v>18-Oct</v>
      </c>
      <c r="F13" s="52" t="str">
        <f t="shared" si="4"/>
        <v>18-Oct-18</v>
      </c>
      <c r="G13" s="52" t="str">
        <f t="shared" si="5"/>
        <v>Tuesday,October 18,2011</v>
      </c>
    </row>
    <row r="14" spans="1:7">
      <c r="A14" s="51">
        <v>40835.007638888892</v>
      </c>
      <c r="B14" s="52" t="str">
        <f t="shared" si="0"/>
        <v>Wednesday, October 19, 2011</v>
      </c>
      <c r="C14" s="52" t="str">
        <f t="shared" si="1"/>
        <v>19-19</v>
      </c>
      <c r="D14" s="52" t="str">
        <f t="shared" si="2"/>
        <v>October-19</v>
      </c>
      <c r="E14" s="52" t="str">
        <f t="shared" si="3"/>
        <v>19-Oct</v>
      </c>
      <c r="F14" s="52" t="str">
        <f t="shared" si="4"/>
        <v>19-Oct-19</v>
      </c>
      <c r="G14" s="52" t="str">
        <f t="shared" si="5"/>
        <v>Wednesday,October 19,2011</v>
      </c>
    </row>
    <row r="15" spans="1:7">
      <c r="A15" s="51">
        <v>40836.007638888892</v>
      </c>
      <c r="B15" s="52" t="str">
        <f t="shared" si="0"/>
        <v>Thursday, October 20, 2011</v>
      </c>
      <c r="C15" s="52" t="str">
        <f t="shared" si="1"/>
        <v>20-20</v>
      </c>
      <c r="D15" s="52" t="str">
        <f t="shared" si="2"/>
        <v>October-20</v>
      </c>
      <c r="E15" s="52" t="str">
        <f t="shared" si="3"/>
        <v>20-Oct</v>
      </c>
      <c r="F15" s="52" t="str">
        <f t="shared" si="4"/>
        <v>20-Oct-20</v>
      </c>
      <c r="G15" s="52" t="str">
        <f t="shared" si="5"/>
        <v>Thursday,October 20,2011</v>
      </c>
    </row>
    <row r="20" spans="1:7">
      <c r="A20" s="120"/>
      <c r="B20" s="121">
        <v>40826</v>
      </c>
      <c r="C20" s="122">
        <v>40826</v>
      </c>
      <c r="D20" s="123">
        <v>40826</v>
      </c>
      <c r="E20" s="124">
        <v>40826</v>
      </c>
      <c r="F20" s="125">
        <v>40826</v>
      </c>
      <c r="G20" s="126">
        <v>40826</v>
      </c>
    </row>
    <row r="21" spans="1:7">
      <c r="A21" s="127">
        <v>40825.007638888892</v>
      </c>
      <c r="B21" s="128" t="str">
        <f>TEXT(A21, "D MMMM YYYY")</f>
        <v>9 October 2011</v>
      </c>
      <c r="C21" s="128" t="str">
        <f>TEXT(A21,"D-D")</f>
        <v>9-9</v>
      </c>
      <c r="D21" s="128" t="str">
        <f>TEXT(A21,"MMMM-Y")</f>
        <v>October-11</v>
      </c>
      <c r="E21" s="128" t="str">
        <f>TEXT(A21,"D-MMM")</f>
        <v>9-Oct</v>
      </c>
      <c r="F21" s="128" t="str">
        <f>TEXT(A21,"D-MMM-Y")</f>
        <v>9-Oct-11</v>
      </c>
      <c r="G21" s="128" t="str">
        <f>TEXT(A21,"DDDD, MMMM, D, YYYY")</f>
        <v>Sunday, October, 9, 2011</v>
      </c>
    </row>
    <row r="22" spans="1:7">
      <c r="A22" s="127">
        <v>40826.007638888892</v>
      </c>
      <c r="B22" s="128" t="str">
        <f t="shared" ref="B22:B32" si="6">TEXT(A22, "D MMMM YYYY")</f>
        <v>10 October 2011</v>
      </c>
      <c r="C22" s="128" t="str">
        <f t="shared" ref="C22:C32" si="7">TEXT(A22,"D-D")</f>
        <v>10-10</v>
      </c>
      <c r="D22" s="128" t="str">
        <f t="shared" ref="D22:D32" si="8">TEXT(A22,"MMMM-Y")</f>
        <v>October-11</v>
      </c>
      <c r="E22" s="128" t="str">
        <f t="shared" ref="E22:E32" si="9">TEXT(A22,"D-MMM")</f>
        <v>10-Oct</v>
      </c>
      <c r="F22" s="128" t="str">
        <f t="shared" ref="F22:F32" si="10">TEXT(A22,"D-MMM-Y")</f>
        <v>10-Oct-11</v>
      </c>
      <c r="G22" s="128" t="str">
        <f t="shared" ref="G22:G32" si="11">TEXT(A22,"DDDD, MMMM, D, YYYY")</f>
        <v>Monday, October, 10, 2011</v>
      </c>
    </row>
    <row r="23" spans="1:7">
      <c r="A23" s="127">
        <v>40827.007638888892</v>
      </c>
      <c r="B23" s="128" t="str">
        <f t="shared" si="6"/>
        <v>11 October 2011</v>
      </c>
      <c r="C23" s="128" t="str">
        <f t="shared" si="7"/>
        <v>11-11</v>
      </c>
      <c r="D23" s="128" t="str">
        <f t="shared" si="8"/>
        <v>October-11</v>
      </c>
      <c r="E23" s="128" t="str">
        <f t="shared" si="9"/>
        <v>11-Oct</v>
      </c>
      <c r="F23" s="128" t="str">
        <f t="shared" si="10"/>
        <v>11-Oct-11</v>
      </c>
      <c r="G23" s="128" t="str">
        <f t="shared" si="11"/>
        <v>Tuesday, October, 11, 2011</v>
      </c>
    </row>
    <row r="24" spans="1:7">
      <c r="A24" s="127">
        <v>40828.007638888892</v>
      </c>
      <c r="B24" s="128" t="str">
        <f t="shared" si="6"/>
        <v>12 October 2011</v>
      </c>
      <c r="C24" s="128" t="str">
        <f t="shared" si="7"/>
        <v>12-12</v>
      </c>
      <c r="D24" s="128" t="str">
        <f t="shared" si="8"/>
        <v>October-11</v>
      </c>
      <c r="E24" s="128" t="str">
        <f t="shared" si="9"/>
        <v>12-Oct</v>
      </c>
      <c r="F24" s="128" t="str">
        <f t="shared" si="10"/>
        <v>12-Oct-11</v>
      </c>
      <c r="G24" s="128" t="str">
        <f t="shared" si="11"/>
        <v>Wednesday, October, 12, 2011</v>
      </c>
    </row>
    <row r="25" spans="1:7">
      <c r="A25" s="127">
        <v>40829.007638888892</v>
      </c>
      <c r="B25" s="128" t="str">
        <f t="shared" si="6"/>
        <v>13 October 2011</v>
      </c>
      <c r="C25" s="128" t="str">
        <f t="shared" si="7"/>
        <v>13-13</v>
      </c>
      <c r="D25" s="128" t="str">
        <f t="shared" si="8"/>
        <v>October-11</v>
      </c>
      <c r="E25" s="128" t="str">
        <f t="shared" si="9"/>
        <v>13-Oct</v>
      </c>
      <c r="F25" s="128" t="str">
        <f t="shared" si="10"/>
        <v>13-Oct-11</v>
      </c>
      <c r="G25" s="128" t="str">
        <f t="shared" si="11"/>
        <v>Thursday, October, 13, 2011</v>
      </c>
    </row>
    <row r="26" spans="1:7">
      <c r="A26" s="127">
        <v>40830.007638888892</v>
      </c>
      <c r="B26" s="128" t="str">
        <f t="shared" si="6"/>
        <v>14 October 2011</v>
      </c>
      <c r="C26" s="128" t="str">
        <f t="shared" si="7"/>
        <v>14-14</v>
      </c>
      <c r="D26" s="128" t="str">
        <f t="shared" si="8"/>
        <v>October-11</v>
      </c>
      <c r="E26" s="128" t="str">
        <f t="shared" si="9"/>
        <v>14-Oct</v>
      </c>
      <c r="F26" s="128" t="str">
        <f t="shared" si="10"/>
        <v>14-Oct-11</v>
      </c>
      <c r="G26" s="128" t="str">
        <f t="shared" si="11"/>
        <v>Friday, October, 14, 2011</v>
      </c>
    </row>
    <row r="27" spans="1:7">
      <c r="A27" s="127">
        <v>40831.007638888892</v>
      </c>
      <c r="B27" s="128" t="str">
        <f t="shared" si="6"/>
        <v>15 October 2011</v>
      </c>
      <c r="C27" s="128" t="str">
        <f t="shared" si="7"/>
        <v>15-15</v>
      </c>
      <c r="D27" s="128" t="str">
        <f t="shared" si="8"/>
        <v>October-11</v>
      </c>
      <c r="E27" s="128" t="str">
        <f t="shared" si="9"/>
        <v>15-Oct</v>
      </c>
      <c r="F27" s="128" t="str">
        <f t="shared" si="10"/>
        <v>15-Oct-11</v>
      </c>
      <c r="G27" s="128" t="str">
        <f t="shared" si="11"/>
        <v>Saturday, October, 15, 2011</v>
      </c>
    </row>
    <row r="28" spans="1:7">
      <c r="A28" s="127">
        <v>40832.007638888892</v>
      </c>
      <c r="B28" s="128" t="str">
        <f t="shared" si="6"/>
        <v>16 October 2011</v>
      </c>
      <c r="C28" s="128" t="str">
        <f t="shared" si="7"/>
        <v>16-16</v>
      </c>
      <c r="D28" s="128" t="str">
        <f t="shared" si="8"/>
        <v>October-11</v>
      </c>
      <c r="E28" s="128" t="str">
        <f t="shared" si="9"/>
        <v>16-Oct</v>
      </c>
      <c r="F28" s="128" t="str">
        <f t="shared" si="10"/>
        <v>16-Oct-11</v>
      </c>
      <c r="G28" s="128" t="str">
        <f t="shared" si="11"/>
        <v>Sunday, October, 16, 2011</v>
      </c>
    </row>
    <row r="29" spans="1:7">
      <c r="A29" s="127">
        <v>40833.007638888892</v>
      </c>
      <c r="B29" s="128" t="str">
        <f t="shared" si="6"/>
        <v>17 October 2011</v>
      </c>
      <c r="C29" s="128" t="str">
        <f t="shared" si="7"/>
        <v>17-17</v>
      </c>
      <c r="D29" s="128" t="str">
        <f t="shared" si="8"/>
        <v>October-11</v>
      </c>
      <c r="E29" s="128" t="str">
        <f t="shared" si="9"/>
        <v>17-Oct</v>
      </c>
      <c r="F29" s="128" t="str">
        <f t="shared" si="10"/>
        <v>17-Oct-11</v>
      </c>
      <c r="G29" s="128" t="str">
        <f t="shared" si="11"/>
        <v>Monday, October, 17, 2011</v>
      </c>
    </row>
    <row r="30" spans="1:7">
      <c r="A30" s="127">
        <v>40834.007638888892</v>
      </c>
      <c r="B30" s="128" t="str">
        <f t="shared" si="6"/>
        <v>18 October 2011</v>
      </c>
      <c r="C30" s="128" t="str">
        <f t="shared" si="7"/>
        <v>18-18</v>
      </c>
      <c r="D30" s="128" t="str">
        <f t="shared" si="8"/>
        <v>October-11</v>
      </c>
      <c r="E30" s="128" t="str">
        <f t="shared" si="9"/>
        <v>18-Oct</v>
      </c>
      <c r="F30" s="128" t="str">
        <f t="shared" si="10"/>
        <v>18-Oct-11</v>
      </c>
      <c r="G30" s="128" t="str">
        <f t="shared" si="11"/>
        <v>Tuesday, October, 18, 2011</v>
      </c>
    </row>
    <row r="31" spans="1:7">
      <c r="A31" s="127">
        <v>40835.007638888892</v>
      </c>
      <c r="B31" s="128" t="str">
        <f t="shared" si="6"/>
        <v>19 October 2011</v>
      </c>
      <c r="C31" s="128" t="str">
        <f t="shared" si="7"/>
        <v>19-19</v>
      </c>
      <c r="D31" s="128" t="str">
        <f t="shared" si="8"/>
        <v>October-11</v>
      </c>
      <c r="E31" s="128" t="str">
        <f t="shared" si="9"/>
        <v>19-Oct</v>
      </c>
      <c r="F31" s="128" t="str">
        <f t="shared" si="10"/>
        <v>19-Oct-11</v>
      </c>
      <c r="G31" s="128" t="str">
        <f t="shared" si="11"/>
        <v>Wednesday, October, 19, 2011</v>
      </c>
    </row>
    <row r="32" spans="1:7">
      <c r="A32" s="127">
        <v>40836.007638888892</v>
      </c>
      <c r="B32" s="128" t="str">
        <f t="shared" si="6"/>
        <v>20 October 2011</v>
      </c>
      <c r="C32" s="128" t="str">
        <f t="shared" si="7"/>
        <v>20-20</v>
      </c>
      <c r="D32" s="128" t="str">
        <f t="shared" si="8"/>
        <v>October-11</v>
      </c>
      <c r="E32" s="128" t="str">
        <f t="shared" si="9"/>
        <v>20-Oct</v>
      </c>
      <c r="F32" s="128" t="str">
        <f t="shared" si="10"/>
        <v>20-Oct-11</v>
      </c>
      <c r="G32" s="128" t="str">
        <f t="shared" si="11"/>
        <v>Thursday, October, 20, 2011</v>
      </c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30"/>
  <sheetViews>
    <sheetView showGridLines="0" workbookViewId="0">
      <selection activeCell="J4" sqref="J4"/>
    </sheetView>
  </sheetViews>
  <sheetFormatPr defaultRowHeight="14.4"/>
  <cols>
    <col min="1" max="1" width="7.44140625" bestFit="1" customWidth="1"/>
  </cols>
  <sheetData>
    <row r="1" spans="1:10">
      <c r="A1" s="38" t="s">
        <v>2850</v>
      </c>
      <c r="B1" s="148" t="s">
        <v>2746</v>
      </c>
      <c r="C1" s="148"/>
      <c r="D1" s="148"/>
      <c r="E1" s="148"/>
      <c r="F1" s="148"/>
    </row>
    <row r="3" spans="1:10">
      <c r="A3" s="82" t="s">
        <v>2747</v>
      </c>
      <c r="D3" s="15" t="s">
        <v>2724</v>
      </c>
      <c r="E3" s="15">
        <f>COUNTIF(B4:B30,"&gt;1")</f>
        <v>21</v>
      </c>
    </row>
    <row r="4" spans="1:10">
      <c r="A4" s="23">
        <v>376196</v>
      </c>
      <c r="B4">
        <f t="shared" ref="B4:B9" si="0">COUNTIF(A:A,A4)</f>
        <v>2</v>
      </c>
      <c r="G4" s="107">
        <f>COUNTIF($A$4:$A$30,A4)</f>
        <v>2</v>
      </c>
      <c r="I4" s="107" t="s">
        <v>2743</v>
      </c>
      <c r="J4" s="107">
        <f>COUNTIF($G$4:$G$30,"&gt;1")</f>
        <v>21</v>
      </c>
    </row>
    <row r="5" spans="1:10">
      <c r="A5" s="23">
        <v>375692</v>
      </c>
      <c r="B5">
        <f t="shared" si="0"/>
        <v>3</v>
      </c>
      <c r="G5" s="107">
        <f t="shared" ref="G5:G30" si="1">COUNTIF($A$4:$A$30,A5)</f>
        <v>3</v>
      </c>
    </row>
    <row r="6" spans="1:10">
      <c r="A6" s="23">
        <v>375340</v>
      </c>
      <c r="B6">
        <f t="shared" si="0"/>
        <v>2</v>
      </c>
      <c r="G6" s="107">
        <f t="shared" si="1"/>
        <v>2</v>
      </c>
    </row>
    <row r="7" spans="1:10">
      <c r="A7" s="23">
        <v>375347</v>
      </c>
      <c r="B7">
        <f t="shared" si="0"/>
        <v>2</v>
      </c>
      <c r="G7" s="107">
        <f t="shared" si="1"/>
        <v>2</v>
      </c>
    </row>
    <row r="8" spans="1:10">
      <c r="A8" s="23">
        <v>375350</v>
      </c>
      <c r="B8">
        <f t="shared" si="0"/>
        <v>2</v>
      </c>
      <c r="G8" s="107">
        <f t="shared" si="1"/>
        <v>2</v>
      </c>
    </row>
    <row r="9" spans="1:10">
      <c r="A9" s="23">
        <v>375355</v>
      </c>
      <c r="B9">
        <f t="shared" si="0"/>
        <v>2</v>
      </c>
      <c r="G9" s="107">
        <f t="shared" si="1"/>
        <v>2</v>
      </c>
    </row>
    <row r="10" spans="1:10">
      <c r="A10" s="23">
        <v>375359</v>
      </c>
      <c r="B10">
        <f t="shared" ref="B10:B30" si="2">COUNTIF(A:A,A10)</f>
        <v>2</v>
      </c>
      <c r="G10" s="107">
        <f t="shared" si="1"/>
        <v>2</v>
      </c>
    </row>
    <row r="11" spans="1:10">
      <c r="A11" s="23">
        <v>375365</v>
      </c>
      <c r="B11">
        <f t="shared" si="2"/>
        <v>2</v>
      </c>
      <c r="G11" s="107">
        <f t="shared" si="1"/>
        <v>2</v>
      </c>
    </row>
    <row r="12" spans="1:10">
      <c r="A12" s="23">
        <v>375366</v>
      </c>
      <c r="B12">
        <f t="shared" si="2"/>
        <v>2</v>
      </c>
      <c r="G12" s="107">
        <f t="shared" si="1"/>
        <v>2</v>
      </c>
    </row>
    <row r="13" spans="1:10">
      <c r="A13" s="23">
        <v>375367</v>
      </c>
      <c r="B13">
        <f t="shared" si="2"/>
        <v>2</v>
      </c>
      <c r="G13" s="107">
        <f t="shared" si="1"/>
        <v>2</v>
      </c>
    </row>
    <row r="14" spans="1:10">
      <c r="A14" s="23">
        <v>375692</v>
      </c>
      <c r="B14">
        <f t="shared" si="2"/>
        <v>3</v>
      </c>
      <c r="G14" s="107">
        <f t="shared" si="1"/>
        <v>3</v>
      </c>
    </row>
    <row r="15" spans="1:10">
      <c r="A15" s="23">
        <v>376196</v>
      </c>
      <c r="B15">
        <f t="shared" si="2"/>
        <v>2</v>
      </c>
      <c r="G15" s="107">
        <f t="shared" si="1"/>
        <v>2</v>
      </c>
    </row>
    <row r="16" spans="1:10">
      <c r="A16" s="23">
        <v>376238</v>
      </c>
      <c r="B16">
        <f t="shared" si="2"/>
        <v>1</v>
      </c>
      <c r="G16" s="107">
        <f t="shared" si="1"/>
        <v>1</v>
      </c>
    </row>
    <row r="17" spans="1:7">
      <c r="A17" s="23">
        <v>375340</v>
      </c>
      <c r="B17">
        <f t="shared" si="2"/>
        <v>2</v>
      </c>
      <c r="G17" s="107">
        <f t="shared" si="1"/>
        <v>2</v>
      </c>
    </row>
    <row r="18" spans="1:7">
      <c r="A18" s="23">
        <v>375347</v>
      </c>
      <c r="B18">
        <f t="shared" si="2"/>
        <v>2</v>
      </c>
      <c r="G18" s="107">
        <f t="shared" si="1"/>
        <v>2</v>
      </c>
    </row>
    <row r="19" spans="1:7">
      <c r="A19" s="23">
        <v>375350</v>
      </c>
      <c r="B19">
        <f t="shared" si="2"/>
        <v>2</v>
      </c>
      <c r="G19" s="107">
        <f t="shared" si="1"/>
        <v>2</v>
      </c>
    </row>
    <row r="20" spans="1:7">
      <c r="A20" s="23">
        <v>375355</v>
      </c>
      <c r="B20">
        <f t="shared" si="2"/>
        <v>2</v>
      </c>
      <c r="G20" s="107">
        <f t="shared" si="1"/>
        <v>2</v>
      </c>
    </row>
    <row r="21" spans="1:7">
      <c r="A21" s="23">
        <v>375359</v>
      </c>
      <c r="B21">
        <f t="shared" si="2"/>
        <v>2</v>
      </c>
      <c r="G21" s="107">
        <f t="shared" si="1"/>
        <v>2</v>
      </c>
    </row>
    <row r="22" spans="1:7">
      <c r="A22" s="23">
        <v>375365</v>
      </c>
      <c r="B22">
        <f t="shared" si="2"/>
        <v>2</v>
      </c>
      <c r="G22" s="107">
        <f t="shared" si="1"/>
        <v>2</v>
      </c>
    </row>
    <row r="23" spans="1:7">
      <c r="A23" s="23">
        <v>375366</v>
      </c>
      <c r="B23">
        <f t="shared" si="2"/>
        <v>2</v>
      </c>
      <c r="G23" s="107">
        <f t="shared" si="1"/>
        <v>2</v>
      </c>
    </row>
    <row r="24" spans="1:7">
      <c r="A24" s="23">
        <v>375367</v>
      </c>
      <c r="B24">
        <f t="shared" si="2"/>
        <v>2</v>
      </c>
      <c r="G24" s="107">
        <f t="shared" si="1"/>
        <v>2</v>
      </c>
    </row>
    <row r="25" spans="1:7">
      <c r="A25" s="23">
        <v>375692</v>
      </c>
      <c r="B25">
        <f t="shared" si="2"/>
        <v>3</v>
      </c>
      <c r="G25" s="107">
        <f t="shared" si="1"/>
        <v>3</v>
      </c>
    </row>
    <row r="26" spans="1:7">
      <c r="A26" s="23">
        <v>375699</v>
      </c>
      <c r="B26">
        <f t="shared" si="2"/>
        <v>1</v>
      </c>
      <c r="G26" s="107">
        <f t="shared" si="1"/>
        <v>1</v>
      </c>
    </row>
    <row r="27" spans="1:7">
      <c r="A27" s="23">
        <v>375701</v>
      </c>
      <c r="B27">
        <f t="shared" si="2"/>
        <v>1</v>
      </c>
      <c r="G27" s="107">
        <f t="shared" si="1"/>
        <v>1</v>
      </c>
    </row>
    <row r="28" spans="1:7">
      <c r="A28" s="23">
        <v>376259</v>
      </c>
      <c r="B28">
        <f t="shared" si="2"/>
        <v>1</v>
      </c>
      <c r="G28" s="107">
        <f t="shared" si="1"/>
        <v>1</v>
      </c>
    </row>
    <row r="29" spans="1:7">
      <c r="A29" s="23">
        <v>376260</v>
      </c>
      <c r="B29">
        <f t="shared" si="2"/>
        <v>1</v>
      </c>
      <c r="G29" s="107">
        <f t="shared" si="1"/>
        <v>1</v>
      </c>
    </row>
    <row r="30" spans="1:7">
      <c r="A30" s="23">
        <v>376264</v>
      </c>
      <c r="B30">
        <f t="shared" si="2"/>
        <v>1</v>
      </c>
      <c r="G30" s="107">
        <f t="shared" si="1"/>
        <v>1</v>
      </c>
    </row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8"/>
  <sheetViews>
    <sheetView showGridLines="0" workbookViewId="0">
      <selection activeCell="E7" sqref="E7"/>
    </sheetView>
  </sheetViews>
  <sheetFormatPr defaultRowHeight="14.4"/>
  <cols>
    <col min="1" max="1" width="10.88671875" bestFit="1" customWidth="1"/>
  </cols>
  <sheetData>
    <row r="1" spans="1:7">
      <c r="A1" s="38" t="s">
        <v>2851</v>
      </c>
      <c r="B1" s="148" t="s">
        <v>2787</v>
      </c>
      <c r="C1" s="148"/>
      <c r="D1" s="148"/>
      <c r="E1" s="148"/>
      <c r="F1" s="148"/>
    </row>
    <row r="4" spans="1:7">
      <c r="A4" s="4" t="s">
        <v>3</v>
      </c>
      <c r="B4" s="54" t="s">
        <v>2715</v>
      </c>
      <c r="D4" s="110" t="s">
        <v>3</v>
      </c>
      <c r="E4" s="129" t="s">
        <v>2715</v>
      </c>
    </row>
    <row r="5" spans="1:7">
      <c r="A5" s="53" t="s">
        <v>9</v>
      </c>
      <c r="B5" s="2"/>
      <c r="D5" s="130" t="s">
        <v>9</v>
      </c>
      <c r="E5" s="131">
        <f>COUNTIF(Master_Data!D2:$D$1361,'24'!D5)/COUNTA(Master_Data!$D$2:$D$1361)</f>
        <v>0.96691176470588236</v>
      </c>
      <c r="G5" s="42"/>
    </row>
    <row r="6" spans="1:7">
      <c r="A6" s="53" t="s">
        <v>35</v>
      </c>
      <c r="B6" s="2"/>
      <c r="D6" s="130" t="s">
        <v>35</v>
      </c>
      <c r="E6" s="131">
        <f>COUNTIF(Master_Data!D3:$D$1361,'24'!D6)/COUNTA(Master_Data!$D$2:$D$1361)</f>
        <v>1.3235294117647059E-2</v>
      </c>
    </row>
    <row r="7" spans="1:7">
      <c r="A7" s="53" t="s">
        <v>83</v>
      </c>
      <c r="B7" s="2"/>
      <c r="D7" s="130" t="s">
        <v>83</v>
      </c>
      <c r="E7" s="131">
        <f>COUNTIF(Master_Data!D4:$D$1361,'24'!D7)/COUNTA(Master_Data!$D$2:$D$1361)</f>
        <v>2.9411764705882353E-3</v>
      </c>
    </row>
    <row r="8" spans="1:7">
      <c r="E8" s="132"/>
    </row>
  </sheetData>
  <mergeCells count="1">
    <mergeCell ref="B1:F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5"/>
  <sheetViews>
    <sheetView workbookViewId="0">
      <selection activeCell="B4" sqref="B4"/>
    </sheetView>
  </sheetViews>
  <sheetFormatPr defaultRowHeight="14.4"/>
  <cols>
    <col min="2" max="2" width="36.5546875" bestFit="1" customWidth="1"/>
  </cols>
  <sheetData>
    <row r="1" spans="1:7">
      <c r="A1" s="10" t="s">
        <v>2796</v>
      </c>
      <c r="B1" s="63" t="s">
        <v>2788</v>
      </c>
    </row>
    <row r="2" spans="1:7">
      <c r="A2" s="42"/>
      <c r="B2" s="42"/>
    </row>
    <row r="3" spans="1:7">
      <c r="A3" s="42"/>
      <c r="B3" s="42"/>
    </row>
    <row r="4" spans="1:7">
      <c r="A4" s="10" t="s">
        <v>2724</v>
      </c>
      <c r="B4" s="10"/>
    </row>
    <row r="5" spans="1:7">
      <c r="G5" s="4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5"/>
  <sheetViews>
    <sheetView showGridLines="0" workbookViewId="0">
      <selection activeCell="C11" sqref="C11"/>
    </sheetView>
  </sheetViews>
  <sheetFormatPr defaultRowHeight="14.4"/>
  <cols>
    <col min="2" max="2" width="37.109375" customWidth="1"/>
  </cols>
  <sheetData>
    <row r="1" spans="1:7">
      <c r="A1" s="10" t="s">
        <v>2797</v>
      </c>
      <c r="B1" s="55" t="s">
        <v>2789</v>
      </c>
    </row>
    <row r="4" spans="1:7">
      <c r="A4" s="15" t="s">
        <v>2743</v>
      </c>
      <c r="B4" s="15" t="s">
        <v>2937</v>
      </c>
    </row>
    <row r="5" spans="1:7">
      <c r="G5" s="4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2"/>
  <sheetViews>
    <sheetView showGridLines="0" workbookViewId="0">
      <selection activeCell="B10" sqref="B10"/>
    </sheetView>
  </sheetViews>
  <sheetFormatPr defaultRowHeight="14.4"/>
  <cols>
    <col min="1" max="1" width="4.88671875" customWidth="1"/>
    <col min="2" max="2" width="34.5546875" customWidth="1"/>
  </cols>
  <sheetData>
    <row r="1" spans="1:7">
      <c r="A1" s="10" t="s">
        <v>2852</v>
      </c>
      <c r="B1" s="55" t="s">
        <v>2790</v>
      </c>
    </row>
    <row r="4" spans="1:7">
      <c r="A4" s="18" t="s">
        <v>2791</v>
      </c>
    </row>
    <row r="5" spans="1:7">
      <c r="A5" s="53" t="s">
        <v>2792</v>
      </c>
      <c r="B5" s="107">
        <f>LEN(A5)</f>
        <v>3</v>
      </c>
      <c r="G5" s="42"/>
    </row>
    <row r="6" spans="1:7">
      <c r="A6" s="53">
        <v>50</v>
      </c>
      <c r="B6" s="107">
        <f t="shared" ref="B6:B11" si="0">LEN(A6)</f>
        <v>2</v>
      </c>
    </row>
    <row r="7" spans="1:7">
      <c r="A7" s="53">
        <v>70</v>
      </c>
      <c r="B7" s="107">
        <f t="shared" si="0"/>
        <v>2</v>
      </c>
    </row>
    <row r="8" spans="1:7">
      <c r="A8" s="53" t="s">
        <v>2793</v>
      </c>
      <c r="B8" s="107">
        <f t="shared" si="0"/>
        <v>4</v>
      </c>
    </row>
    <row r="9" spans="1:7">
      <c r="A9" s="53" t="s">
        <v>2794</v>
      </c>
      <c r="B9" s="107">
        <f t="shared" si="0"/>
        <v>4</v>
      </c>
    </row>
    <row r="10" spans="1:7">
      <c r="A10" s="53">
        <v>100</v>
      </c>
      <c r="B10" s="107">
        <f t="shared" si="0"/>
        <v>3</v>
      </c>
    </row>
    <row r="11" spans="1:7">
      <c r="A11" s="53">
        <v>500</v>
      </c>
      <c r="B11" s="107">
        <f t="shared" si="0"/>
        <v>3</v>
      </c>
    </row>
    <row r="12" spans="1:7">
      <c r="A12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5"/>
  <sheetViews>
    <sheetView showGridLines="0" workbookViewId="0">
      <selection activeCell="C5" sqref="C5"/>
    </sheetView>
  </sheetViews>
  <sheetFormatPr defaultRowHeight="14.4"/>
  <cols>
    <col min="2" max="2" width="34.5546875" customWidth="1"/>
    <col min="5" max="5" width="11.33203125" customWidth="1"/>
  </cols>
  <sheetData>
    <row r="1" spans="1:7">
      <c r="A1" s="63" t="s">
        <v>2853</v>
      </c>
      <c r="B1" s="144" t="s">
        <v>2795</v>
      </c>
      <c r="C1" s="144"/>
      <c r="D1" s="144"/>
      <c r="E1" s="144"/>
    </row>
    <row r="4" spans="1:7">
      <c r="A4" s="5" t="s">
        <v>2743</v>
      </c>
      <c r="C4" s="107" t="s">
        <v>2743</v>
      </c>
    </row>
    <row r="5" spans="1:7">
      <c r="A5" s="15" t="e">
        <f>COUNTIFS([1]Sheet1!$K:$K,"&gt;500000",Master_Data!D:D,"active",Master_Data!I:I,"bg 5")</f>
        <v>#VALUE!</v>
      </c>
      <c r="C5" s="107">
        <f>COUNTIFS(Master_Data!D2:D1361, "Active",Master_Data!I2:I1361,"BG 5",Master_Data!J2:J1361, "&gt;500000")</f>
        <v>171</v>
      </c>
      <c r="G5" s="42"/>
    </row>
  </sheetData>
  <mergeCells count="1">
    <mergeCell ref="B1:E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4"/>
  <sheetViews>
    <sheetView showGridLines="0" workbookViewId="0">
      <selection activeCell="R22" sqref="R22"/>
    </sheetView>
  </sheetViews>
  <sheetFormatPr defaultRowHeight="14.4"/>
  <cols>
    <col min="1" max="1" width="7.109375" customWidth="1"/>
    <col min="3" max="3" width="10.5546875" customWidth="1"/>
    <col min="4" max="4" width="11.6640625" customWidth="1"/>
    <col min="5" max="5" width="7.6640625" customWidth="1"/>
    <col min="6" max="6" width="7.109375" customWidth="1"/>
  </cols>
  <sheetData>
    <row r="1" spans="1:7">
      <c r="A1" s="10" t="s">
        <v>2854</v>
      </c>
      <c r="B1" s="60" t="s">
        <v>2800</v>
      </c>
      <c r="C1" s="59"/>
      <c r="D1" s="57"/>
      <c r="E1" s="57"/>
      <c r="F1" s="58"/>
    </row>
    <row r="4" spans="1:7">
      <c r="A4" s="22" t="s">
        <v>2791</v>
      </c>
    </row>
    <row r="5" spans="1:7">
      <c r="A5" s="56" t="s">
        <v>2798</v>
      </c>
      <c r="C5" t="s">
        <v>2798</v>
      </c>
      <c r="D5" s="103">
        <f>COUNTIF(A5:A14,C5)/COUNTA(A5:A14)</f>
        <v>0.6</v>
      </c>
      <c r="G5" s="42"/>
    </row>
    <row r="6" spans="1:7">
      <c r="A6" s="56" t="s">
        <v>2798</v>
      </c>
    </row>
    <row r="7" spans="1:7">
      <c r="A7" s="56" t="s">
        <v>2799</v>
      </c>
      <c r="C7" t="s">
        <v>2938</v>
      </c>
      <c r="D7" s="103">
        <f>COUNTIF(A5:A14,"male")/COUNTA(A5:A14)</f>
        <v>0.6</v>
      </c>
    </row>
    <row r="8" spans="1:7">
      <c r="A8" s="56" t="s">
        <v>2798</v>
      </c>
      <c r="C8" t="s">
        <v>2799</v>
      </c>
      <c r="D8" s="27">
        <f>1-D7</f>
        <v>0.4</v>
      </c>
    </row>
    <row r="9" spans="1:7">
      <c r="A9" s="56" t="s">
        <v>2799</v>
      </c>
    </row>
    <row r="10" spans="1:7">
      <c r="A10" s="56" t="s">
        <v>2799</v>
      </c>
    </row>
    <row r="11" spans="1:7">
      <c r="A11" s="56" t="s">
        <v>2798</v>
      </c>
    </row>
    <row r="12" spans="1:7">
      <c r="A12" s="56" t="s">
        <v>2798</v>
      </c>
    </row>
    <row r="13" spans="1:7">
      <c r="A13" s="56" t="s">
        <v>2798</v>
      </c>
    </row>
    <row r="14" spans="1:7">
      <c r="A14" s="56" t="s">
        <v>2799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5"/>
  <sheetViews>
    <sheetView showGridLines="0" workbookViewId="0">
      <selection activeCell="L19" sqref="L19"/>
    </sheetView>
  </sheetViews>
  <sheetFormatPr defaultRowHeight="14.4"/>
  <cols>
    <col min="1" max="1" width="21.109375" customWidth="1"/>
    <col min="2" max="2" width="13.109375" bestFit="1" customWidth="1"/>
    <col min="3" max="3" width="10" customWidth="1"/>
    <col min="4" max="4" width="13.33203125" customWidth="1"/>
    <col min="6" max="6" width="11.33203125" bestFit="1" customWidth="1"/>
  </cols>
  <sheetData>
    <row r="1" spans="1:10">
      <c r="A1" s="22" t="s">
        <v>2855</v>
      </c>
      <c r="B1" s="149" t="s">
        <v>2801</v>
      </c>
      <c r="C1" s="149"/>
      <c r="D1" s="149"/>
    </row>
    <row r="4" spans="1:10">
      <c r="A4" s="64" t="s">
        <v>2802</v>
      </c>
      <c r="B4" s="64" t="s">
        <v>2803</v>
      </c>
      <c r="C4" s="64" t="s">
        <v>2804</v>
      </c>
      <c r="D4" s="64" t="s">
        <v>2805</v>
      </c>
    </row>
    <row r="5" spans="1:10">
      <c r="A5" s="40" t="s">
        <v>49</v>
      </c>
      <c r="B5" s="37">
        <v>5</v>
      </c>
      <c r="C5" s="37">
        <v>5000</v>
      </c>
      <c r="D5" s="37">
        <v>4800</v>
      </c>
      <c r="G5" s="42"/>
    </row>
    <row r="6" spans="1:10">
      <c r="A6" s="40" t="s">
        <v>55</v>
      </c>
      <c r="B6" s="37">
        <v>4</v>
      </c>
      <c r="C6" s="37">
        <v>6548</v>
      </c>
      <c r="D6" s="37">
        <v>6348</v>
      </c>
      <c r="F6" t="str">
        <f>INDEX(A4:D15,MATCH(4521,C4:C15,0),1)</f>
        <v>Manoj Kumar</v>
      </c>
    </row>
    <row r="7" spans="1:10">
      <c r="A7" s="40" t="s">
        <v>57</v>
      </c>
      <c r="B7" s="37">
        <v>8</v>
      </c>
      <c r="C7" s="37">
        <v>4521</v>
      </c>
      <c r="D7" s="37">
        <v>4321</v>
      </c>
    </row>
    <row r="8" spans="1:10">
      <c r="A8" s="40" t="s">
        <v>59</v>
      </c>
      <c r="B8" s="37">
        <v>7</v>
      </c>
      <c r="C8" s="37">
        <v>45214</v>
      </c>
      <c r="D8" s="37">
        <v>45014</v>
      </c>
    </row>
    <row r="9" spans="1:10">
      <c r="A9" s="40" t="s">
        <v>61</v>
      </c>
      <c r="B9" s="37">
        <v>8</v>
      </c>
      <c r="C9" s="37">
        <v>2542</v>
      </c>
      <c r="D9" s="37">
        <v>2342</v>
      </c>
      <c r="F9" t="str">
        <f>INDEX(A4:D15,MATCH(C9,C4:C15,0),1)</f>
        <v>Shekhar Chouhan</v>
      </c>
    </row>
    <row r="10" spans="1:10">
      <c r="A10" s="40" t="s">
        <v>64</v>
      </c>
      <c r="B10" s="37">
        <v>9</v>
      </c>
      <c r="C10" s="37">
        <v>5245</v>
      </c>
      <c r="D10" s="37">
        <v>5045</v>
      </c>
      <c r="J10" s="107">
        <v>4521</v>
      </c>
    </row>
    <row r="11" spans="1:10">
      <c r="A11" s="40" t="s">
        <v>71</v>
      </c>
      <c r="B11" s="37">
        <v>5</v>
      </c>
      <c r="C11" s="37">
        <v>6585</v>
      </c>
      <c r="D11" s="37">
        <v>6385</v>
      </c>
      <c r="J11" s="107" t="str">
        <f>_xlfn.XLOOKUP(J10,C5:C15,A5:A15,"NA",0)</f>
        <v>Manoj Kumar</v>
      </c>
    </row>
    <row r="12" spans="1:10">
      <c r="A12" s="40" t="s">
        <v>74</v>
      </c>
      <c r="B12" s="37">
        <v>19</v>
      </c>
      <c r="C12" s="37">
        <v>5865</v>
      </c>
      <c r="D12" s="37">
        <v>5665</v>
      </c>
      <c r="F12" s="81"/>
    </row>
    <row r="13" spans="1:10">
      <c r="A13" s="40" t="s">
        <v>76</v>
      </c>
      <c r="B13" s="37">
        <v>10</v>
      </c>
      <c r="C13" s="37">
        <v>9856</v>
      </c>
      <c r="D13" s="37">
        <v>9656</v>
      </c>
      <c r="F13" s="81"/>
    </row>
    <row r="14" spans="1:10">
      <c r="A14" s="40" t="s">
        <v>79</v>
      </c>
      <c r="B14" s="37">
        <v>12</v>
      </c>
      <c r="C14" s="37">
        <v>9854</v>
      </c>
      <c r="D14" s="37">
        <v>9654</v>
      </c>
    </row>
    <row r="15" spans="1:10">
      <c r="A15" s="40" t="s">
        <v>82</v>
      </c>
      <c r="B15" s="37">
        <v>20</v>
      </c>
      <c r="C15" s="37">
        <v>5468</v>
      </c>
      <c r="D15" s="37">
        <v>5268</v>
      </c>
    </row>
  </sheetData>
  <mergeCells count="1">
    <mergeCell ref="B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19"/>
  <sheetViews>
    <sheetView showGridLines="0" workbookViewId="0">
      <selection activeCell="F9" sqref="F9"/>
    </sheetView>
  </sheetViews>
  <sheetFormatPr defaultRowHeight="14.4"/>
  <cols>
    <col min="1" max="1" width="21.88671875" customWidth="1"/>
    <col min="2" max="2" width="12.88671875" bestFit="1" customWidth="1"/>
    <col min="3" max="3" width="9.5546875" bestFit="1" customWidth="1"/>
    <col min="4" max="4" width="10.44140625" bestFit="1" customWidth="1"/>
    <col min="6" max="6" width="11.6640625" bestFit="1" customWidth="1"/>
  </cols>
  <sheetData>
    <row r="1" spans="1:7">
      <c r="A1" s="22" t="s">
        <v>2856</v>
      </c>
      <c r="B1" s="159" t="s">
        <v>2806</v>
      </c>
      <c r="C1" s="159"/>
      <c r="D1" s="159"/>
    </row>
    <row r="4" spans="1:7">
      <c r="A4" s="65" t="s">
        <v>2802</v>
      </c>
      <c r="B4" s="65" t="s">
        <v>2803</v>
      </c>
      <c r="C4" s="65" t="s">
        <v>2804</v>
      </c>
      <c r="D4" s="65" t="s">
        <v>2805</v>
      </c>
    </row>
    <row r="5" spans="1:7">
      <c r="A5" s="40" t="s">
        <v>49</v>
      </c>
      <c r="B5" s="37">
        <v>5</v>
      </c>
      <c r="C5" s="37">
        <v>5000</v>
      </c>
      <c r="D5" s="37">
        <v>4800</v>
      </c>
      <c r="G5" s="42"/>
    </row>
    <row r="6" spans="1:7">
      <c r="A6" s="40" t="s">
        <v>55</v>
      </c>
      <c r="B6" s="37">
        <v>4</v>
      </c>
      <c r="C6" s="37">
        <v>6548</v>
      </c>
      <c r="D6" s="37">
        <v>6348</v>
      </c>
    </row>
    <row r="7" spans="1:7">
      <c r="A7" s="40" t="s">
        <v>57</v>
      </c>
      <c r="B7" s="37">
        <v>8</v>
      </c>
      <c r="C7" s="37">
        <v>4521</v>
      </c>
      <c r="D7" s="37">
        <v>4321</v>
      </c>
    </row>
    <row r="8" spans="1:7">
      <c r="A8" s="40" t="s">
        <v>59</v>
      </c>
      <c r="B8" s="37">
        <v>7</v>
      </c>
      <c r="C8" s="37">
        <v>45214</v>
      </c>
      <c r="D8" s="37">
        <v>45014</v>
      </c>
    </row>
    <row r="9" spans="1:7">
      <c r="A9" s="40" t="s">
        <v>61</v>
      </c>
      <c r="B9" s="37">
        <v>8</v>
      </c>
      <c r="C9" s="37">
        <v>2542</v>
      </c>
      <c r="D9" s="37">
        <v>2342</v>
      </c>
      <c r="F9" t="str">
        <f>INDEX(A4:D15,MATCH(MAX(C4:C15),C4:C15,0),1)</f>
        <v>Prince Kumar</v>
      </c>
    </row>
    <row r="10" spans="1:7">
      <c r="A10" s="40" t="s">
        <v>64</v>
      </c>
      <c r="B10" s="37">
        <v>9</v>
      </c>
      <c r="C10" s="37">
        <v>5245</v>
      </c>
      <c r="D10" s="37">
        <v>5045</v>
      </c>
    </row>
    <row r="11" spans="1:7">
      <c r="A11" s="40" t="s">
        <v>71</v>
      </c>
      <c r="B11" s="37">
        <v>5</v>
      </c>
      <c r="C11" s="37">
        <v>6585</v>
      </c>
      <c r="D11" s="37">
        <v>6385</v>
      </c>
    </row>
    <row r="12" spans="1:7">
      <c r="A12" s="40" t="s">
        <v>74</v>
      </c>
      <c r="B12" s="37">
        <v>19</v>
      </c>
      <c r="C12" s="37">
        <v>5865</v>
      </c>
      <c r="D12" s="37">
        <v>5665</v>
      </c>
      <c r="F12" s="107" t="str">
        <f>_xlfn.XLOOKUP(MAX(C5:C15),C5:C15,A5:A15,"NA",0)</f>
        <v>Prince Kumar</v>
      </c>
    </row>
    <row r="13" spans="1:7">
      <c r="A13" s="40" t="s">
        <v>76</v>
      </c>
      <c r="B13" s="37">
        <v>10</v>
      </c>
      <c r="C13" s="37">
        <v>9856</v>
      </c>
      <c r="D13" s="37">
        <v>9656</v>
      </c>
    </row>
    <row r="14" spans="1:7">
      <c r="A14" s="40" t="s">
        <v>79</v>
      </c>
      <c r="B14" s="37">
        <v>12</v>
      </c>
      <c r="C14" s="37">
        <v>9854</v>
      </c>
      <c r="D14" s="37">
        <v>9654</v>
      </c>
    </row>
    <row r="15" spans="1:7">
      <c r="A15" s="40" t="s">
        <v>82</v>
      </c>
      <c r="B15" s="37">
        <v>20</v>
      </c>
      <c r="C15" s="37">
        <v>5468</v>
      </c>
      <c r="D15" s="37">
        <v>5268</v>
      </c>
    </row>
    <row r="19" spans="1:1">
      <c r="A19" s="61" t="s">
        <v>2807</v>
      </c>
    </row>
  </sheetData>
  <mergeCells count="1">
    <mergeCell ref="B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9"/>
  <sheetViews>
    <sheetView showGridLines="0" workbookViewId="0">
      <selection activeCell="G17" sqref="G17"/>
    </sheetView>
  </sheetViews>
  <sheetFormatPr defaultRowHeight="14.4"/>
  <cols>
    <col min="1" max="1" width="21.5546875" customWidth="1"/>
    <col min="2" max="2" width="13.109375" bestFit="1" customWidth="1"/>
    <col min="3" max="3" width="9.33203125" bestFit="1" customWidth="1"/>
    <col min="4" max="4" width="10.6640625" bestFit="1" customWidth="1"/>
    <col min="5" max="5" width="5.88671875" customWidth="1"/>
    <col min="7" max="7" width="13.109375" bestFit="1" customWidth="1"/>
  </cols>
  <sheetData>
    <row r="1" spans="1:7">
      <c r="A1" s="22" t="s">
        <v>2857</v>
      </c>
      <c r="B1" s="149" t="s">
        <v>2808</v>
      </c>
      <c r="C1" s="149"/>
      <c r="D1" s="149"/>
      <c r="E1" s="149"/>
    </row>
    <row r="2" spans="1:7">
      <c r="A2" s="17"/>
      <c r="B2" s="17"/>
      <c r="C2" s="17"/>
      <c r="D2" s="17"/>
      <c r="E2" s="17"/>
    </row>
    <row r="3" spans="1:7">
      <c r="A3" s="17"/>
      <c r="B3" s="17"/>
      <c r="C3" s="17"/>
      <c r="D3" s="17"/>
      <c r="E3" s="17"/>
    </row>
    <row r="4" spans="1:7">
      <c r="A4" s="62" t="s">
        <v>2802</v>
      </c>
      <c r="B4" s="62" t="s">
        <v>2803</v>
      </c>
      <c r="C4" s="62" t="s">
        <v>2804</v>
      </c>
      <c r="D4" s="62" t="s">
        <v>2805</v>
      </c>
      <c r="E4" s="17"/>
    </row>
    <row r="5" spans="1:7">
      <c r="A5" s="40" t="s">
        <v>49</v>
      </c>
      <c r="B5" s="37">
        <v>5</v>
      </c>
      <c r="C5" s="37">
        <v>5000</v>
      </c>
      <c r="D5" s="37">
        <v>4800</v>
      </c>
      <c r="G5" s="42"/>
    </row>
    <row r="6" spans="1:7">
      <c r="A6" s="40" t="s">
        <v>55</v>
      </c>
      <c r="B6" s="37">
        <v>4</v>
      </c>
      <c r="C6" s="37">
        <v>6548</v>
      </c>
      <c r="D6" s="37">
        <v>6348</v>
      </c>
    </row>
    <row r="7" spans="1:7">
      <c r="A7" s="40" t="s">
        <v>57</v>
      </c>
      <c r="B7" s="37">
        <v>8</v>
      </c>
      <c r="C7" s="37">
        <v>4521</v>
      </c>
      <c r="D7" s="37">
        <v>4321</v>
      </c>
    </row>
    <row r="8" spans="1:7">
      <c r="A8" s="40" t="s">
        <v>59</v>
      </c>
      <c r="B8" s="37">
        <v>7</v>
      </c>
      <c r="C8" s="37">
        <v>45214</v>
      </c>
      <c r="D8" s="37">
        <v>45014</v>
      </c>
      <c r="G8" s="107" t="str">
        <f>_xlfn.XLOOKUP(MIN(B5:B15),B5:B15,A5:A15,"NA",0)</f>
        <v>Pradeep Yadav</v>
      </c>
    </row>
    <row r="9" spans="1:7">
      <c r="A9" s="40" t="s">
        <v>61</v>
      </c>
      <c r="B9" s="37">
        <v>8</v>
      </c>
      <c r="C9" s="37">
        <v>2542</v>
      </c>
      <c r="D9" s="37">
        <v>2342</v>
      </c>
    </row>
    <row r="10" spans="1:7">
      <c r="A10" s="40" t="s">
        <v>64</v>
      </c>
      <c r="B10" s="37">
        <v>9</v>
      </c>
      <c r="C10" s="37">
        <v>5245</v>
      </c>
      <c r="D10" s="37">
        <v>5045</v>
      </c>
    </row>
    <row r="11" spans="1:7">
      <c r="A11" s="40" t="s">
        <v>71</v>
      </c>
      <c r="B11" s="37">
        <v>5</v>
      </c>
      <c r="C11" s="37">
        <v>6585</v>
      </c>
      <c r="D11" s="37">
        <v>6385</v>
      </c>
    </row>
    <row r="12" spans="1:7">
      <c r="A12" s="40" t="s">
        <v>74</v>
      </c>
      <c r="B12" s="37">
        <v>19</v>
      </c>
      <c r="C12" s="37">
        <v>5865</v>
      </c>
      <c r="D12" s="37">
        <v>5665</v>
      </c>
    </row>
    <row r="13" spans="1:7">
      <c r="A13" s="40" t="s">
        <v>76</v>
      </c>
      <c r="B13" s="37">
        <v>10</v>
      </c>
      <c r="C13" s="37">
        <v>9856</v>
      </c>
      <c r="D13" s="37">
        <v>9656</v>
      </c>
    </row>
    <row r="14" spans="1:7">
      <c r="A14" s="40" t="s">
        <v>79</v>
      </c>
      <c r="B14" s="37">
        <v>12</v>
      </c>
      <c r="C14" s="37">
        <v>9854</v>
      </c>
      <c r="D14" s="37">
        <v>9654</v>
      </c>
    </row>
    <row r="15" spans="1:7">
      <c r="A15" s="40" t="s">
        <v>82</v>
      </c>
      <c r="B15" s="37">
        <v>20</v>
      </c>
      <c r="C15" s="37">
        <v>5468</v>
      </c>
      <c r="D15" s="37">
        <v>5268</v>
      </c>
    </row>
    <row r="19" spans="1:1">
      <c r="A19" s="61" t="s">
        <v>2807</v>
      </c>
    </row>
  </sheetData>
  <mergeCells count="1">
    <mergeCell ref="B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363"/>
  <sheetViews>
    <sheetView showGridLines="0" workbookViewId="0">
      <selection activeCell="E4" sqref="E4:E1363"/>
    </sheetView>
  </sheetViews>
  <sheetFormatPr defaultRowHeight="14.4"/>
  <cols>
    <col min="1" max="1" width="5.33203125" customWidth="1"/>
    <col min="7" max="7" width="4.33203125" customWidth="1"/>
  </cols>
  <sheetData>
    <row r="1" spans="1:7">
      <c r="A1" s="38" t="s">
        <v>2858</v>
      </c>
      <c r="B1" s="148" t="s">
        <v>2748</v>
      </c>
      <c r="C1" s="148"/>
      <c r="D1" s="148"/>
      <c r="E1" s="148"/>
      <c r="F1" s="148"/>
      <c r="G1" s="148"/>
    </row>
    <row r="3" spans="1:7">
      <c r="A3" s="26" t="s">
        <v>2715</v>
      </c>
      <c r="E3" s="134" t="s">
        <v>2715</v>
      </c>
    </row>
    <row r="4" spans="1:7">
      <c r="A4" s="25">
        <v>0.79316683353326756</v>
      </c>
      <c r="E4" s="133">
        <v>0.79316683353326756</v>
      </c>
    </row>
    <row r="5" spans="1:7">
      <c r="A5" s="25">
        <v>1.1498501269078616</v>
      </c>
      <c r="E5" s="133">
        <v>1.1498501269078616</v>
      </c>
      <c r="G5" s="42"/>
    </row>
    <row r="6" spans="1:7">
      <c r="A6" s="25">
        <v>1.4222283959737148</v>
      </c>
      <c r="E6" s="133">
        <v>1.4222283959737148</v>
      </c>
    </row>
    <row r="7" spans="1:7">
      <c r="A7" s="25">
        <v>1.2837698709384844</v>
      </c>
      <c r="E7" s="133">
        <v>1.2837698709384844</v>
      </c>
    </row>
    <row r="8" spans="1:7">
      <c r="A8" s="25">
        <v>0.46608697086168693</v>
      </c>
      <c r="E8" s="133">
        <v>0.46608697086168693</v>
      </c>
    </row>
    <row r="9" spans="1:7">
      <c r="A9" s="25">
        <v>0.39062630070919702</v>
      </c>
      <c r="E9" s="133">
        <v>0.39062630070919702</v>
      </c>
    </row>
    <row r="10" spans="1:7">
      <c r="A10" s="25">
        <v>1.6189955942103498</v>
      </c>
      <c r="E10" s="133">
        <v>1.6189955942103498</v>
      </c>
    </row>
    <row r="11" spans="1:7">
      <c r="A11" s="25">
        <v>0.88958746283448964</v>
      </c>
      <c r="E11" s="133">
        <v>0.88958746283448964</v>
      </c>
    </row>
    <row r="12" spans="1:7">
      <c r="A12" s="25">
        <v>1.2438424263727434</v>
      </c>
      <c r="E12" s="133">
        <v>1.2438424263727434</v>
      </c>
    </row>
    <row r="13" spans="1:7">
      <c r="A13" s="25">
        <v>1.2433343466435667</v>
      </c>
      <c r="E13" s="133">
        <v>1.2433343466435667</v>
      </c>
    </row>
    <row r="14" spans="1:7">
      <c r="A14" s="25">
        <v>0.6247821042180709</v>
      </c>
      <c r="E14" s="133">
        <v>0.6247821042180709</v>
      </c>
    </row>
    <row r="15" spans="1:7">
      <c r="A15" s="25">
        <v>0.631379423913491</v>
      </c>
      <c r="E15" s="133">
        <v>0.631379423913491</v>
      </c>
    </row>
    <row r="16" spans="1:7">
      <c r="A16" s="25">
        <v>1.142786548522968</v>
      </c>
      <c r="E16" s="133">
        <v>1.142786548522968</v>
      </c>
    </row>
    <row r="17" spans="1:5">
      <c r="A17" s="25">
        <v>1.175657144466189</v>
      </c>
      <c r="E17" s="133">
        <v>1.175657144466189</v>
      </c>
    </row>
    <row r="18" spans="1:5">
      <c r="A18" s="25">
        <v>1.0016384052034764</v>
      </c>
      <c r="E18" s="133">
        <v>1.0016384052034764</v>
      </c>
    </row>
    <row r="19" spans="1:5">
      <c r="A19" s="25">
        <v>0.9185435163194805</v>
      </c>
      <c r="E19" s="133">
        <v>0.9185435163194805</v>
      </c>
    </row>
    <row r="20" spans="1:5">
      <c r="A20" s="25">
        <v>0.60005215946561508</v>
      </c>
      <c r="E20" s="133">
        <v>0.60005215946561508</v>
      </c>
    </row>
    <row r="21" spans="1:5">
      <c r="A21" s="25">
        <v>0.49592835189054013</v>
      </c>
      <c r="E21" s="133">
        <v>0.49592835189054013</v>
      </c>
    </row>
    <row r="22" spans="1:5">
      <c r="A22" s="25">
        <v>2.0112576160687246</v>
      </c>
      <c r="E22" s="133">
        <v>2.0112576160687246</v>
      </c>
    </row>
    <row r="23" spans="1:5">
      <c r="A23" s="25">
        <v>0.93882683670282085</v>
      </c>
      <c r="E23" s="133">
        <v>0.93882683670282085</v>
      </c>
    </row>
    <row r="24" spans="1:5">
      <c r="A24" s="25">
        <v>1.4564309333791781</v>
      </c>
      <c r="E24" s="133">
        <v>1.4564309333791781</v>
      </c>
    </row>
    <row r="25" spans="1:5">
      <c r="A25" s="25">
        <v>0.93679350573780662</v>
      </c>
      <c r="E25" s="133">
        <v>0.93679350573780662</v>
      </c>
    </row>
    <row r="26" spans="1:5">
      <c r="A26" s="25">
        <v>1.0457891341262868</v>
      </c>
      <c r="E26" s="133">
        <v>1.0457891341262868</v>
      </c>
    </row>
    <row r="27" spans="1:5">
      <c r="A27" s="25">
        <v>1.3232869458186831</v>
      </c>
      <c r="E27" s="133">
        <v>1.3232869458186831</v>
      </c>
    </row>
    <row r="28" spans="1:5">
      <c r="A28" s="25">
        <v>0.43666442013087264</v>
      </c>
      <c r="E28" s="133">
        <v>0.43666442013087264</v>
      </c>
    </row>
    <row r="29" spans="1:5">
      <c r="A29" s="25">
        <v>0.75925211604237208</v>
      </c>
      <c r="E29" s="133">
        <v>0.75925211604237208</v>
      </c>
    </row>
    <row r="30" spans="1:5">
      <c r="A30" s="25">
        <v>0.6689763326668049</v>
      </c>
      <c r="E30" s="133">
        <v>0.6689763326668049</v>
      </c>
    </row>
    <row r="31" spans="1:5">
      <c r="A31" s="25">
        <v>1.1032014387664046</v>
      </c>
      <c r="E31" s="133">
        <v>1.1032014387664046</v>
      </c>
    </row>
    <row r="32" spans="1:5">
      <c r="A32" s="25">
        <v>0.91209662887206244</v>
      </c>
      <c r="E32" s="133">
        <v>0.91209662887206244</v>
      </c>
    </row>
    <row r="33" spans="1:5">
      <c r="A33" s="25">
        <v>0.31104248840910664</v>
      </c>
      <c r="E33" s="133">
        <v>0.31104248840910664</v>
      </c>
    </row>
    <row r="34" spans="1:5">
      <c r="A34" s="25">
        <v>0.90646815846003015</v>
      </c>
      <c r="E34" s="133">
        <v>0.90646815846003015</v>
      </c>
    </row>
    <row r="35" spans="1:5">
      <c r="A35" s="25">
        <v>1.5501713127543553</v>
      </c>
      <c r="E35" s="133">
        <v>1.5501713127543553</v>
      </c>
    </row>
    <row r="36" spans="1:5">
      <c r="A36" s="25">
        <v>1.3167780553288908</v>
      </c>
      <c r="E36" s="133">
        <v>1.3167780553288908</v>
      </c>
    </row>
    <row r="37" spans="1:5">
      <c r="A37" s="25">
        <v>1.1711574412296364</v>
      </c>
      <c r="E37" s="133">
        <v>1.1711574412296364</v>
      </c>
    </row>
    <row r="38" spans="1:5">
      <c r="A38" s="25">
        <v>9.365553755897281E-2</v>
      </c>
      <c r="E38" s="133">
        <v>9.365553755897281E-2</v>
      </c>
    </row>
    <row r="39" spans="1:5">
      <c r="A39" s="25">
        <v>1.2630266729611708</v>
      </c>
      <c r="E39" s="133">
        <v>1.2630266729611708</v>
      </c>
    </row>
    <row r="40" spans="1:5">
      <c r="A40" s="25">
        <v>1.0328683135594476</v>
      </c>
      <c r="E40" s="133">
        <v>1.0328683135594476</v>
      </c>
    </row>
    <row r="41" spans="1:5">
      <c r="A41" s="25">
        <v>0.52165341261383724</v>
      </c>
      <c r="E41" s="133">
        <v>0.52165341261383724</v>
      </c>
    </row>
    <row r="42" spans="1:5">
      <c r="A42" s="25">
        <v>2.6746314313831072</v>
      </c>
      <c r="E42" s="133">
        <v>2.6746314313831072</v>
      </c>
    </row>
    <row r="43" spans="1:5">
      <c r="A43" s="25">
        <v>0.71353213112288161</v>
      </c>
      <c r="E43" s="133">
        <v>0.71353213112288161</v>
      </c>
    </row>
    <row r="44" spans="1:5">
      <c r="A44" s="25">
        <v>1.2892801662571634</v>
      </c>
      <c r="E44" s="133">
        <v>1.2892801662571634</v>
      </c>
    </row>
    <row r="45" spans="1:5">
      <c r="A45" s="25">
        <v>1.0560606012020621</v>
      </c>
      <c r="E45" s="133">
        <v>1.0560606012020621</v>
      </c>
    </row>
    <row r="46" spans="1:5">
      <c r="A46" s="25">
        <v>0.3177241333711367</v>
      </c>
      <c r="E46" s="133">
        <v>0.3177241333711367</v>
      </c>
    </row>
    <row r="47" spans="1:5">
      <c r="A47" s="25">
        <v>1.3313545671547815</v>
      </c>
      <c r="E47" s="133">
        <v>1.3313545671547815</v>
      </c>
    </row>
    <row r="48" spans="1:5">
      <c r="A48" s="25">
        <v>0.46924797058609929</v>
      </c>
      <c r="E48" s="133">
        <v>0.46924797058609929</v>
      </c>
    </row>
    <row r="49" spans="1:5">
      <c r="A49" s="25">
        <v>0.50681753864947288</v>
      </c>
      <c r="E49" s="133">
        <v>0.50681753864947288</v>
      </c>
    </row>
    <row r="50" spans="1:5">
      <c r="A50" s="25">
        <v>0.32578435944430589</v>
      </c>
      <c r="E50" s="133">
        <v>0.32578435944430589</v>
      </c>
    </row>
    <row r="51" spans="1:5">
      <c r="A51" s="25">
        <v>0.6029158537665632</v>
      </c>
      <c r="E51" s="133">
        <v>0.6029158537665632</v>
      </c>
    </row>
    <row r="52" spans="1:5">
      <c r="A52" s="25">
        <v>1.0196850955450365</v>
      </c>
      <c r="E52" s="133">
        <v>1.0196850955450365</v>
      </c>
    </row>
    <row r="53" spans="1:5">
      <c r="A53" s="25">
        <v>0.94221029825440783</v>
      </c>
      <c r="E53" s="133">
        <v>0.94221029825440783</v>
      </c>
    </row>
    <row r="54" spans="1:5">
      <c r="A54" s="25">
        <v>1.1496047570176195</v>
      </c>
      <c r="E54" s="133">
        <v>1.1496047570176195</v>
      </c>
    </row>
    <row r="55" spans="1:5">
      <c r="A55" s="25">
        <v>0.8581478709151017</v>
      </c>
      <c r="E55" s="133">
        <v>0.8581478709151017</v>
      </c>
    </row>
    <row r="56" spans="1:5">
      <c r="A56" s="25">
        <v>0.81988113147159492</v>
      </c>
      <c r="E56" s="133">
        <v>0.81988113147159492</v>
      </c>
    </row>
    <row r="57" spans="1:5">
      <c r="A57" s="25">
        <v>0.74749713404809703</v>
      </c>
      <c r="E57" s="133">
        <v>0.74749713404809703</v>
      </c>
    </row>
    <row r="58" spans="1:5">
      <c r="A58" s="25">
        <v>1.2285636580086932</v>
      </c>
      <c r="E58" s="133">
        <v>1.2285636580086932</v>
      </c>
    </row>
    <row r="59" spans="1:5">
      <c r="A59" s="25">
        <v>1.9239996685980818</v>
      </c>
      <c r="E59" s="133">
        <v>1.9239996685980818</v>
      </c>
    </row>
    <row r="60" spans="1:5">
      <c r="A60" s="25">
        <v>0.43205017725279193</v>
      </c>
      <c r="E60" s="133">
        <v>0.43205017725279193</v>
      </c>
    </row>
    <row r="61" spans="1:5">
      <c r="A61" s="25">
        <v>1.0031662383136439</v>
      </c>
      <c r="E61" s="133">
        <v>1.0031662383136439</v>
      </c>
    </row>
    <row r="62" spans="1:5">
      <c r="A62" s="25">
        <v>0.35965495998113561</v>
      </c>
      <c r="E62" s="133">
        <v>0.35965495998113561</v>
      </c>
    </row>
    <row r="63" spans="1:5">
      <c r="A63" s="25">
        <v>0.23285400671833173</v>
      </c>
      <c r="E63" s="133">
        <v>0.23285400671833173</v>
      </c>
    </row>
    <row r="64" spans="1:5">
      <c r="A64" s="25">
        <v>0.56371333642379617</v>
      </c>
      <c r="E64" s="133">
        <v>0.56371333642379617</v>
      </c>
    </row>
    <row r="65" spans="1:5">
      <c r="A65" s="25">
        <v>1.3976318632155291</v>
      </c>
      <c r="E65" s="133">
        <v>1.3976318632155291</v>
      </c>
    </row>
    <row r="66" spans="1:5">
      <c r="A66" s="25">
        <v>1.9879643911600851</v>
      </c>
      <c r="E66" s="133">
        <v>1.9879643911600851</v>
      </c>
    </row>
    <row r="67" spans="1:5">
      <c r="A67" s="25">
        <v>1.6923889622575936</v>
      </c>
      <c r="E67" s="133">
        <v>1.6923889622575936</v>
      </c>
    </row>
    <row r="68" spans="1:5">
      <c r="A68" s="25">
        <v>0.8547852860508155</v>
      </c>
      <c r="E68" s="133">
        <v>0.8547852860508155</v>
      </c>
    </row>
    <row r="69" spans="1:5">
      <c r="A69" s="25">
        <v>1.2874706743847613</v>
      </c>
      <c r="E69" s="133">
        <v>1.2874706743847613</v>
      </c>
    </row>
    <row r="70" spans="1:5">
      <c r="A70" s="25">
        <v>1.2090168146765234</v>
      </c>
      <c r="E70" s="133">
        <v>1.2090168146765234</v>
      </c>
    </row>
    <row r="71" spans="1:5">
      <c r="A71" s="25">
        <v>0.73003285351669178</v>
      </c>
      <c r="E71" s="133">
        <v>0.73003285351669178</v>
      </c>
    </row>
    <row r="72" spans="1:5">
      <c r="A72" s="25">
        <v>0.71039955362667084</v>
      </c>
      <c r="E72" s="133">
        <v>0.71039955362667084</v>
      </c>
    </row>
    <row r="73" spans="1:5">
      <c r="A73" s="25">
        <v>0.9669727223531196</v>
      </c>
      <c r="E73" s="133">
        <v>0.9669727223531196</v>
      </c>
    </row>
    <row r="74" spans="1:5">
      <c r="A74" s="25">
        <v>0.99062914089263143</v>
      </c>
      <c r="E74" s="133">
        <v>0.99062914089263143</v>
      </c>
    </row>
    <row r="75" spans="1:5">
      <c r="A75" s="25">
        <v>0.66479257677565118</v>
      </c>
      <c r="E75" s="133">
        <v>0.66479257677565118</v>
      </c>
    </row>
    <row r="76" spans="1:5">
      <c r="A76" s="25">
        <v>0.75980087046186795</v>
      </c>
      <c r="E76" s="133">
        <v>0.75980087046186795</v>
      </c>
    </row>
    <row r="77" spans="1:5">
      <c r="A77" s="25">
        <v>2.0127544500701098</v>
      </c>
      <c r="E77" s="133">
        <v>2.0127544500701098</v>
      </c>
    </row>
    <row r="78" spans="1:5">
      <c r="A78" s="25">
        <v>1.1239365147358995</v>
      </c>
      <c r="E78" s="133">
        <v>1.1239365147358995</v>
      </c>
    </row>
    <row r="79" spans="1:5">
      <c r="A79" s="25">
        <v>1.0044195493513766</v>
      </c>
      <c r="E79" s="133">
        <v>1.0044195493513766</v>
      </c>
    </row>
    <row r="80" spans="1:5">
      <c r="A80" s="25">
        <v>0.24578976505466191</v>
      </c>
      <c r="E80" s="133">
        <v>0.24578976505466191</v>
      </c>
    </row>
    <row r="81" spans="1:5">
      <c r="A81" s="25">
        <v>0.73342723582867664</v>
      </c>
      <c r="E81" s="133">
        <v>0.73342723582867664</v>
      </c>
    </row>
    <row r="82" spans="1:5">
      <c r="A82" s="25">
        <v>1.3295294014865171</v>
      </c>
      <c r="E82" s="133">
        <v>1.3295294014865171</v>
      </c>
    </row>
    <row r="83" spans="1:5">
      <c r="A83" s="25">
        <v>1.178331764429168</v>
      </c>
      <c r="E83" s="133">
        <v>1.178331764429168</v>
      </c>
    </row>
    <row r="84" spans="1:5">
      <c r="A84" s="25">
        <v>1.5644186780102025</v>
      </c>
      <c r="E84" s="133">
        <v>1.5644186780102025</v>
      </c>
    </row>
    <row r="85" spans="1:5">
      <c r="A85" s="25">
        <v>0.33491350725716457</v>
      </c>
      <c r="E85" s="133">
        <v>0.33491350725716457</v>
      </c>
    </row>
    <row r="86" spans="1:5">
      <c r="A86" s="25">
        <v>1.0669411757602836</v>
      </c>
      <c r="E86" s="133">
        <v>1.0669411757602836</v>
      </c>
    </row>
    <row r="87" spans="1:5">
      <c r="A87" s="25">
        <v>0.74288618288096242</v>
      </c>
      <c r="E87" s="133">
        <v>0.74288618288096242</v>
      </c>
    </row>
    <row r="88" spans="1:5">
      <c r="A88" s="25">
        <v>1.9179039912989024</v>
      </c>
      <c r="E88" s="133">
        <v>1.9179039912989024</v>
      </c>
    </row>
    <row r="89" spans="1:5">
      <c r="A89" s="25">
        <v>0.45206122964517509</v>
      </c>
      <c r="E89" s="133">
        <v>0.45206122964517509</v>
      </c>
    </row>
    <row r="90" spans="1:5">
      <c r="A90" s="25">
        <v>0.55456437615804555</v>
      </c>
      <c r="E90" s="133">
        <v>0.55456437615804555</v>
      </c>
    </row>
    <row r="91" spans="1:5">
      <c r="A91" s="25">
        <v>2.9321581329886257</v>
      </c>
      <c r="E91" s="133">
        <v>2.9321581329886257</v>
      </c>
    </row>
    <row r="92" spans="1:5">
      <c r="A92" s="25">
        <v>1.9952530008859866</v>
      </c>
      <c r="E92" s="133">
        <v>1.9952530008859866</v>
      </c>
    </row>
    <row r="93" spans="1:5">
      <c r="A93" s="25">
        <v>1.2534672561525577</v>
      </c>
      <c r="E93" s="133">
        <v>1.2534672561525577</v>
      </c>
    </row>
    <row r="94" spans="1:5">
      <c r="A94" s="25">
        <v>2.5590247486110473</v>
      </c>
      <c r="E94" s="133">
        <v>2.5590247486110473</v>
      </c>
    </row>
    <row r="95" spans="1:5">
      <c r="A95" s="25">
        <v>1.171330431207712</v>
      </c>
      <c r="E95" s="133">
        <v>1.171330431207712</v>
      </c>
    </row>
    <row r="96" spans="1:5">
      <c r="A96" s="25">
        <v>2.6406074309014564</v>
      </c>
      <c r="E96" s="133">
        <v>2.6406074309014564</v>
      </c>
    </row>
    <row r="97" spans="1:5">
      <c r="A97" s="25">
        <v>1.2565235240039085</v>
      </c>
      <c r="E97" s="133">
        <v>1.2565235240039085</v>
      </c>
    </row>
    <row r="98" spans="1:5">
      <c r="A98" s="25">
        <v>1.5131898241644635</v>
      </c>
      <c r="E98" s="133">
        <v>1.5131898241644635</v>
      </c>
    </row>
    <row r="99" spans="1:5">
      <c r="A99" s="25">
        <v>1.3519923757266341</v>
      </c>
      <c r="E99" s="133">
        <v>1.3519923757266341</v>
      </c>
    </row>
    <row r="100" spans="1:5">
      <c r="A100" s="25">
        <v>0.76684646205585461</v>
      </c>
      <c r="E100" s="133">
        <v>0.76684646205585461</v>
      </c>
    </row>
    <row r="101" spans="1:5">
      <c r="A101" s="25">
        <v>1.1674297745524644</v>
      </c>
      <c r="E101" s="133">
        <v>1.1674297745524644</v>
      </c>
    </row>
    <row r="102" spans="1:5">
      <c r="A102" s="25">
        <v>2.259074599349411</v>
      </c>
      <c r="E102" s="133">
        <v>2.259074599349411</v>
      </c>
    </row>
    <row r="103" spans="1:5">
      <c r="A103" s="25">
        <v>0.55814856593376116</v>
      </c>
      <c r="E103" s="133">
        <v>0.55814856593376116</v>
      </c>
    </row>
    <row r="104" spans="1:5">
      <c r="A104" s="25">
        <v>2.1679451100340228</v>
      </c>
      <c r="E104" s="133">
        <v>2.1679451100340228</v>
      </c>
    </row>
    <row r="105" spans="1:5">
      <c r="A105" s="25">
        <v>1.3844430043183593</v>
      </c>
      <c r="E105" s="133">
        <v>1.3844430043183593</v>
      </c>
    </row>
    <row r="106" spans="1:5">
      <c r="A106" s="25">
        <v>2.0247544687037178</v>
      </c>
      <c r="E106" s="133">
        <v>2.0247544687037178</v>
      </c>
    </row>
    <row r="107" spans="1:5">
      <c r="A107" s="25">
        <v>1.8170228189309487</v>
      </c>
      <c r="E107" s="133">
        <v>1.8170228189309487</v>
      </c>
    </row>
    <row r="108" spans="1:5">
      <c r="A108" s="25">
        <v>1.230798049989432</v>
      </c>
      <c r="E108" s="133">
        <v>1.230798049989432</v>
      </c>
    </row>
    <row r="109" spans="1:5">
      <c r="A109" s="25">
        <v>5.8724157896529412E-2</v>
      </c>
      <c r="E109" s="133">
        <v>5.8724157896529412E-2</v>
      </c>
    </row>
    <row r="110" spans="1:5">
      <c r="A110" s="25">
        <v>0.98975368576478218</v>
      </c>
      <c r="E110" s="133">
        <v>0.98975368576478218</v>
      </c>
    </row>
    <row r="111" spans="1:5">
      <c r="A111" s="25">
        <v>1.227977333635162</v>
      </c>
      <c r="E111" s="133">
        <v>1.227977333635162</v>
      </c>
    </row>
    <row r="112" spans="1:5">
      <c r="A112" s="25">
        <v>1.3719115461882749</v>
      </c>
      <c r="E112" s="133">
        <v>1.3719115461882749</v>
      </c>
    </row>
    <row r="113" spans="1:5">
      <c r="A113" s="25">
        <v>1.4335423683507085</v>
      </c>
      <c r="E113" s="133">
        <v>1.4335423683507085</v>
      </c>
    </row>
    <row r="114" spans="1:5">
      <c r="A114" s="25">
        <v>1.3452664365485481</v>
      </c>
      <c r="E114" s="133">
        <v>1.3452664365485481</v>
      </c>
    </row>
    <row r="115" spans="1:5">
      <c r="A115" s="25">
        <v>0.87884712657095054</v>
      </c>
      <c r="E115" s="133">
        <v>0.87884712657095054</v>
      </c>
    </row>
    <row r="116" spans="1:5">
      <c r="A116" s="25">
        <v>0.31215912623900199</v>
      </c>
      <c r="E116" s="133">
        <v>0.31215912623900199</v>
      </c>
    </row>
    <row r="117" spans="1:5">
      <c r="A117" s="25">
        <v>1.0191031192125986</v>
      </c>
      <c r="E117" s="133">
        <v>1.0191031192125986</v>
      </c>
    </row>
    <row r="118" spans="1:5">
      <c r="A118" s="25">
        <v>0.59680929874866084</v>
      </c>
      <c r="E118" s="133">
        <v>0.59680929874866084</v>
      </c>
    </row>
    <row r="119" spans="1:5">
      <c r="A119" s="25">
        <v>1.5917208499791082</v>
      </c>
      <c r="E119" s="133">
        <v>1.5917208499791082</v>
      </c>
    </row>
    <row r="120" spans="1:5">
      <c r="A120" s="25">
        <v>1.288421044517446</v>
      </c>
      <c r="E120" s="133">
        <v>1.288421044517446</v>
      </c>
    </row>
    <row r="121" spans="1:5">
      <c r="A121" s="25">
        <v>0.73554236665744532</v>
      </c>
      <c r="E121" s="133">
        <v>0.73554236665744532</v>
      </c>
    </row>
    <row r="122" spans="1:5">
      <c r="A122" s="25">
        <v>1.4477855388163487</v>
      </c>
      <c r="E122" s="133">
        <v>1.4477855388163487</v>
      </c>
    </row>
    <row r="123" spans="1:5">
      <c r="A123" s="25">
        <v>0.69039931864498494</v>
      </c>
      <c r="E123" s="133">
        <v>0.69039931864498494</v>
      </c>
    </row>
    <row r="124" spans="1:5">
      <c r="A124" s="25">
        <v>0.80743509025534577</v>
      </c>
      <c r="E124" s="133">
        <v>0.80743509025534577</v>
      </c>
    </row>
    <row r="125" spans="1:5">
      <c r="A125" s="25">
        <v>1.4206219983841002</v>
      </c>
      <c r="E125" s="133">
        <v>1.4206219983841002</v>
      </c>
    </row>
    <row r="126" spans="1:5">
      <c r="A126" s="25">
        <v>0.8060339582109769</v>
      </c>
      <c r="E126" s="133">
        <v>0.8060339582109769</v>
      </c>
    </row>
    <row r="127" spans="1:5">
      <c r="A127" s="25">
        <v>0.46563289313837736</v>
      </c>
      <c r="E127" s="133">
        <v>0.46563289313837736</v>
      </c>
    </row>
    <row r="128" spans="1:5">
      <c r="A128" s="25">
        <v>1.0082054875832511</v>
      </c>
      <c r="E128" s="133">
        <v>1.0082054875832511</v>
      </c>
    </row>
    <row r="129" spans="1:5">
      <c r="A129" s="25">
        <v>1.0985136707883851</v>
      </c>
      <c r="E129" s="133">
        <v>1.0985136707883851</v>
      </c>
    </row>
    <row r="130" spans="1:5">
      <c r="A130" s="25">
        <v>0.67552238605086234</v>
      </c>
      <c r="E130" s="133">
        <v>0.67552238605086234</v>
      </c>
    </row>
    <row r="131" spans="1:5">
      <c r="A131" s="25">
        <v>1.0195605632631095</v>
      </c>
      <c r="E131" s="133">
        <v>1.0195605632631095</v>
      </c>
    </row>
    <row r="132" spans="1:5">
      <c r="A132" s="25">
        <v>1.9947682603789632</v>
      </c>
      <c r="E132" s="133">
        <v>1.9947682603789632</v>
      </c>
    </row>
    <row r="133" spans="1:5">
      <c r="A133" s="25">
        <v>1.1873124026499275</v>
      </c>
      <c r="E133" s="133">
        <v>1.1873124026499275</v>
      </c>
    </row>
    <row r="134" spans="1:5">
      <c r="A134" s="25">
        <v>0.48094327567634004</v>
      </c>
      <c r="E134" s="133">
        <v>0.48094327567634004</v>
      </c>
    </row>
    <row r="135" spans="1:5">
      <c r="A135" s="25">
        <v>1.6259306493643264</v>
      </c>
      <c r="E135" s="133">
        <v>1.6259306493643264</v>
      </c>
    </row>
    <row r="136" spans="1:5">
      <c r="A136" s="25">
        <v>1.0441217768040469</v>
      </c>
      <c r="E136" s="133">
        <v>1.0441217768040469</v>
      </c>
    </row>
    <row r="137" spans="1:5">
      <c r="A137" s="25">
        <v>0.60095329660830743</v>
      </c>
      <c r="E137" s="133">
        <v>0.60095329660830743</v>
      </c>
    </row>
    <row r="138" spans="1:5">
      <c r="A138" s="25">
        <v>0.93401752730089305</v>
      </c>
      <c r="E138" s="133">
        <v>0.93401752730089305</v>
      </c>
    </row>
    <row r="139" spans="1:5">
      <c r="A139" s="25">
        <v>0.70224871325902383</v>
      </c>
      <c r="E139" s="133">
        <v>0.70224871325902383</v>
      </c>
    </row>
    <row r="140" spans="1:5">
      <c r="A140" s="25">
        <v>0.71895037306307896</v>
      </c>
      <c r="E140" s="133">
        <v>0.71895037306307896</v>
      </c>
    </row>
    <row r="141" spans="1:5">
      <c r="A141" s="25">
        <v>0.90295710001602458</v>
      </c>
      <c r="E141" s="133">
        <v>0.90295710001602458</v>
      </c>
    </row>
    <row r="142" spans="1:5">
      <c r="A142" s="25">
        <v>1.2556622649668958</v>
      </c>
      <c r="E142" s="133">
        <v>1.2556622649668958</v>
      </c>
    </row>
    <row r="143" spans="1:5">
      <c r="A143" s="25">
        <v>1.7611410019329088</v>
      </c>
      <c r="E143" s="133">
        <v>1.7611410019329088</v>
      </c>
    </row>
    <row r="144" spans="1:5">
      <c r="A144" s="25">
        <v>1.4633262489838692</v>
      </c>
      <c r="E144" s="133">
        <v>1.4633262489838692</v>
      </c>
    </row>
    <row r="145" spans="1:5">
      <c r="A145" s="25">
        <v>0.792753854251525</v>
      </c>
      <c r="E145" s="133">
        <v>0.792753854251525</v>
      </c>
    </row>
    <row r="146" spans="1:5">
      <c r="A146" s="25">
        <v>0.94946885362832756</v>
      </c>
      <c r="E146" s="133">
        <v>0.94946885362832756</v>
      </c>
    </row>
    <row r="147" spans="1:5">
      <c r="A147" s="25">
        <v>2.3753250004981679</v>
      </c>
      <c r="E147" s="133">
        <v>2.3753250004981679</v>
      </c>
    </row>
    <row r="148" spans="1:5">
      <c r="A148" s="25">
        <v>0.95189154827277067</v>
      </c>
      <c r="E148" s="133">
        <v>0.95189154827277067</v>
      </c>
    </row>
    <row r="149" spans="1:5">
      <c r="A149" s="25">
        <v>1.1869856026374033</v>
      </c>
      <c r="E149" s="133">
        <v>1.1869856026374033</v>
      </c>
    </row>
    <row r="150" spans="1:5">
      <c r="A150" s="25">
        <v>1.4637510748674021</v>
      </c>
      <c r="E150" s="133">
        <v>1.4637510748674021</v>
      </c>
    </row>
    <row r="151" spans="1:5">
      <c r="A151" s="25">
        <v>1.1895373746112174</v>
      </c>
      <c r="E151" s="133">
        <v>1.1895373746112174</v>
      </c>
    </row>
    <row r="152" spans="1:5">
      <c r="A152" s="25">
        <v>2.048266366611212</v>
      </c>
      <c r="E152" s="133">
        <v>2.048266366611212</v>
      </c>
    </row>
    <row r="153" spans="1:5">
      <c r="A153" s="25">
        <v>1.0359620214013161</v>
      </c>
      <c r="E153" s="133">
        <v>1.0359620214013161</v>
      </c>
    </row>
    <row r="154" spans="1:5">
      <c r="A154" s="25">
        <v>1.677096730757623</v>
      </c>
      <c r="E154" s="133">
        <v>1.677096730757623</v>
      </c>
    </row>
    <row r="155" spans="1:5">
      <c r="A155" s="25">
        <v>0.62268249473454351</v>
      </c>
      <c r="E155" s="133">
        <v>0.62268249473454351</v>
      </c>
    </row>
    <row r="156" spans="1:5">
      <c r="A156" s="25">
        <v>1.0747543491144593</v>
      </c>
      <c r="E156" s="133">
        <v>1.0747543491144593</v>
      </c>
    </row>
    <row r="157" spans="1:5">
      <c r="A157" s="25">
        <v>1.4308878478438516</v>
      </c>
      <c r="E157" s="133">
        <v>1.4308878478438516</v>
      </c>
    </row>
    <row r="158" spans="1:5">
      <c r="A158" s="25">
        <v>1.4435431065327671</v>
      </c>
      <c r="E158" s="133">
        <v>1.4435431065327671</v>
      </c>
    </row>
    <row r="159" spans="1:5">
      <c r="A159" s="25">
        <v>1.2764267734545478</v>
      </c>
      <c r="E159" s="133">
        <v>1.2764267734545478</v>
      </c>
    </row>
    <row r="160" spans="1:5">
      <c r="A160" s="25">
        <v>1.1518729377400336</v>
      </c>
      <c r="E160" s="133">
        <v>1.1518729377400336</v>
      </c>
    </row>
    <row r="161" spans="1:5">
      <c r="A161" s="25">
        <v>0.42413824430661468</v>
      </c>
      <c r="E161" s="133">
        <v>0.42413824430661468</v>
      </c>
    </row>
    <row r="162" spans="1:5">
      <c r="A162" s="25">
        <v>1.2204422282309699</v>
      </c>
      <c r="E162" s="133">
        <v>1.2204422282309699</v>
      </c>
    </row>
    <row r="163" spans="1:5">
      <c r="A163" s="25">
        <v>1.4121516286956759</v>
      </c>
      <c r="E163" s="133">
        <v>1.4121516286956759</v>
      </c>
    </row>
    <row r="164" spans="1:5">
      <c r="A164" s="25">
        <v>1.499441119540154</v>
      </c>
      <c r="E164" s="133">
        <v>1.499441119540154</v>
      </c>
    </row>
    <row r="165" spans="1:5">
      <c r="A165" s="25">
        <v>0.66944941280702297</v>
      </c>
      <c r="E165" s="133">
        <v>0.66944941280702297</v>
      </c>
    </row>
    <row r="166" spans="1:5">
      <c r="A166" s="25">
        <v>0.30168134935296764</v>
      </c>
      <c r="E166" s="133">
        <v>0.30168134935296764</v>
      </c>
    </row>
    <row r="167" spans="1:5">
      <c r="A167" s="25">
        <v>0.34810610387214114</v>
      </c>
      <c r="E167" s="133">
        <v>0.34810610387214114</v>
      </c>
    </row>
    <row r="168" spans="1:5">
      <c r="A168" s="25">
        <v>0.72502430650605265</v>
      </c>
      <c r="E168" s="133">
        <v>0.72502430650605265</v>
      </c>
    </row>
    <row r="169" spans="1:5">
      <c r="A169" s="25">
        <v>0.42957552261162629</v>
      </c>
      <c r="E169" s="133">
        <v>0.42957552261162629</v>
      </c>
    </row>
    <row r="170" spans="1:5">
      <c r="A170" s="25">
        <v>0.76631586536363616</v>
      </c>
      <c r="E170" s="133">
        <v>0.76631586536363616</v>
      </c>
    </row>
    <row r="171" spans="1:5">
      <c r="A171" s="25">
        <v>0.28785561834046136</v>
      </c>
      <c r="E171" s="133">
        <v>0.28785561834046136</v>
      </c>
    </row>
    <row r="172" spans="1:5">
      <c r="A172" s="25">
        <v>0.70917313785914626</v>
      </c>
      <c r="E172" s="133">
        <v>0.70917313785914626</v>
      </c>
    </row>
    <row r="173" spans="1:5">
      <c r="A173" s="25">
        <v>0.45271728704063102</v>
      </c>
      <c r="E173" s="133">
        <v>0.45271728704063102</v>
      </c>
    </row>
    <row r="174" spans="1:5">
      <c r="A174" s="25">
        <v>2.1441670379382431</v>
      </c>
      <c r="E174" s="133">
        <v>2.1441670379382431</v>
      </c>
    </row>
    <row r="175" spans="1:5">
      <c r="A175" s="25">
        <v>0.23219235507959518</v>
      </c>
      <c r="E175" s="133">
        <v>0.23219235507959518</v>
      </c>
    </row>
    <row r="176" spans="1:5">
      <c r="A176" s="25">
        <v>0.35661957438262443</v>
      </c>
      <c r="E176" s="133">
        <v>0.35661957438262443</v>
      </c>
    </row>
    <row r="177" spans="1:5">
      <c r="A177" s="25">
        <v>1.1480199712300756</v>
      </c>
      <c r="E177" s="133">
        <v>1.1480199712300756</v>
      </c>
    </row>
    <row r="178" spans="1:5">
      <c r="A178" s="25">
        <v>0.54441477314624609</v>
      </c>
      <c r="E178" s="133">
        <v>0.54441477314624609</v>
      </c>
    </row>
    <row r="179" spans="1:5">
      <c r="A179" s="25">
        <v>1.2963300601672181</v>
      </c>
      <c r="E179" s="133">
        <v>1.2963300601672181</v>
      </c>
    </row>
    <row r="180" spans="1:5">
      <c r="A180" s="25">
        <v>0.86332363958356684</v>
      </c>
      <c r="E180" s="133">
        <v>0.86332363958356684</v>
      </c>
    </row>
    <row r="181" spans="1:5">
      <c r="A181" s="25">
        <v>1.625630689668254</v>
      </c>
      <c r="E181" s="133">
        <v>1.625630689668254</v>
      </c>
    </row>
    <row r="182" spans="1:5">
      <c r="A182" s="25">
        <v>1.1491055622623143</v>
      </c>
      <c r="E182" s="133">
        <v>1.1491055622623143</v>
      </c>
    </row>
    <row r="183" spans="1:5">
      <c r="A183" s="25">
        <v>0.93526050956337636</v>
      </c>
      <c r="E183" s="133">
        <v>0.93526050956337636</v>
      </c>
    </row>
    <row r="184" spans="1:5">
      <c r="A184" s="25">
        <v>1.5608071275151723</v>
      </c>
      <c r="E184" s="133">
        <v>1.5608071275151723</v>
      </c>
    </row>
    <row r="185" spans="1:5">
      <c r="A185" s="25">
        <v>0.5782464953119435</v>
      </c>
      <c r="E185" s="133">
        <v>0.5782464953119435</v>
      </c>
    </row>
    <row r="186" spans="1:5">
      <c r="A186" s="25">
        <v>1.0843207011329281</v>
      </c>
      <c r="E186" s="133">
        <v>1.0843207011329281</v>
      </c>
    </row>
    <row r="187" spans="1:5">
      <c r="A187" s="25">
        <v>1.5962337931136441</v>
      </c>
      <c r="E187" s="133">
        <v>1.5962337931136441</v>
      </c>
    </row>
    <row r="188" spans="1:5">
      <c r="A188" s="25">
        <v>1.8971268648923358</v>
      </c>
      <c r="E188" s="133">
        <v>1.8971268648923358</v>
      </c>
    </row>
    <row r="189" spans="1:5">
      <c r="A189" s="25">
        <v>1.000662888499479</v>
      </c>
      <c r="E189" s="133">
        <v>1.000662888499479</v>
      </c>
    </row>
    <row r="190" spans="1:5">
      <c r="A190" s="25">
        <v>1.6332772412649728</v>
      </c>
      <c r="E190" s="133">
        <v>1.6332772412649728</v>
      </c>
    </row>
    <row r="191" spans="1:5">
      <c r="A191" s="25">
        <v>3.5529559356800116</v>
      </c>
      <c r="E191" s="133">
        <v>3.5529559356800116</v>
      </c>
    </row>
    <row r="192" spans="1:5">
      <c r="A192" s="25">
        <v>1.7609896116427772</v>
      </c>
      <c r="E192" s="133">
        <v>1.7609896116427772</v>
      </c>
    </row>
    <row r="193" spans="1:5">
      <c r="A193" s="25">
        <v>0.83083320949026196</v>
      </c>
      <c r="E193" s="133">
        <v>0.83083320949026196</v>
      </c>
    </row>
    <row r="194" spans="1:5">
      <c r="A194" s="25">
        <v>1.9991787049233278</v>
      </c>
      <c r="E194" s="133">
        <v>1.9991787049233278</v>
      </c>
    </row>
    <row r="195" spans="1:5">
      <c r="A195" s="25">
        <v>1.1352157571837391</v>
      </c>
      <c r="E195" s="133">
        <v>1.1352157571837391</v>
      </c>
    </row>
    <row r="196" spans="1:5">
      <c r="A196" s="25">
        <v>0.60089495387979597</v>
      </c>
      <c r="E196" s="133">
        <v>0.60089495387979597</v>
      </c>
    </row>
    <row r="197" spans="1:5">
      <c r="A197" s="25">
        <v>0.53202384064911223</v>
      </c>
      <c r="E197" s="133">
        <v>0.53202384064911223</v>
      </c>
    </row>
    <row r="198" spans="1:5">
      <c r="A198" s="25">
        <v>1.3512589117380494</v>
      </c>
      <c r="E198" s="133">
        <v>1.3512589117380494</v>
      </c>
    </row>
    <row r="199" spans="1:5">
      <c r="A199" s="25">
        <v>1.0775066696596949</v>
      </c>
      <c r="E199" s="133">
        <v>1.0775066696596949</v>
      </c>
    </row>
    <row r="200" spans="1:5">
      <c r="A200" s="25">
        <v>1.9493366721376348</v>
      </c>
      <c r="E200" s="133">
        <v>1.9493366721376348</v>
      </c>
    </row>
    <row r="201" spans="1:5">
      <c r="A201" s="25">
        <v>0.9193847070760105</v>
      </c>
      <c r="E201" s="133">
        <v>0.9193847070760105</v>
      </c>
    </row>
    <row r="202" spans="1:5">
      <c r="A202" s="25">
        <v>0.79319505382540301</v>
      </c>
      <c r="E202" s="133">
        <v>0.79319505382540301</v>
      </c>
    </row>
    <row r="203" spans="1:5">
      <c r="A203" s="25">
        <v>0.94894948064211515</v>
      </c>
      <c r="E203" s="133">
        <v>0.94894948064211515</v>
      </c>
    </row>
    <row r="204" spans="1:5">
      <c r="A204" s="25">
        <v>1.4906289398796873</v>
      </c>
      <c r="E204" s="133">
        <v>1.4906289398796873</v>
      </c>
    </row>
    <row r="205" spans="1:5">
      <c r="A205" s="25">
        <v>0.91538853065419168</v>
      </c>
      <c r="E205" s="133">
        <v>0.91538853065419168</v>
      </c>
    </row>
    <row r="206" spans="1:5">
      <c r="A206" s="25">
        <v>0.69548661810410228</v>
      </c>
      <c r="E206" s="133">
        <v>0.69548661810410228</v>
      </c>
    </row>
    <row r="207" spans="1:5">
      <c r="A207" s="25">
        <v>0.54235158279611273</v>
      </c>
      <c r="E207" s="133">
        <v>0.54235158279611273</v>
      </c>
    </row>
    <row r="208" spans="1:5">
      <c r="A208" s="25">
        <v>0.85776118733075002</v>
      </c>
      <c r="E208" s="133">
        <v>0.85776118733075002</v>
      </c>
    </row>
    <row r="209" spans="1:5">
      <c r="A209" s="25">
        <v>0.35914537828679938</v>
      </c>
      <c r="E209" s="133">
        <v>0.35914537828679938</v>
      </c>
    </row>
    <row r="210" spans="1:5">
      <c r="A210" s="25">
        <v>2.0306882992433004</v>
      </c>
      <c r="E210" s="133">
        <v>2.0306882992433004</v>
      </c>
    </row>
    <row r="211" spans="1:5">
      <c r="A211" s="25">
        <v>1.1240701835609395</v>
      </c>
      <c r="E211" s="133">
        <v>1.1240701835609395</v>
      </c>
    </row>
    <row r="212" spans="1:5">
      <c r="A212" s="25">
        <v>1.0790288151904972</v>
      </c>
      <c r="E212" s="133">
        <v>1.0790288151904972</v>
      </c>
    </row>
    <row r="213" spans="1:5">
      <c r="A213" s="25">
        <v>1.1944447905582372</v>
      </c>
      <c r="E213" s="133">
        <v>1.1944447905582372</v>
      </c>
    </row>
    <row r="214" spans="1:5">
      <c r="A214" s="25">
        <v>1.2670257134098051</v>
      </c>
      <c r="E214" s="133">
        <v>1.2670257134098051</v>
      </c>
    </row>
    <row r="215" spans="1:5">
      <c r="A215" s="25">
        <v>1.0989615848020398</v>
      </c>
      <c r="E215" s="133">
        <v>1.0989615848020398</v>
      </c>
    </row>
    <row r="216" spans="1:5">
      <c r="A216" s="25">
        <v>1.3630875111769067</v>
      </c>
      <c r="E216" s="133">
        <v>1.3630875111769067</v>
      </c>
    </row>
    <row r="217" spans="1:5">
      <c r="A217" s="25">
        <v>1.6017330524134277</v>
      </c>
      <c r="E217" s="133">
        <v>1.6017330524134277</v>
      </c>
    </row>
    <row r="218" spans="1:5">
      <c r="A218" s="25">
        <v>0.75698396155939018</v>
      </c>
      <c r="E218" s="133">
        <v>0.75698396155939018</v>
      </c>
    </row>
    <row r="219" spans="1:5">
      <c r="A219" s="25">
        <v>0.91510340654255506</v>
      </c>
      <c r="E219" s="133">
        <v>0.91510340654255506</v>
      </c>
    </row>
    <row r="220" spans="1:5">
      <c r="A220" s="25">
        <v>1.6652992766834687</v>
      </c>
      <c r="E220" s="133">
        <v>1.6652992766834687</v>
      </c>
    </row>
    <row r="221" spans="1:5">
      <c r="A221" s="25">
        <v>0.58228408104223384</v>
      </c>
      <c r="E221" s="133">
        <v>0.58228408104223384</v>
      </c>
    </row>
    <row r="222" spans="1:5">
      <c r="A222" s="25">
        <v>0.84638052397017782</v>
      </c>
      <c r="E222" s="133">
        <v>0.84638052397017782</v>
      </c>
    </row>
    <row r="223" spans="1:5">
      <c r="A223" s="25">
        <v>2.2321695999515927</v>
      </c>
      <c r="E223" s="133">
        <v>2.2321695999515927</v>
      </c>
    </row>
    <row r="224" spans="1:5">
      <c r="A224" s="25">
        <v>1.4700491319598334</v>
      </c>
      <c r="E224" s="133">
        <v>1.4700491319598334</v>
      </c>
    </row>
    <row r="225" spans="1:5">
      <c r="A225" s="25">
        <v>1.9175343483754601</v>
      </c>
      <c r="E225" s="133">
        <v>1.9175343483754601</v>
      </c>
    </row>
    <row r="226" spans="1:5">
      <c r="A226" s="25">
        <v>0.78006011906850536</v>
      </c>
      <c r="E226" s="133">
        <v>0.78006011906850536</v>
      </c>
    </row>
    <row r="227" spans="1:5">
      <c r="A227" s="25">
        <v>0.92679649744332415</v>
      </c>
      <c r="E227" s="133">
        <v>0.92679649744332415</v>
      </c>
    </row>
    <row r="228" spans="1:5">
      <c r="A228" s="25">
        <v>0.10930116172035163</v>
      </c>
      <c r="E228" s="133">
        <v>0.10930116172035163</v>
      </c>
    </row>
    <row r="229" spans="1:5">
      <c r="A229" s="25">
        <v>0.81408318105592803</v>
      </c>
      <c r="E229" s="133">
        <v>0.81408318105592803</v>
      </c>
    </row>
    <row r="230" spans="1:5">
      <c r="A230" s="25">
        <v>0.43695672024856042</v>
      </c>
      <c r="E230" s="133">
        <v>0.43695672024856042</v>
      </c>
    </row>
    <row r="231" spans="1:5">
      <c r="A231" s="25">
        <v>2.3559871869539895</v>
      </c>
      <c r="E231" s="133">
        <v>2.3559871869539895</v>
      </c>
    </row>
    <row r="232" spans="1:5">
      <c r="A232" s="25">
        <v>0.96047647908827694</v>
      </c>
      <c r="E232" s="133">
        <v>0.96047647908827694</v>
      </c>
    </row>
    <row r="233" spans="1:5">
      <c r="A233" s="25">
        <v>0.99514526661993918</v>
      </c>
      <c r="E233" s="133">
        <v>0.99514526661993918</v>
      </c>
    </row>
    <row r="234" spans="1:5">
      <c r="A234" s="25">
        <v>1.4521960927208004</v>
      </c>
      <c r="E234" s="133">
        <v>1.4521960927208004</v>
      </c>
    </row>
    <row r="235" spans="1:5">
      <c r="A235" s="25">
        <v>1.518950324728926</v>
      </c>
      <c r="E235" s="133">
        <v>1.518950324728926</v>
      </c>
    </row>
    <row r="236" spans="1:5">
      <c r="A236" s="25">
        <v>1.1937098369391235</v>
      </c>
      <c r="E236" s="133">
        <v>1.1937098369391235</v>
      </c>
    </row>
    <row r="237" spans="1:5">
      <c r="A237" s="25">
        <v>0.94836221872054516</v>
      </c>
      <c r="E237" s="133">
        <v>0.94836221872054516</v>
      </c>
    </row>
    <row r="238" spans="1:5">
      <c r="A238" s="25">
        <v>0.94288449094914584</v>
      </c>
      <c r="E238" s="133">
        <v>0.94288449094914584</v>
      </c>
    </row>
    <row r="239" spans="1:5">
      <c r="A239" s="25">
        <v>0.83913272992382759</v>
      </c>
      <c r="E239" s="133">
        <v>0.83913272992382759</v>
      </c>
    </row>
    <row r="240" spans="1:5">
      <c r="A240" s="25">
        <v>0.97060628626574053</v>
      </c>
      <c r="E240" s="133">
        <v>0.97060628626574053</v>
      </c>
    </row>
    <row r="241" spans="1:5">
      <c r="A241" s="25">
        <v>1.4994726359203023</v>
      </c>
      <c r="E241" s="133">
        <v>1.4994726359203023</v>
      </c>
    </row>
    <row r="242" spans="1:5">
      <c r="A242" s="25">
        <v>1.0009838236449358</v>
      </c>
      <c r="E242" s="133">
        <v>1.0009838236449358</v>
      </c>
    </row>
    <row r="243" spans="1:5">
      <c r="A243" s="25">
        <v>1.4157641025154877</v>
      </c>
      <c r="E243" s="133">
        <v>1.4157641025154877</v>
      </c>
    </row>
    <row r="244" spans="1:5">
      <c r="A244" s="25">
        <v>0.35017818017463764</v>
      </c>
      <c r="E244" s="133">
        <v>0.35017818017463764</v>
      </c>
    </row>
    <row r="245" spans="1:5">
      <c r="A245" s="25">
        <v>0.77939940548795439</v>
      </c>
      <c r="E245" s="133">
        <v>0.77939940548795439</v>
      </c>
    </row>
    <row r="246" spans="1:5">
      <c r="A246" s="25">
        <v>1.7643334438925871</v>
      </c>
      <c r="E246" s="133">
        <v>1.7643334438925871</v>
      </c>
    </row>
    <row r="247" spans="1:5">
      <c r="A247" s="25">
        <v>0.97370411707843885</v>
      </c>
      <c r="E247" s="133">
        <v>0.97370411707843885</v>
      </c>
    </row>
    <row r="248" spans="1:5">
      <c r="A248" s="25">
        <v>0.59998891930583409</v>
      </c>
      <c r="E248" s="133">
        <v>0.59998891930583409</v>
      </c>
    </row>
    <row r="249" spans="1:5">
      <c r="A249" s="25">
        <v>0.83422580365652887</v>
      </c>
      <c r="E249" s="133">
        <v>0.83422580365652887</v>
      </c>
    </row>
    <row r="250" spans="1:5">
      <c r="A250" s="25">
        <v>0.8216906326940201</v>
      </c>
      <c r="E250" s="133">
        <v>0.8216906326940201</v>
      </c>
    </row>
    <row r="251" spans="1:5">
      <c r="A251" s="25">
        <v>1.495997119509719</v>
      </c>
      <c r="E251" s="133">
        <v>1.495997119509719</v>
      </c>
    </row>
    <row r="252" spans="1:5">
      <c r="A252" s="25">
        <v>0.74194852105382814</v>
      </c>
      <c r="E252" s="133">
        <v>0.74194852105382814</v>
      </c>
    </row>
    <row r="253" spans="1:5">
      <c r="A253" s="25">
        <v>1.6514754828446547</v>
      </c>
      <c r="E253" s="133">
        <v>1.6514754828446547</v>
      </c>
    </row>
    <row r="254" spans="1:5">
      <c r="A254" s="25">
        <v>0.52193338385769117</v>
      </c>
      <c r="E254" s="133">
        <v>0.52193338385769117</v>
      </c>
    </row>
    <row r="255" spans="1:5">
      <c r="A255" s="25">
        <v>0.7947198446454391</v>
      </c>
      <c r="E255" s="133">
        <v>0.7947198446454391</v>
      </c>
    </row>
    <row r="256" spans="1:5">
      <c r="A256" s="25">
        <v>1.1901859998324966</v>
      </c>
      <c r="E256" s="133">
        <v>1.1901859998324966</v>
      </c>
    </row>
    <row r="257" spans="1:5">
      <c r="A257" s="25">
        <v>1.029360856937328</v>
      </c>
      <c r="E257" s="133">
        <v>1.029360856937328</v>
      </c>
    </row>
    <row r="258" spans="1:5">
      <c r="A258" s="25">
        <v>1.9230310949105609</v>
      </c>
      <c r="E258" s="133">
        <v>1.9230310949105609</v>
      </c>
    </row>
    <row r="259" spans="1:5">
      <c r="A259" s="25">
        <v>0.82403457531277824</v>
      </c>
      <c r="E259" s="133">
        <v>0.82403457531277824</v>
      </c>
    </row>
    <row r="260" spans="1:5">
      <c r="A260" s="25">
        <v>0.75449620065161571</v>
      </c>
      <c r="E260" s="133">
        <v>0.75449620065161571</v>
      </c>
    </row>
    <row r="261" spans="1:5">
      <c r="A261" s="25">
        <v>1.4810111259644432</v>
      </c>
      <c r="E261" s="133">
        <v>1.4810111259644432</v>
      </c>
    </row>
    <row r="262" spans="1:5">
      <c r="A262" s="25">
        <v>0.39007786096662184</v>
      </c>
      <c r="E262" s="133">
        <v>0.39007786096662184</v>
      </c>
    </row>
    <row r="263" spans="1:5">
      <c r="A263" s="25">
        <v>1.7003694207735689</v>
      </c>
      <c r="E263" s="133">
        <v>1.7003694207735689</v>
      </c>
    </row>
    <row r="264" spans="1:5">
      <c r="A264" s="25">
        <v>0.87920140785785295</v>
      </c>
      <c r="E264" s="133">
        <v>0.87920140785785295</v>
      </c>
    </row>
    <row r="265" spans="1:5">
      <c r="A265" s="25">
        <v>1.2531736312683728</v>
      </c>
      <c r="E265" s="133">
        <v>1.2531736312683728</v>
      </c>
    </row>
    <row r="266" spans="1:5">
      <c r="A266" s="25">
        <v>0.7295529310170431</v>
      </c>
      <c r="E266" s="133">
        <v>0.7295529310170431</v>
      </c>
    </row>
    <row r="267" spans="1:5">
      <c r="A267" s="25">
        <v>0.54034714936761075</v>
      </c>
      <c r="E267" s="133">
        <v>0.54034714936761075</v>
      </c>
    </row>
    <row r="268" spans="1:5">
      <c r="A268" s="25">
        <v>1.5935666968220155</v>
      </c>
      <c r="E268" s="133">
        <v>1.5935666968220155</v>
      </c>
    </row>
    <row r="269" spans="1:5">
      <c r="A269" s="25">
        <v>1.9293645790224829</v>
      </c>
      <c r="E269" s="133">
        <v>1.9293645790224829</v>
      </c>
    </row>
    <row r="270" spans="1:5">
      <c r="A270" s="25">
        <v>0.89332300663033493</v>
      </c>
      <c r="E270" s="133">
        <v>0.89332300663033493</v>
      </c>
    </row>
    <row r="271" spans="1:5">
      <c r="A271" s="25">
        <v>0.99316483747947448</v>
      </c>
      <c r="E271" s="133">
        <v>0.99316483747947448</v>
      </c>
    </row>
    <row r="272" spans="1:5">
      <c r="A272" s="25">
        <v>1.382309199257413</v>
      </c>
      <c r="E272" s="133">
        <v>1.382309199257413</v>
      </c>
    </row>
    <row r="273" spans="1:5">
      <c r="A273" s="25">
        <v>1.2839465338684901</v>
      </c>
      <c r="E273" s="133">
        <v>1.2839465338684901</v>
      </c>
    </row>
    <row r="274" spans="1:5">
      <c r="A274" s="25">
        <v>0.74607066082823636</v>
      </c>
      <c r="E274" s="133">
        <v>0.74607066082823636</v>
      </c>
    </row>
    <row r="275" spans="1:5">
      <c r="A275" s="25">
        <v>0.7779333922753584</v>
      </c>
      <c r="E275" s="133">
        <v>0.7779333922753584</v>
      </c>
    </row>
    <row r="276" spans="1:5">
      <c r="A276" s="25">
        <v>3.3932786907309458</v>
      </c>
      <c r="E276" s="133">
        <v>3.3932786907309458</v>
      </c>
    </row>
    <row r="277" spans="1:5">
      <c r="A277" s="25">
        <v>2.1107550982913836</v>
      </c>
      <c r="E277" s="133">
        <v>2.1107550982913836</v>
      </c>
    </row>
    <row r="278" spans="1:5">
      <c r="A278" s="25">
        <v>0.84968330055329278</v>
      </c>
      <c r="E278" s="133">
        <v>0.84968330055329278</v>
      </c>
    </row>
    <row r="279" spans="1:5">
      <c r="A279" s="25">
        <v>0.95972944515068637</v>
      </c>
      <c r="E279" s="133">
        <v>0.95972944515068637</v>
      </c>
    </row>
    <row r="280" spans="1:5">
      <c r="A280" s="25">
        <v>1.0073932684094327</v>
      </c>
      <c r="E280" s="133">
        <v>1.0073932684094327</v>
      </c>
    </row>
    <row r="281" spans="1:5">
      <c r="A281" s="25">
        <v>2.2256110292948357</v>
      </c>
      <c r="E281" s="133">
        <v>2.2256110292948357</v>
      </c>
    </row>
    <row r="282" spans="1:5">
      <c r="A282" s="25">
        <v>1.0338308011568051</v>
      </c>
      <c r="E282" s="133">
        <v>1.0338308011568051</v>
      </c>
    </row>
    <row r="283" spans="1:5">
      <c r="A283" s="25">
        <v>1.0923237145068545</v>
      </c>
      <c r="E283" s="133">
        <v>1.0923237145068545</v>
      </c>
    </row>
    <row r="284" spans="1:5">
      <c r="A284" s="25">
        <v>2.3571152607855761</v>
      </c>
      <c r="E284" s="133">
        <v>2.3571152607855761</v>
      </c>
    </row>
    <row r="285" spans="1:5">
      <c r="A285" s="25">
        <v>1.5108999249378869</v>
      </c>
      <c r="E285" s="133">
        <v>1.5108999249378869</v>
      </c>
    </row>
    <row r="286" spans="1:5">
      <c r="A286" s="25">
        <v>1.4635490626122944</v>
      </c>
      <c r="E286" s="133">
        <v>1.4635490626122944</v>
      </c>
    </row>
    <row r="287" spans="1:5">
      <c r="A287" s="25">
        <v>1.2723854294784227</v>
      </c>
      <c r="E287" s="133">
        <v>1.2723854294784227</v>
      </c>
    </row>
    <row r="288" spans="1:5">
      <c r="A288" s="25">
        <v>0.55028871306702887</v>
      </c>
      <c r="E288" s="133">
        <v>0.55028871306702887</v>
      </c>
    </row>
    <row r="289" spans="1:5">
      <c r="A289" s="25">
        <v>2.4278841704400165</v>
      </c>
      <c r="E289" s="133">
        <v>2.4278841704400165</v>
      </c>
    </row>
    <row r="290" spans="1:5">
      <c r="A290" s="25">
        <v>0.56311898222118495</v>
      </c>
      <c r="E290" s="133">
        <v>0.56311898222118495</v>
      </c>
    </row>
    <row r="291" spans="1:5">
      <c r="A291" s="25">
        <v>1.0481625322362766</v>
      </c>
      <c r="E291" s="133">
        <v>1.0481625322362766</v>
      </c>
    </row>
    <row r="292" spans="1:5">
      <c r="A292" s="25">
        <v>1.5586686056791501</v>
      </c>
      <c r="E292" s="133">
        <v>1.5586686056791501</v>
      </c>
    </row>
    <row r="293" spans="1:5">
      <c r="A293" s="25">
        <v>2.7932381216169384</v>
      </c>
      <c r="E293" s="133">
        <v>2.7932381216169384</v>
      </c>
    </row>
    <row r="294" spans="1:5">
      <c r="A294" s="25">
        <v>3.3466117500777122</v>
      </c>
      <c r="E294" s="133">
        <v>3.3466117500777122</v>
      </c>
    </row>
    <row r="295" spans="1:5">
      <c r="A295" s="25">
        <v>0.80095004526858593</v>
      </c>
      <c r="E295" s="133">
        <v>0.80095004526858593</v>
      </c>
    </row>
    <row r="296" spans="1:5">
      <c r="A296" s="25">
        <v>2.2407651830355584</v>
      </c>
      <c r="E296" s="133">
        <v>2.2407651830355584</v>
      </c>
    </row>
    <row r="297" spans="1:5">
      <c r="A297" s="25">
        <v>0.92821984950243164</v>
      </c>
      <c r="E297" s="133">
        <v>0.92821984950243164</v>
      </c>
    </row>
    <row r="298" spans="1:5">
      <c r="A298" s="25">
        <v>0.86345704698258241</v>
      </c>
      <c r="E298" s="133">
        <v>0.86345704698258241</v>
      </c>
    </row>
    <row r="299" spans="1:5">
      <c r="A299" s="25">
        <v>0.75724289945072853</v>
      </c>
      <c r="E299" s="133">
        <v>0.75724289945072853</v>
      </c>
    </row>
    <row r="300" spans="1:5">
      <c r="A300" s="25">
        <v>0.84803260511252965</v>
      </c>
      <c r="E300" s="133">
        <v>0.84803260511252965</v>
      </c>
    </row>
    <row r="301" spans="1:5">
      <c r="A301" s="25">
        <v>1.3060587680772857</v>
      </c>
      <c r="E301" s="133">
        <v>1.3060587680772857</v>
      </c>
    </row>
    <row r="302" spans="1:5">
      <c r="A302" s="25">
        <v>0.90816062227001404</v>
      </c>
      <c r="E302" s="133">
        <v>0.90816062227001404</v>
      </c>
    </row>
    <row r="303" spans="1:5">
      <c r="A303" s="25">
        <v>0.78434852141516187</v>
      </c>
      <c r="E303" s="133">
        <v>0.78434852141516187</v>
      </c>
    </row>
    <row r="304" spans="1:5">
      <c r="A304" s="25">
        <v>1.0378517807228635</v>
      </c>
      <c r="E304" s="133">
        <v>1.0378517807228635</v>
      </c>
    </row>
    <row r="305" spans="1:5">
      <c r="A305" s="25">
        <v>1.0143122878566087</v>
      </c>
      <c r="E305" s="133">
        <v>1.0143122878566087</v>
      </c>
    </row>
    <row r="306" spans="1:5">
      <c r="A306" s="25">
        <v>3.6763770914431855</v>
      </c>
      <c r="E306" s="133">
        <v>3.6763770914431855</v>
      </c>
    </row>
    <row r="307" spans="1:5">
      <c r="A307" s="25">
        <v>0.9215358258591152</v>
      </c>
      <c r="E307" s="133">
        <v>0.9215358258591152</v>
      </c>
    </row>
    <row r="308" spans="1:5">
      <c r="A308" s="25">
        <v>1.3094780190749926</v>
      </c>
      <c r="E308" s="133">
        <v>1.3094780190749926</v>
      </c>
    </row>
    <row r="309" spans="1:5">
      <c r="A309" s="25">
        <v>0.82774032296930544</v>
      </c>
      <c r="E309" s="133">
        <v>0.82774032296930544</v>
      </c>
    </row>
    <row r="310" spans="1:5">
      <c r="A310" s="25">
        <v>7.161970033339264</v>
      </c>
      <c r="E310" s="133">
        <v>7.161970033339264</v>
      </c>
    </row>
    <row r="311" spans="1:5">
      <c r="A311" s="25">
        <v>1.3962563011174045</v>
      </c>
      <c r="E311" s="133">
        <v>1.3962563011174045</v>
      </c>
    </row>
    <row r="312" spans="1:5">
      <c r="A312" s="25">
        <v>0.31929621135874448</v>
      </c>
      <c r="E312" s="133">
        <v>0.31929621135874448</v>
      </c>
    </row>
    <row r="313" spans="1:5">
      <c r="A313" s="25">
        <v>0.77252706453647013</v>
      </c>
      <c r="E313" s="133">
        <v>0.77252706453647013</v>
      </c>
    </row>
    <row r="314" spans="1:5">
      <c r="A314" s="25">
        <v>1.1291334706353386</v>
      </c>
      <c r="E314" s="133">
        <v>1.1291334706353386</v>
      </c>
    </row>
    <row r="315" spans="1:5">
      <c r="A315" s="25">
        <v>1.3864777864143893</v>
      </c>
      <c r="E315" s="133">
        <v>1.3864777864143893</v>
      </c>
    </row>
    <row r="316" spans="1:5">
      <c r="A316" s="25">
        <v>4.9596774904172358</v>
      </c>
      <c r="E316" s="133">
        <v>4.9596774904172358</v>
      </c>
    </row>
    <row r="317" spans="1:5">
      <c r="A317" s="25">
        <v>2.6681148733483471</v>
      </c>
      <c r="E317" s="133">
        <v>2.6681148733483471</v>
      </c>
    </row>
    <row r="318" spans="1:5">
      <c r="A318" s="25">
        <v>0.40887469678593086</v>
      </c>
      <c r="E318" s="133">
        <v>0.40887469678593086</v>
      </c>
    </row>
    <row r="319" spans="1:5">
      <c r="A319" s="25">
        <v>3.6844587010224914</v>
      </c>
      <c r="E319" s="133">
        <v>3.6844587010224914</v>
      </c>
    </row>
    <row r="320" spans="1:5">
      <c r="A320" s="25">
        <v>0.44525467458247797</v>
      </c>
      <c r="E320" s="133">
        <v>0.44525467458247797</v>
      </c>
    </row>
    <row r="321" spans="1:5">
      <c r="A321" s="25">
        <v>0.5490651307197425</v>
      </c>
      <c r="E321" s="133">
        <v>0.5490651307197425</v>
      </c>
    </row>
    <row r="322" spans="1:5">
      <c r="A322" s="25">
        <v>0.74274851649396778</v>
      </c>
      <c r="E322" s="133">
        <v>0.74274851649396778</v>
      </c>
    </row>
    <row r="323" spans="1:5">
      <c r="A323" s="25">
        <v>0.97875842841473704</v>
      </c>
      <c r="E323" s="133">
        <v>0.97875842841473704</v>
      </c>
    </row>
    <row r="324" spans="1:5">
      <c r="A324" s="25">
        <v>0.99676237776647103</v>
      </c>
      <c r="E324" s="133">
        <v>0.99676237776647103</v>
      </c>
    </row>
    <row r="325" spans="1:5">
      <c r="A325" s="25">
        <v>0.80828690981339213</v>
      </c>
      <c r="E325" s="133">
        <v>0.80828690981339213</v>
      </c>
    </row>
    <row r="326" spans="1:5">
      <c r="A326" s="25">
        <v>1.5236667383817761</v>
      </c>
      <c r="E326" s="133">
        <v>1.5236667383817761</v>
      </c>
    </row>
    <row r="327" spans="1:5">
      <c r="A327" s="25">
        <v>0.64401283348765104</v>
      </c>
      <c r="E327" s="133">
        <v>0.64401283348765104</v>
      </c>
    </row>
    <row r="328" spans="1:5">
      <c r="A328" s="25">
        <v>0.70197827149909242</v>
      </c>
      <c r="E328" s="133">
        <v>0.70197827149909242</v>
      </c>
    </row>
    <row r="329" spans="1:5">
      <c r="A329" s="25">
        <v>0.76869615679555647</v>
      </c>
      <c r="E329" s="133">
        <v>0.76869615679555647</v>
      </c>
    </row>
    <row r="330" spans="1:5">
      <c r="A330" s="25">
        <v>1.3355379107724281</v>
      </c>
      <c r="E330" s="133">
        <v>1.3355379107724281</v>
      </c>
    </row>
    <row r="331" spans="1:5">
      <c r="A331" s="25">
        <v>0.92704104719870417</v>
      </c>
      <c r="E331" s="133">
        <v>0.92704104719870417</v>
      </c>
    </row>
    <row r="332" spans="1:5">
      <c r="A332" s="25">
        <v>1.2291365467484525</v>
      </c>
      <c r="E332" s="133">
        <v>1.2291365467484525</v>
      </c>
    </row>
    <row r="333" spans="1:5">
      <c r="A333" s="25">
        <v>0.68225955532081295</v>
      </c>
      <c r="E333" s="133">
        <v>0.68225955532081295</v>
      </c>
    </row>
    <row r="334" spans="1:5">
      <c r="A334" s="25">
        <v>1.3142591704627187</v>
      </c>
      <c r="E334" s="133">
        <v>1.3142591704627187</v>
      </c>
    </row>
    <row r="335" spans="1:5">
      <c r="A335" s="25">
        <v>1.5513833183604073</v>
      </c>
      <c r="E335" s="133">
        <v>1.5513833183604073</v>
      </c>
    </row>
    <row r="336" spans="1:5">
      <c r="A336" s="25">
        <v>0.38667339759585995</v>
      </c>
      <c r="E336" s="133">
        <v>0.38667339759585995</v>
      </c>
    </row>
    <row r="337" spans="1:5">
      <c r="A337" s="25">
        <v>1.0159699739277426</v>
      </c>
      <c r="E337" s="133">
        <v>1.0159699739277426</v>
      </c>
    </row>
    <row r="338" spans="1:5">
      <c r="A338" s="25">
        <v>1.3104135813617483</v>
      </c>
      <c r="E338" s="133">
        <v>1.3104135813617483</v>
      </c>
    </row>
    <row r="339" spans="1:5">
      <c r="A339" s="25">
        <v>0.16609464990763212</v>
      </c>
      <c r="E339" s="133">
        <v>0.16609464990763212</v>
      </c>
    </row>
    <row r="340" spans="1:5">
      <c r="A340" s="25">
        <v>0.93579158097927473</v>
      </c>
      <c r="E340" s="133">
        <v>0.93579158097927473</v>
      </c>
    </row>
    <row r="341" spans="1:5">
      <c r="A341" s="25">
        <v>0.55540024495478968</v>
      </c>
      <c r="E341" s="133">
        <v>0.55540024495478968</v>
      </c>
    </row>
    <row r="342" spans="1:5">
      <c r="A342" s="25">
        <v>1.7496060363890789</v>
      </c>
      <c r="E342" s="133">
        <v>1.7496060363890789</v>
      </c>
    </row>
    <row r="343" spans="1:5">
      <c r="A343" s="25">
        <v>0.7826150097350677</v>
      </c>
      <c r="E343" s="133">
        <v>0.7826150097350677</v>
      </c>
    </row>
    <row r="344" spans="1:5">
      <c r="A344" s="25">
        <v>0.77451231408949628</v>
      </c>
      <c r="E344" s="133">
        <v>0.77451231408949628</v>
      </c>
    </row>
    <row r="345" spans="1:5">
      <c r="A345" s="25">
        <v>1.8175739454535975</v>
      </c>
      <c r="E345" s="133">
        <v>1.8175739454535975</v>
      </c>
    </row>
    <row r="346" spans="1:5">
      <c r="A346" s="25">
        <v>1.1908602150537635</v>
      </c>
      <c r="E346" s="133">
        <v>1.1908602150537635</v>
      </c>
    </row>
    <row r="347" spans="1:5">
      <c r="A347" s="25">
        <v>0.97744144709326641</v>
      </c>
      <c r="E347" s="133">
        <v>0.97744144709326641</v>
      </c>
    </row>
    <row r="348" spans="1:5">
      <c r="A348" s="25">
        <v>1.7060914484025449</v>
      </c>
      <c r="E348" s="133">
        <v>1.7060914484025449</v>
      </c>
    </row>
    <row r="349" spans="1:5">
      <c r="A349" s="25">
        <v>0.96996890381456669</v>
      </c>
      <c r="E349" s="133">
        <v>0.96996890381456669</v>
      </c>
    </row>
    <row r="350" spans="1:5">
      <c r="A350" s="25">
        <v>1.1958456238345891</v>
      </c>
      <c r="E350" s="133">
        <v>1.1958456238345891</v>
      </c>
    </row>
    <row r="351" spans="1:5">
      <c r="A351" s="25">
        <v>0.75260074213218386</v>
      </c>
      <c r="E351" s="133">
        <v>0.75260074213218386</v>
      </c>
    </row>
    <row r="352" spans="1:5">
      <c r="A352" s="25">
        <v>1.1292339487860577</v>
      </c>
      <c r="E352" s="133">
        <v>1.1292339487860577</v>
      </c>
    </row>
    <row r="353" spans="1:5">
      <c r="A353" s="25">
        <v>0.9450788969559184</v>
      </c>
      <c r="E353" s="133">
        <v>0.9450788969559184</v>
      </c>
    </row>
    <row r="354" spans="1:5">
      <c r="A354" s="25">
        <v>1.2176642974160157</v>
      </c>
      <c r="E354" s="133">
        <v>1.2176642974160157</v>
      </c>
    </row>
    <row r="355" spans="1:5">
      <c r="A355" s="25">
        <v>1.3583562654909123</v>
      </c>
      <c r="E355" s="133">
        <v>1.3583562654909123</v>
      </c>
    </row>
    <row r="356" spans="1:5">
      <c r="A356" s="25">
        <v>0.51228259326707315</v>
      </c>
      <c r="E356" s="133">
        <v>0.51228259326707315</v>
      </c>
    </row>
    <row r="357" spans="1:5">
      <c r="A357" s="25">
        <v>0.6247054070432968</v>
      </c>
      <c r="E357" s="133">
        <v>0.6247054070432968</v>
      </c>
    </row>
    <row r="358" spans="1:5">
      <c r="A358" s="25">
        <v>0.59928584971244392</v>
      </c>
      <c r="E358" s="133">
        <v>0.59928584971244392</v>
      </c>
    </row>
    <row r="359" spans="1:5">
      <c r="A359" s="25">
        <v>1.2905371488987125</v>
      </c>
      <c r="E359" s="133">
        <v>1.2905371488987125</v>
      </c>
    </row>
    <row r="360" spans="1:5">
      <c r="A360" s="25">
        <v>1.3326916863531653</v>
      </c>
      <c r="E360" s="133">
        <v>1.3326916863531653</v>
      </c>
    </row>
    <row r="361" spans="1:5">
      <c r="A361" s="25">
        <v>1.2834863511406358</v>
      </c>
      <c r="E361" s="133">
        <v>1.2834863511406358</v>
      </c>
    </row>
    <row r="362" spans="1:5">
      <c r="A362" s="25">
        <v>0.69492739005428839</v>
      </c>
      <c r="E362" s="133">
        <v>0.69492739005428839</v>
      </c>
    </row>
    <row r="363" spans="1:5">
      <c r="A363" s="25">
        <v>0.63550960612986274</v>
      </c>
      <c r="E363" s="133">
        <v>0.63550960612986274</v>
      </c>
    </row>
    <row r="364" spans="1:5">
      <c r="A364" s="25">
        <v>0.52597513324446898</v>
      </c>
      <c r="E364" s="133">
        <v>0.52597513324446898</v>
      </c>
    </row>
    <row r="365" spans="1:5">
      <c r="A365" s="25">
        <v>1.4907681262682957</v>
      </c>
      <c r="E365" s="133">
        <v>1.4907681262682957</v>
      </c>
    </row>
    <row r="366" spans="1:5">
      <c r="A366" s="25">
        <v>1.3516771108008405</v>
      </c>
      <c r="E366" s="133">
        <v>1.3516771108008405</v>
      </c>
    </row>
    <row r="367" spans="1:5">
      <c r="A367" s="25">
        <v>1.9433433877954298</v>
      </c>
      <c r="E367" s="133">
        <v>1.9433433877954298</v>
      </c>
    </row>
    <row r="368" spans="1:5">
      <c r="A368" s="25">
        <v>2.5656040932189761</v>
      </c>
      <c r="E368" s="133">
        <v>2.5656040932189761</v>
      </c>
    </row>
    <row r="369" spans="1:5">
      <c r="A369" s="25">
        <v>1.580170894003611</v>
      </c>
      <c r="E369" s="133">
        <v>1.580170894003611</v>
      </c>
    </row>
    <row r="370" spans="1:5">
      <c r="A370" s="25">
        <v>0.49530337083918263</v>
      </c>
      <c r="E370" s="133">
        <v>0.49530337083918263</v>
      </c>
    </row>
    <row r="371" spans="1:5">
      <c r="A371" s="25">
        <v>1.0637680006364867</v>
      </c>
      <c r="E371" s="133">
        <v>1.0637680006364867</v>
      </c>
    </row>
    <row r="372" spans="1:5">
      <c r="A372" s="25">
        <v>1.200750045091876</v>
      </c>
      <c r="E372" s="133">
        <v>1.200750045091876</v>
      </c>
    </row>
    <row r="373" spans="1:5">
      <c r="A373" s="25">
        <v>1.4520929617086762</v>
      </c>
      <c r="E373" s="133">
        <v>1.4520929617086762</v>
      </c>
    </row>
    <row r="374" spans="1:5">
      <c r="A374" s="25">
        <v>0.61109635307957955</v>
      </c>
      <c r="E374" s="133">
        <v>0.61109635307957955</v>
      </c>
    </row>
    <row r="375" spans="1:5">
      <c r="A375" s="25">
        <v>0.91400080751472979</v>
      </c>
      <c r="E375" s="133">
        <v>0.91400080751472979</v>
      </c>
    </row>
    <row r="376" spans="1:5">
      <c r="A376" s="25">
        <v>0.72271138287757419</v>
      </c>
      <c r="E376" s="133">
        <v>0.72271138287757419</v>
      </c>
    </row>
    <row r="377" spans="1:5">
      <c r="A377" s="25">
        <v>1.4385047884629805</v>
      </c>
      <c r="E377" s="133">
        <v>1.4385047884629805</v>
      </c>
    </row>
    <row r="378" spans="1:5">
      <c r="A378" s="25">
        <v>0.44047562922203437</v>
      </c>
      <c r="E378" s="133">
        <v>0.44047562922203437</v>
      </c>
    </row>
    <row r="379" spans="1:5">
      <c r="A379" s="25">
        <v>2.1512016394159095</v>
      </c>
      <c r="E379" s="133">
        <v>2.1512016394159095</v>
      </c>
    </row>
    <row r="380" spans="1:5">
      <c r="A380" s="25">
        <v>1.1409893851747606</v>
      </c>
      <c r="E380" s="133">
        <v>1.1409893851747606</v>
      </c>
    </row>
    <row r="381" spans="1:5">
      <c r="A381" s="25">
        <v>1.4152299850387948</v>
      </c>
      <c r="E381" s="133">
        <v>1.4152299850387948</v>
      </c>
    </row>
    <row r="382" spans="1:5">
      <c r="A382" s="25">
        <v>1.2168665448977267</v>
      </c>
      <c r="E382" s="133">
        <v>1.2168665448977267</v>
      </c>
    </row>
    <row r="383" spans="1:5">
      <c r="A383" s="25">
        <v>1.121951994801085</v>
      </c>
      <c r="E383" s="133">
        <v>1.121951994801085</v>
      </c>
    </row>
    <row r="384" spans="1:5">
      <c r="A384" s="25">
        <v>0.44008907777998602</v>
      </c>
      <c r="E384" s="133">
        <v>0.44008907777998602</v>
      </c>
    </row>
    <row r="385" spans="1:5">
      <c r="A385" s="25">
        <v>0.97350436052178957</v>
      </c>
      <c r="E385" s="133">
        <v>0.97350436052178957</v>
      </c>
    </row>
    <row r="386" spans="1:5">
      <c r="A386" s="25">
        <v>1.698811230154414</v>
      </c>
      <c r="E386" s="133">
        <v>1.698811230154414</v>
      </c>
    </row>
    <row r="387" spans="1:5">
      <c r="A387" s="25">
        <v>0.62709366299996172</v>
      </c>
      <c r="E387" s="133">
        <v>0.62709366299996172</v>
      </c>
    </row>
    <row r="388" spans="1:5">
      <c r="A388" s="25">
        <v>0.79217897595746634</v>
      </c>
      <c r="E388" s="133">
        <v>0.79217897595746634</v>
      </c>
    </row>
    <row r="389" spans="1:5">
      <c r="A389" s="25">
        <v>1.1881606527260999</v>
      </c>
      <c r="E389" s="133">
        <v>1.1881606527260999</v>
      </c>
    </row>
    <row r="390" spans="1:5">
      <c r="A390" s="25">
        <v>1.649379781547279</v>
      </c>
      <c r="E390" s="133">
        <v>1.649379781547279</v>
      </c>
    </row>
    <row r="391" spans="1:5">
      <c r="A391" s="25">
        <v>0.72247402305292729</v>
      </c>
      <c r="E391" s="133">
        <v>0.72247402305292729</v>
      </c>
    </row>
    <row r="392" spans="1:5">
      <c r="A392" s="25">
        <v>1.9891190260720131</v>
      </c>
      <c r="E392" s="133">
        <v>1.9891190260720131</v>
      </c>
    </row>
    <row r="393" spans="1:5">
      <c r="A393" s="25">
        <v>1.5880655850775507</v>
      </c>
      <c r="E393" s="133">
        <v>1.5880655850775507</v>
      </c>
    </row>
    <row r="394" spans="1:5">
      <c r="A394" s="25">
        <v>0.7610685794078339</v>
      </c>
      <c r="E394" s="133">
        <v>0.7610685794078339</v>
      </c>
    </row>
    <row r="395" spans="1:5">
      <c r="A395" s="25">
        <v>0.85727091227641283</v>
      </c>
      <c r="E395" s="133">
        <v>0.85727091227641283</v>
      </c>
    </row>
    <row r="396" spans="1:5">
      <c r="A396" s="25">
        <v>1.3871153383096557</v>
      </c>
      <c r="E396" s="133">
        <v>1.3871153383096557</v>
      </c>
    </row>
    <row r="397" spans="1:5">
      <c r="A397" s="25">
        <v>1.2016795225755963</v>
      </c>
      <c r="E397" s="133">
        <v>1.2016795225755963</v>
      </c>
    </row>
    <row r="398" spans="1:5">
      <c r="A398" s="25">
        <v>3.2311200756856446</v>
      </c>
      <c r="E398" s="133">
        <v>3.2311200756856446</v>
      </c>
    </row>
    <row r="399" spans="1:5">
      <c r="A399" s="25">
        <v>1.7213421101171262</v>
      </c>
      <c r="E399" s="133">
        <v>1.7213421101171262</v>
      </c>
    </row>
    <row r="400" spans="1:5">
      <c r="A400" s="25">
        <v>1.5954784314143493</v>
      </c>
      <c r="E400" s="133">
        <v>1.5954784314143493</v>
      </c>
    </row>
    <row r="401" spans="1:5">
      <c r="A401" s="25">
        <v>3.3492609245055687</v>
      </c>
      <c r="E401" s="133">
        <v>3.3492609245055687</v>
      </c>
    </row>
    <row r="402" spans="1:5">
      <c r="A402" s="25">
        <v>1.048394377128105</v>
      </c>
      <c r="E402" s="133">
        <v>1.048394377128105</v>
      </c>
    </row>
    <row r="403" spans="1:5">
      <c r="A403" s="25">
        <v>1.2681313381909345</v>
      </c>
      <c r="E403" s="133">
        <v>1.2681313381909345</v>
      </c>
    </row>
    <row r="404" spans="1:5">
      <c r="A404" s="25">
        <v>0.96969770374347819</v>
      </c>
      <c r="E404" s="133">
        <v>0.96969770374347819</v>
      </c>
    </row>
    <row r="405" spans="1:5">
      <c r="A405" s="25">
        <v>2.1887913516439172</v>
      </c>
      <c r="E405" s="133">
        <v>2.1887913516439172</v>
      </c>
    </row>
    <row r="406" spans="1:5">
      <c r="A406" s="25">
        <v>1.8208362979585135</v>
      </c>
      <c r="E406" s="133">
        <v>1.8208362979585135</v>
      </c>
    </row>
    <row r="407" spans="1:5">
      <c r="A407" s="25">
        <v>2.0739030215553953</v>
      </c>
      <c r="E407" s="133">
        <v>2.0739030215553953</v>
      </c>
    </row>
    <row r="408" spans="1:5">
      <c r="A408" s="25">
        <v>1.8166337396773591</v>
      </c>
      <c r="E408" s="133">
        <v>1.8166337396773591</v>
      </c>
    </row>
    <row r="409" spans="1:5">
      <c r="A409" s="25">
        <v>1.5603198386517294</v>
      </c>
      <c r="E409" s="133">
        <v>1.5603198386517294</v>
      </c>
    </row>
    <row r="410" spans="1:5">
      <c r="A410" s="25">
        <v>1.5736112275524405</v>
      </c>
      <c r="E410" s="133">
        <v>1.5736112275524405</v>
      </c>
    </row>
    <row r="411" spans="1:5">
      <c r="A411" s="25">
        <v>0.47859859649502329</v>
      </c>
      <c r="E411" s="133">
        <v>0.47859859649502329</v>
      </c>
    </row>
    <row r="412" spans="1:5">
      <c r="A412" s="25">
        <v>1.0744243457305336</v>
      </c>
      <c r="E412" s="133">
        <v>1.0744243457305336</v>
      </c>
    </row>
    <row r="413" spans="1:5">
      <c r="A413" s="25">
        <v>0.62547074102588085</v>
      </c>
      <c r="E413" s="133">
        <v>0.62547074102588085</v>
      </c>
    </row>
    <row r="414" spans="1:5">
      <c r="A414" s="25">
        <v>0.49074994081048878</v>
      </c>
      <c r="E414" s="133">
        <v>0.49074994081048878</v>
      </c>
    </row>
    <row r="415" spans="1:5">
      <c r="A415" s="25">
        <v>0.77382190166613762</v>
      </c>
      <c r="E415" s="133">
        <v>0.77382190166613762</v>
      </c>
    </row>
    <row r="416" spans="1:5">
      <c r="A416" s="25">
        <v>1.3446194867986938</v>
      </c>
      <c r="E416" s="133">
        <v>1.3446194867986938</v>
      </c>
    </row>
    <row r="417" spans="1:5">
      <c r="A417" s="25">
        <v>1.6315121242877291</v>
      </c>
      <c r="E417" s="133">
        <v>1.6315121242877291</v>
      </c>
    </row>
    <row r="418" spans="1:5">
      <c r="A418" s="25">
        <v>1.9036816357250377</v>
      </c>
      <c r="E418" s="133">
        <v>1.9036816357250377</v>
      </c>
    </row>
    <row r="419" spans="1:5">
      <c r="A419" s="25">
        <v>0.33037749050742771</v>
      </c>
      <c r="E419" s="133">
        <v>0.33037749050742771</v>
      </c>
    </row>
    <row r="420" spans="1:5">
      <c r="A420" s="25">
        <v>1.9189025239553814</v>
      </c>
      <c r="E420" s="133">
        <v>1.9189025239553814</v>
      </c>
    </row>
    <row r="421" spans="1:5">
      <c r="A421" s="25">
        <v>1.2155089886141606</v>
      </c>
      <c r="E421" s="133">
        <v>1.2155089886141606</v>
      </c>
    </row>
    <row r="422" spans="1:5">
      <c r="A422" s="25">
        <v>1.0493187405163458</v>
      </c>
      <c r="E422" s="133">
        <v>1.0493187405163458</v>
      </c>
    </row>
    <row r="423" spans="1:5">
      <c r="A423" s="25">
        <v>0.88750661639827633</v>
      </c>
      <c r="E423" s="133">
        <v>0.88750661639827633</v>
      </c>
    </row>
    <row r="424" spans="1:5">
      <c r="A424" s="25">
        <v>2.0553068647937467</v>
      </c>
      <c r="E424" s="133">
        <v>2.0553068647937467</v>
      </c>
    </row>
    <row r="425" spans="1:5">
      <c r="A425" s="25">
        <v>1.2310211161108333</v>
      </c>
      <c r="E425" s="133">
        <v>1.2310211161108333</v>
      </c>
    </row>
    <row r="426" spans="1:5">
      <c r="A426" s="25">
        <v>0.75294153819492482</v>
      </c>
      <c r="E426" s="133">
        <v>0.75294153819492482</v>
      </c>
    </row>
    <row r="427" spans="1:5">
      <c r="A427" s="25">
        <v>1.113466479670536</v>
      </c>
      <c r="E427" s="133">
        <v>1.113466479670536</v>
      </c>
    </row>
    <row r="428" spans="1:5">
      <c r="A428" s="25">
        <v>1.5086441569022513</v>
      </c>
      <c r="E428" s="133">
        <v>1.5086441569022513</v>
      </c>
    </row>
    <row r="429" spans="1:5">
      <c r="A429" s="25">
        <v>1.5066362612016158</v>
      </c>
      <c r="E429" s="133">
        <v>1.5066362612016158</v>
      </c>
    </row>
    <row r="430" spans="1:5">
      <c r="A430" s="25">
        <v>3.4627165181655961</v>
      </c>
      <c r="E430" s="133">
        <v>3.4627165181655961</v>
      </c>
    </row>
    <row r="431" spans="1:5">
      <c r="A431" s="25">
        <v>2.0746773084187851</v>
      </c>
      <c r="E431" s="133">
        <v>2.0746773084187851</v>
      </c>
    </row>
    <row r="432" spans="1:5">
      <c r="A432" s="25">
        <v>0.90666091576563768</v>
      </c>
      <c r="E432" s="133">
        <v>0.90666091576563768</v>
      </c>
    </row>
    <row r="433" spans="1:5">
      <c r="A433" s="25">
        <v>1.2315325948584563</v>
      </c>
      <c r="E433" s="133">
        <v>1.2315325948584563</v>
      </c>
    </row>
    <row r="434" spans="1:5">
      <c r="A434" s="25">
        <v>0.59149250401096509</v>
      </c>
      <c r="E434" s="133">
        <v>0.59149250401096509</v>
      </c>
    </row>
    <row r="435" spans="1:5">
      <c r="A435" s="25">
        <v>0.50108542064939443</v>
      </c>
      <c r="E435" s="133">
        <v>0.50108542064939443</v>
      </c>
    </row>
    <row r="436" spans="1:5">
      <c r="A436" s="25">
        <v>0.5527541773357536</v>
      </c>
      <c r="E436" s="133">
        <v>0.5527541773357536</v>
      </c>
    </row>
    <row r="437" spans="1:5">
      <c r="A437" s="25">
        <v>0.62926820858081256</v>
      </c>
      <c r="E437" s="133">
        <v>0.62926820858081256</v>
      </c>
    </row>
    <row r="438" spans="1:5">
      <c r="A438" s="25">
        <v>0.93032988560154095</v>
      </c>
      <c r="E438" s="133">
        <v>0.93032988560154095</v>
      </c>
    </row>
    <row r="439" spans="1:5">
      <c r="A439" s="25">
        <v>1.3589667077322909</v>
      </c>
      <c r="E439" s="133">
        <v>1.3589667077322909</v>
      </c>
    </row>
    <row r="440" spans="1:5">
      <c r="A440" s="25">
        <v>3.7968807125776234</v>
      </c>
      <c r="E440" s="133">
        <v>3.7968807125776234</v>
      </c>
    </row>
    <row r="441" spans="1:5">
      <c r="A441" s="25">
        <v>1.8807272543679299</v>
      </c>
      <c r="E441" s="133">
        <v>1.8807272543679299</v>
      </c>
    </row>
    <row r="442" spans="1:5">
      <c r="A442" s="25">
        <v>0.45416524252612867</v>
      </c>
      <c r="E442" s="133">
        <v>0.45416524252612867</v>
      </c>
    </row>
    <row r="443" spans="1:5">
      <c r="A443" s="25">
        <v>1.473084664887071</v>
      </c>
      <c r="E443" s="133">
        <v>1.473084664887071</v>
      </c>
    </row>
    <row r="444" spans="1:5">
      <c r="A444" s="25">
        <v>1.1802767136968677</v>
      </c>
      <c r="E444" s="133">
        <v>1.1802767136968677</v>
      </c>
    </row>
    <row r="445" spans="1:5">
      <c r="A445" s="25">
        <v>1.1702597443496943</v>
      </c>
      <c r="E445" s="133">
        <v>1.1702597443496943</v>
      </c>
    </row>
    <row r="446" spans="1:5">
      <c r="A446" s="25">
        <v>1.3302530905875978</v>
      </c>
      <c r="E446" s="133">
        <v>1.3302530905875978</v>
      </c>
    </row>
    <row r="447" spans="1:5">
      <c r="A447" s="25">
        <v>0.89486604672893366</v>
      </c>
      <c r="E447" s="133">
        <v>0.89486604672893366</v>
      </c>
    </row>
    <row r="448" spans="1:5">
      <c r="A448" s="25">
        <v>2.2040288107727237</v>
      </c>
      <c r="E448" s="133">
        <v>2.2040288107727237</v>
      </c>
    </row>
    <row r="449" spans="1:5">
      <c r="A449" s="25">
        <v>1.081270950067454</v>
      </c>
      <c r="E449" s="133">
        <v>1.081270950067454</v>
      </c>
    </row>
    <row r="450" spans="1:5">
      <c r="A450" s="25">
        <v>1.6137444971734785</v>
      </c>
      <c r="E450" s="133">
        <v>1.6137444971734785</v>
      </c>
    </row>
    <row r="451" spans="1:5">
      <c r="A451" s="25">
        <v>0.64376580506920444</v>
      </c>
      <c r="E451" s="133">
        <v>0.64376580506920444</v>
      </c>
    </row>
    <row r="452" spans="1:5">
      <c r="A452" s="25">
        <v>1.4027608381115695</v>
      </c>
      <c r="E452" s="133">
        <v>1.4027608381115695</v>
      </c>
    </row>
    <row r="453" spans="1:5">
      <c r="A453" s="25">
        <v>1.8461489771904229</v>
      </c>
      <c r="E453" s="133">
        <v>1.8461489771904229</v>
      </c>
    </row>
    <row r="454" spans="1:5">
      <c r="A454" s="25">
        <v>0.42985378528583856</v>
      </c>
      <c r="E454" s="133">
        <v>0.42985378528583856</v>
      </c>
    </row>
    <row r="455" spans="1:5">
      <c r="A455" s="25">
        <v>1.6311098663942933</v>
      </c>
      <c r="E455" s="133">
        <v>1.6311098663942933</v>
      </c>
    </row>
    <row r="456" spans="1:5">
      <c r="A456" s="25">
        <v>2.6091248179292443</v>
      </c>
      <c r="E456" s="133">
        <v>2.6091248179292443</v>
      </c>
    </row>
    <row r="457" spans="1:5">
      <c r="A457" s="25">
        <v>1.8169643244117877</v>
      </c>
      <c r="E457" s="133">
        <v>1.8169643244117877</v>
      </c>
    </row>
    <row r="458" spans="1:5">
      <c r="A458" s="25">
        <v>1.4793104878612442</v>
      </c>
      <c r="E458" s="133">
        <v>1.4793104878612442</v>
      </c>
    </row>
    <row r="459" spans="1:5">
      <c r="A459" s="25">
        <v>1.1504596888260255</v>
      </c>
      <c r="E459" s="133">
        <v>1.1504596888260255</v>
      </c>
    </row>
    <row r="460" spans="1:5">
      <c r="A460" s="25">
        <v>1.2777832409523833</v>
      </c>
      <c r="E460" s="133">
        <v>1.2777832409523833</v>
      </c>
    </row>
    <row r="461" spans="1:5">
      <c r="A461" s="25">
        <v>0.75108860740104644</v>
      </c>
      <c r="E461" s="133">
        <v>0.75108860740104644</v>
      </c>
    </row>
    <row r="462" spans="1:5">
      <c r="A462" s="25">
        <v>1.1692157248258948</v>
      </c>
      <c r="E462" s="133">
        <v>1.1692157248258948</v>
      </c>
    </row>
    <row r="463" spans="1:5">
      <c r="A463" s="25">
        <v>1.4602075106196566</v>
      </c>
      <c r="E463" s="133">
        <v>1.4602075106196566</v>
      </c>
    </row>
    <row r="464" spans="1:5">
      <c r="A464" s="25">
        <v>0.50259411127097953</v>
      </c>
      <c r="E464" s="133">
        <v>0.50259411127097953</v>
      </c>
    </row>
    <row r="465" spans="1:5">
      <c r="A465" s="25">
        <v>0.78409225916971215</v>
      </c>
      <c r="E465" s="133">
        <v>0.78409225916971215</v>
      </c>
    </row>
    <row r="466" spans="1:5">
      <c r="A466" s="25">
        <v>1.784205094677064</v>
      </c>
      <c r="E466" s="133">
        <v>1.784205094677064</v>
      </c>
    </row>
    <row r="467" spans="1:5">
      <c r="A467" s="25">
        <v>0.90006684927225455</v>
      </c>
      <c r="E467" s="133">
        <v>0.90006684927225455</v>
      </c>
    </row>
    <row r="468" spans="1:5">
      <c r="A468" s="25">
        <v>0.85603493987120172</v>
      </c>
      <c r="E468" s="133">
        <v>0.85603493987120172</v>
      </c>
    </row>
    <row r="469" spans="1:5">
      <c r="A469" s="25">
        <v>1.5100803771123872</v>
      </c>
      <c r="E469" s="133">
        <v>1.5100803771123872</v>
      </c>
    </row>
    <row r="470" spans="1:5">
      <c r="A470" s="25">
        <v>2.6498785113346064</v>
      </c>
      <c r="E470" s="133">
        <v>2.6498785113346064</v>
      </c>
    </row>
    <row r="471" spans="1:5">
      <c r="A471" s="25">
        <v>1.1928155488159342</v>
      </c>
      <c r="E471" s="133">
        <v>1.1928155488159342</v>
      </c>
    </row>
    <row r="472" spans="1:5">
      <c r="A472" s="25">
        <v>1.0044249563685814</v>
      </c>
      <c r="E472" s="133">
        <v>1.0044249563685814</v>
      </c>
    </row>
    <row r="473" spans="1:5">
      <c r="A473" s="25">
        <v>1.6934599030347059</v>
      </c>
      <c r="E473" s="133">
        <v>1.6934599030347059</v>
      </c>
    </row>
    <row r="474" spans="1:5">
      <c r="A474" s="25">
        <v>1.8930093493055529</v>
      </c>
      <c r="E474" s="133">
        <v>1.8930093493055529</v>
      </c>
    </row>
    <row r="475" spans="1:5">
      <c r="A475" s="25">
        <v>2.0827876242354226</v>
      </c>
      <c r="E475" s="133">
        <v>2.0827876242354226</v>
      </c>
    </row>
    <row r="476" spans="1:5">
      <c r="A476" s="25">
        <v>1.3538402733135477</v>
      </c>
      <c r="E476" s="133">
        <v>1.3538402733135477</v>
      </c>
    </row>
    <row r="477" spans="1:5">
      <c r="A477" s="25">
        <v>1.4331240140093073</v>
      </c>
      <c r="E477" s="133">
        <v>1.4331240140093073</v>
      </c>
    </row>
    <row r="478" spans="1:5">
      <c r="A478" s="25">
        <v>1.4572594364071998</v>
      </c>
      <c r="E478" s="133">
        <v>1.4572594364071998</v>
      </c>
    </row>
    <row r="479" spans="1:5">
      <c r="A479" s="25">
        <v>1.8930116991774659</v>
      </c>
      <c r="E479" s="133">
        <v>1.8930116991774659</v>
      </c>
    </row>
    <row r="480" spans="1:5">
      <c r="A480" s="25">
        <v>0.64274535065708238</v>
      </c>
      <c r="E480" s="133">
        <v>0.64274535065708238</v>
      </c>
    </row>
    <row r="481" spans="1:5">
      <c r="A481" s="25">
        <v>2.0555595065687391</v>
      </c>
      <c r="E481" s="133">
        <v>2.0555595065687391</v>
      </c>
    </row>
    <row r="482" spans="1:5">
      <c r="A482" s="25">
        <v>0.72324430821419294</v>
      </c>
      <c r="E482" s="133">
        <v>0.72324430821419294</v>
      </c>
    </row>
    <row r="483" spans="1:5">
      <c r="A483" s="25">
        <v>0.60790345480359675</v>
      </c>
      <c r="E483" s="133">
        <v>0.60790345480359675</v>
      </c>
    </row>
    <row r="484" spans="1:5">
      <c r="A484" s="25">
        <v>1.8724967838314308</v>
      </c>
      <c r="E484" s="133">
        <v>1.8724967838314308</v>
      </c>
    </row>
    <row r="485" spans="1:5">
      <c r="A485" s="25">
        <v>0.88814769038739816</v>
      </c>
      <c r="E485" s="133">
        <v>0.88814769038739816</v>
      </c>
    </row>
    <row r="486" spans="1:5">
      <c r="A486" s="25">
        <v>0.72280755930116747</v>
      </c>
      <c r="E486" s="133">
        <v>0.72280755930116747</v>
      </c>
    </row>
    <row r="487" spans="1:5">
      <c r="A487" s="25">
        <v>1.0416644095748844</v>
      </c>
      <c r="E487" s="133">
        <v>1.0416644095748844</v>
      </c>
    </row>
    <row r="488" spans="1:5">
      <c r="A488" s="25">
        <v>0.23272384269336815</v>
      </c>
      <c r="E488" s="133">
        <v>0.23272384269336815</v>
      </c>
    </row>
    <row r="489" spans="1:5">
      <c r="A489" s="25">
        <v>0.97540187203586304</v>
      </c>
      <c r="E489" s="133">
        <v>0.97540187203586304</v>
      </c>
    </row>
    <row r="490" spans="1:5">
      <c r="A490" s="25">
        <v>1.2734931426069886</v>
      </c>
      <c r="E490" s="133">
        <v>1.2734931426069886</v>
      </c>
    </row>
    <row r="491" spans="1:5">
      <c r="A491" s="25">
        <v>1.404599314858006</v>
      </c>
      <c r="E491" s="133">
        <v>1.404599314858006</v>
      </c>
    </row>
    <row r="492" spans="1:5">
      <c r="A492" s="25">
        <v>0.52834520392450579</v>
      </c>
      <c r="E492" s="133">
        <v>0.52834520392450579</v>
      </c>
    </row>
    <row r="493" spans="1:5">
      <c r="A493" s="25">
        <v>0.54592866815878704</v>
      </c>
      <c r="E493" s="133">
        <v>0.54592866815878704</v>
      </c>
    </row>
    <row r="494" spans="1:5">
      <c r="A494" s="25">
        <v>0.46440883697560925</v>
      </c>
      <c r="E494" s="133">
        <v>0.46440883697560925</v>
      </c>
    </row>
    <row r="495" spans="1:5">
      <c r="A495" s="25">
        <v>1.0168373708066789</v>
      </c>
      <c r="E495" s="133">
        <v>1.0168373708066789</v>
      </c>
    </row>
    <row r="496" spans="1:5">
      <c r="A496" s="25">
        <v>0.66648680516002679</v>
      </c>
      <c r="E496" s="133">
        <v>0.66648680516002679</v>
      </c>
    </row>
    <row r="497" spans="1:5">
      <c r="A497" s="25">
        <v>1.9116661644005601</v>
      </c>
      <c r="E497" s="133">
        <v>1.9116661644005601</v>
      </c>
    </row>
    <row r="498" spans="1:5">
      <c r="A498" s="25">
        <v>3.7701711752895917</v>
      </c>
      <c r="E498" s="133">
        <v>3.7701711752895917</v>
      </c>
    </row>
    <row r="499" spans="1:5">
      <c r="A499" s="25">
        <v>3.6342400573366338</v>
      </c>
      <c r="E499" s="133">
        <v>3.6342400573366338</v>
      </c>
    </row>
    <row r="500" spans="1:5">
      <c r="A500" s="25">
        <v>2.7953285840947291</v>
      </c>
      <c r="E500" s="133">
        <v>2.7953285840947291</v>
      </c>
    </row>
    <row r="501" spans="1:5">
      <c r="A501" s="25">
        <v>1.746951711544994</v>
      </c>
      <c r="E501" s="133">
        <v>1.746951711544994</v>
      </c>
    </row>
    <row r="502" spans="1:5">
      <c r="A502" s="25">
        <v>0.38266462524761946</v>
      </c>
      <c r="E502" s="133">
        <v>0.38266462524761946</v>
      </c>
    </row>
    <row r="503" spans="1:5">
      <c r="A503" s="25">
        <v>0.63434418117584779</v>
      </c>
      <c r="E503" s="133">
        <v>0.63434418117584779</v>
      </c>
    </row>
    <row r="504" spans="1:5">
      <c r="A504" s="25">
        <v>0.61133133071134371</v>
      </c>
      <c r="E504" s="133">
        <v>0.61133133071134371</v>
      </c>
    </row>
    <row r="505" spans="1:5">
      <c r="A505" s="25">
        <v>1.4023493239458502</v>
      </c>
      <c r="E505" s="133">
        <v>1.4023493239458502</v>
      </c>
    </row>
    <row r="506" spans="1:5">
      <c r="A506" s="25">
        <v>1.8614579487639604</v>
      </c>
      <c r="E506" s="133">
        <v>1.8614579487639604</v>
      </c>
    </row>
    <row r="507" spans="1:5">
      <c r="A507" s="25">
        <v>1.4135283141181991</v>
      </c>
      <c r="E507" s="133">
        <v>1.4135283141181991</v>
      </c>
    </row>
    <row r="508" spans="1:5">
      <c r="A508" s="25">
        <v>1.1769708960141798</v>
      </c>
      <c r="E508" s="133">
        <v>1.1769708960141798</v>
      </c>
    </row>
    <row r="509" spans="1:5">
      <c r="A509" s="25">
        <v>0.45180974906339905</v>
      </c>
      <c r="E509" s="133">
        <v>0.45180974906339905</v>
      </c>
    </row>
    <row r="510" spans="1:5">
      <c r="A510" s="25">
        <v>0.38588972828182877</v>
      </c>
      <c r="E510" s="133">
        <v>0.38588972828182877</v>
      </c>
    </row>
    <row r="511" spans="1:5">
      <c r="A511" s="25">
        <v>0.8944956501248158</v>
      </c>
      <c r="E511" s="133">
        <v>0.8944956501248158</v>
      </c>
    </row>
    <row r="512" spans="1:5">
      <c r="A512" s="25">
        <v>2.3194441597835667</v>
      </c>
      <c r="E512" s="133">
        <v>2.3194441597835667</v>
      </c>
    </row>
    <row r="513" spans="1:5">
      <c r="A513" s="25">
        <v>1.4050157848635205</v>
      </c>
      <c r="E513" s="133">
        <v>1.4050157848635205</v>
      </c>
    </row>
    <row r="514" spans="1:5">
      <c r="A514" s="25">
        <v>0.68470223954301579</v>
      </c>
      <c r="E514" s="133">
        <v>0.68470223954301579</v>
      </c>
    </row>
    <row r="515" spans="1:5">
      <c r="A515" s="25">
        <v>1.332783550824912</v>
      </c>
      <c r="E515" s="133">
        <v>1.332783550824912</v>
      </c>
    </row>
    <row r="516" spans="1:5">
      <c r="A516" s="25">
        <v>1.491328993230433</v>
      </c>
      <c r="E516" s="133">
        <v>1.491328993230433</v>
      </c>
    </row>
    <row r="517" spans="1:5">
      <c r="A517" s="25">
        <v>1.9645623130608176</v>
      </c>
      <c r="E517" s="133">
        <v>1.9645623130608176</v>
      </c>
    </row>
    <row r="518" spans="1:5">
      <c r="A518" s="25">
        <v>0.66219039505987509</v>
      </c>
      <c r="E518" s="133">
        <v>0.66219039505987509</v>
      </c>
    </row>
    <row r="519" spans="1:5">
      <c r="A519" s="25">
        <v>0.7332521516338697</v>
      </c>
      <c r="E519" s="133">
        <v>0.7332521516338697</v>
      </c>
    </row>
    <row r="520" spans="1:5">
      <c r="A520" s="25">
        <v>1.2178100982476676</v>
      </c>
      <c r="E520" s="133">
        <v>1.2178100982476676</v>
      </c>
    </row>
    <row r="521" spans="1:5">
      <c r="A521" s="25">
        <v>2.5285047759280048</v>
      </c>
      <c r="E521" s="133">
        <v>2.5285047759280048</v>
      </c>
    </row>
    <row r="522" spans="1:5">
      <c r="A522" s="25">
        <v>1.6172498914594058</v>
      </c>
      <c r="E522" s="133">
        <v>1.6172498914594058</v>
      </c>
    </row>
    <row r="523" spans="1:5">
      <c r="A523" s="25">
        <v>1.1664130257595247</v>
      </c>
      <c r="E523" s="133">
        <v>1.1664130257595247</v>
      </c>
    </row>
    <row r="524" spans="1:5">
      <c r="A524" s="25">
        <v>1.3820636380148028</v>
      </c>
      <c r="E524" s="133">
        <v>1.3820636380148028</v>
      </c>
    </row>
    <row r="525" spans="1:5">
      <c r="A525" s="25">
        <v>1.6866328172371809</v>
      </c>
      <c r="E525" s="133">
        <v>1.6866328172371809</v>
      </c>
    </row>
    <row r="526" spans="1:5">
      <c r="A526" s="25">
        <v>2.3727228692374114</v>
      </c>
      <c r="E526" s="133">
        <v>2.3727228692374114</v>
      </c>
    </row>
    <row r="527" spans="1:5">
      <c r="A527" s="25">
        <v>0.81489210045143234</v>
      </c>
      <c r="E527" s="133">
        <v>0.81489210045143234</v>
      </c>
    </row>
    <row r="528" spans="1:5">
      <c r="A528" s="25">
        <v>1.4600272109998662</v>
      </c>
      <c r="E528" s="133">
        <v>1.4600272109998662</v>
      </c>
    </row>
    <row r="529" spans="1:5">
      <c r="A529" s="25">
        <v>3.2739833358120438</v>
      </c>
      <c r="E529" s="133">
        <v>3.2739833358120438</v>
      </c>
    </row>
    <row r="530" spans="1:5">
      <c r="A530" s="25">
        <v>1.2220634571255193</v>
      </c>
      <c r="E530" s="133">
        <v>1.2220634571255193</v>
      </c>
    </row>
    <row r="531" spans="1:5">
      <c r="A531" s="25">
        <v>1.6465919937523501</v>
      </c>
      <c r="E531" s="133">
        <v>1.6465919937523501</v>
      </c>
    </row>
    <row r="532" spans="1:5">
      <c r="A532" s="25">
        <v>0.88137434209280963</v>
      </c>
      <c r="E532" s="133">
        <v>0.88137434209280963</v>
      </c>
    </row>
    <row r="533" spans="1:5">
      <c r="A533" s="25">
        <v>1.5747893811699805</v>
      </c>
      <c r="E533" s="133">
        <v>1.5747893811699805</v>
      </c>
    </row>
    <row r="534" spans="1:5">
      <c r="A534" s="25">
        <v>1.7592805121313528</v>
      </c>
      <c r="E534" s="133">
        <v>1.7592805121313528</v>
      </c>
    </row>
    <row r="535" spans="1:5">
      <c r="A535" s="25">
        <v>0.65052647742728031</v>
      </c>
      <c r="E535" s="133">
        <v>0.65052647742728031</v>
      </c>
    </row>
    <row r="536" spans="1:5">
      <c r="A536" s="25">
        <v>1.1497016638908204</v>
      </c>
      <c r="E536" s="133">
        <v>1.1497016638908204</v>
      </c>
    </row>
    <row r="537" spans="1:5">
      <c r="A537" s="25">
        <v>1.147759479577414</v>
      </c>
      <c r="E537" s="133">
        <v>1.147759479577414</v>
      </c>
    </row>
    <row r="538" spans="1:5">
      <c r="A538" s="25">
        <v>0.68365336028297119</v>
      </c>
      <c r="E538" s="133">
        <v>0.68365336028297119</v>
      </c>
    </row>
    <row r="539" spans="1:5">
      <c r="A539" s="25">
        <v>1.7115387922288292</v>
      </c>
      <c r="E539" s="133">
        <v>1.7115387922288292</v>
      </c>
    </row>
    <row r="540" spans="1:5">
      <c r="A540" s="25">
        <v>0.84769431819702323</v>
      </c>
      <c r="E540" s="133">
        <v>0.84769431819702323</v>
      </c>
    </row>
    <row r="541" spans="1:5">
      <c r="A541" s="25">
        <v>1.2211872360969178</v>
      </c>
      <c r="E541" s="133">
        <v>1.2211872360969178</v>
      </c>
    </row>
    <row r="542" spans="1:5">
      <c r="A542" s="25">
        <v>1.0137743285522733</v>
      </c>
      <c r="E542" s="133">
        <v>1.0137743285522733</v>
      </c>
    </row>
    <row r="543" spans="1:5">
      <c r="A543" s="25">
        <v>0.93387956631005897</v>
      </c>
      <c r="E543" s="133">
        <v>0.93387956631005897</v>
      </c>
    </row>
    <row r="544" spans="1:5">
      <c r="A544" s="25">
        <v>0.98398752642076748</v>
      </c>
      <c r="E544" s="133">
        <v>0.98398752642076748</v>
      </c>
    </row>
    <row r="545" spans="1:5">
      <c r="A545" s="25">
        <v>0.80793696818697625</v>
      </c>
      <c r="E545" s="133">
        <v>0.80793696818697625</v>
      </c>
    </row>
    <row r="546" spans="1:5">
      <c r="A546" s="25">
        <v>1.4756376843273418</v>
      </c>
      <c r="E546" s="133">
        <v>1.4756376843273418</v>
      </c>
    </row>
    <row r="547" spans="1:5">
      <c r="A547" s="25">
        <v>2.4510353468741757</v>
      </c>
      <c r="E547" s="133">
        <v>2.4510353468741757</v>
      </c>
    </row>
    <row r="548" spans="1:5">
      <c r="A548" s="25">
        <v>0.64132349318920123</v>
      </c>
      <c r="E548" s="133">
        <v>0.64132349318920123</v>
      </c>
    </row>
    <row r="549" spans="1:5">
      <c r="A549" s="25">
        <v>1.0718832161092644</v>
      </c>
      <c r="E549" s="133">
        <v>1.0718832161092644</v>
      </c>
    </row>
    <row r="550" spans="1:5">
      <c r="A550" s="25">
        <v>0.62850467289719625</v>
      </c>
      <c r="E550" s="133">
        <v>0.62850467289719625</v>
      </c>
    </row>
    <row r="551" spans="1:5">
      <c r="A551" s="25">
        <v>0.76291609247027958</v>
      </c>
      <c r="E551" s="133">
        <v>0.76291609247027958</v>
      </c>
    </row>
    <row r="552" spans="1:5">
      <c r="A552" s="25">
        <v>1.2426765681237038</v>
      </c>
      <c r="E552" s="133">
        <v>1.2426765681237038</v>
      </c>
    </row>
    <row r="553" spans="1:5">
      <c r="A553" s="25">
        <v>1.7486615492763264</v>
      </c>
      <c r="E553" s="133">
        <v>1.7486615492763264</v>
      </c>
    </row>
    <row r="554" spans="1:5">
      <c r="A554" s="25">
        <v>1.0412377514584701</v>
      </c>
      <c r="E554" s="133">
        <v>1.0412377514584701</v>
      </c>
    </row>
    <row r="555" spans="1:5">
      <c r="A555" s="25">
        <v>1.4711216945884618</v>
      </c>
      <c r="E555" s="133">
        <v>1.4711216945884618</v>
      </c>
    </row>
    <row r="556" spans="1:5">
      <c r="A556" s="25">
        <v>0.29297626187279041</v>
      </c>
      <c r="E556" s="133">
        <v>0.29297626187279041</v>
      </c>
    </row>
    <row r="557" spans="1:5">
      <c r="A557" s="25">
        <v>1.1767036679658271</v>
      </c>
      <c r="E557" s="133">
        <v>1.1767036679658271</v>
      </c>
    </row>
    <row r="558" spans="1:5">
      <c r="A558" s="25">
        <v>0.82871705549080299</v>
      </c>
      <c r="E558" s="133">
        <v>0.82871705549080299</v>
      </c>
    </row>
    <row r="559" spans="1:5">
      <c r="A559" s="25">
        <v>1.3867843246921823</v>
      </c>
      <c r="E559" s="133">
        <v>1.3867843246921823</v>
      </c>
    </row>
    <row r="560" spans="1:5">
      <c r="A560" s="25">
        <v>1.4012626800658121</v>
      </c>
      <c r="E560" s="133">
        <v>1.4012626800658121</v>
      </c>
    </row>
    <row r="561" spans="1:5">
      <c r="A561" s="25">
        <v>1.0322158466550788</v>
      </c>
      <c r="E561" s="133">
        <v>1.0322158466550788</v>
      </c>
    </row>
    <row r="562" spans="1:5">
      <c r="A562" s="25">
        <v>0.84809588660645874</v>
      </c>
      <c r="E562" s="133">
        <v>0.84809588660645874</v>
      </c>
    </row>
    <row r="563" spans="1:5">
      <c r="A563" s="25">
        <v>1.1143116637512642</v>
      </c>
      <c r="E563" s="133">
        <v>1.1143116637512642</v>
      </c>
    </row>
    <row r="564" spans="1:5">
      <c r="A564" s="25">
        <v>1.614043854150651</v>
      </c>
      <c r="E564" s="133">
        <v>1.614043854150651</v>
      </c>
    </row>
    <row r="565" spans="1:5">
      <c r="A565" s="25">
        <v>1.3503704760885338</v>
      </c>
      <c r="E565" s="133">
        <v>1.3503704760885338</v>
      </c>
    </row>
    <row r="566" spans="1:5">
      <c r="A566" s="25">
        <v>8.8139930643794481E-2</v>
      </c>
      <c r="E566" s="133">
        <v>8.8139930643794481E-2</v>
      </c>
    </row>
    <row r="567" spans="1:5">
      <c r="A567" s="25">
        <v>0.74540385073518967</v>
      </c>
      <c r="E567" s="133">
        <v>0.74540385073518967</v>
      </c>
    </row>
    <row r="568" spans="1:5">
      <c r="A568" s="25">
        <v>0.34384735643002101</v>
      </c>
      <c r="E568" s="133">
        <v>0.34384735643002101</v>
      </c>
    </row>
    <row r="569" spans="1:5">
      <c r="A569" s="25">
        <v>0.92068945454267981</v>
      </c>
      <c r="E569" s="133">
        <v>0.92068945454267981</v>
      </c>
    </row>
    <row r="570" spans="1:5">
      <c r="A570" s="25">
        <v>1.1126281717284903</v>
      </c>
      <c r="E570" s="133">
        <v>1.1126281717284903</v>
      </c>
    </row>
    <row r="571" spans="1:5">
      <c r="A571" s="25">
        <v>0.795607185508723</v>
      </c>
      <c r="E571" s="133">
        <v>0.795607185508723</v>
      </c>
    </row>
    <row r="572" spans="1:5">
      <c r="A572" s="25">
        <v>0.67265706191057317</v>
      </c>
      <c r="E572" s="133">
        <v>0.67265706191057317</v>
      </c>
    </row>
    <row r="573" spans="1:5">
      <c r="A573" s="25">
        <v>0.7108779839191085</v>
      </c>
      <c r="E573" s="133">
        <v>0.7108779839191085</v>
      </c>
    </row>
    <row r="574" spans="1:5">
      <c r="A574" s="25">
        <v>0.3824252278515608</v>
      </c>
      <c r="E574" s="133">
        <v>0.3824252278515608</v>
      </c>
    </row>
    <row r="575" spans="1:5">
      <c r="A575" s="25">
        <v>1.4435045570849256</v>
      </c>
      <c r="E575" s="133">
        <v>1.4435045570849256</v>
      </c>
    </row>
    <row r="576" spans="1:5">
      <c r="A576" s="25">
        <v>2.7019102684012131</v>
      </c>
      <c r="E576" s="133">
        <v>2.7019102684012131</v>
      </c>
    </row>
    <row r="577" spans="1:5">
      <c r="A577" s="25">
        <v>0.53656058247530725</v>
      </c>
      <c r="E577" s="133">
        <v>0.53656058247530725</v>
      </c>
    </row>
    <row r="578" spans="1:5">
      <c r="A578" s="25">
        <v>1.5910835952833049</v>
      </c>
      <c r="E578" s="133">
        <v>1.5910835952833049</v>
      </c>
    </row>
    <row r="579" spans="1:5">
      <c r="A579" s="25">
        <v>1.4869904665799187</v>
      </c>
      <c r="E579" s="133">
        <v>1.4869904665799187</v>
      </c>
    </row>
    <row r="580" spans="1:5">
      <c r="A580" s="25">
        <v>1.7711448213169707</v>
      </c>
      <c r="E580" s="133">
        <v>1.7711448213169707</v>
      </c>
    </row>
    <row r="581" spans="1:5">
      <c r="A581" s="25">
        <v>1.3964517838817236</v>
      </c>
      <c r="E581" s="133">
        <v>1.3964517838817236</v>
      </c>
    </row>
    <row r="582" spans="1:5">
      <c r="A582" s="25">
        <v>2.1799148971848994</v>
      </c>
      <c r="E582" s="133">
        <v>2.1799148971848994</v>
      </c>
    </row>
    <row r="583" spans="1:5">
      <c r="A583" s="25">
        <v>1.3294994103289079</v>
      </c>
      <c r="E583" s="133">
        <v>1.3294994103289079</v>
      </c>
    </row>
    <row r="584" spans="1:5">
      <c r="A584" s="25">
        <v>0.74100922693357552</v>
      </c>
      <c r="E584" s="133">
        <v>0.74100922693357552</v>
      </c>
    </row>
    <row r="585" spans="1:5">
      <c r="A585" s="25">
        <v>1.1614995555931773</v>
      </c>
      <c r="E585" s="133">
        <v>1.1614995555931773</v>
      </c>
    </row>
    <row r="586" spans="1:5">
      <c r="A586" s="25">
        <v>0.92933821777659165</v>
      </c>
      <c r="E586" s="133">
        <v>0.92933821777659165</v>
      </c>
    </row>
    <row r="587" spans="1:5">
      <c r="A587" s="25">
        <v>0.16205420325340184</v>
      </c>
      <c r="E587" s="133">
        <v>0.16205420325340184</v>
      </c>
    </row>
    <row r="588" spans="1:5">
      <c r="A588" s="25">
        <v>1.1548387310176931</v>
      </c>
      <c r="E588" s="133">
        <v>1.1548387310176931</v>
      </c>
    </row>
    <row r="589" spans="1:5">
      <c r="A589" s="25">
        <v>1.5228564103885747</v>
      </c>
      <c r="E589" s="133">
        <v>1.5228564103885747</v>
      </c>
    </row>
    <row r="590" spans="1:5">
      <c r="A590" s="25">
        <v>0.84399215547448569</v>
      </c>
      <c r="E590" s="133">
        <v>0.84399215547448569</v>
      </c>
    </row>
    <row r="591" spans="1:5">
      <c r="A591" s="25">
        <v>0.89176027634464938</v>
      </c>
      <c r="E591" s="133">
        <v>0.89176027634464938</v>
      </c>
    </row>
    <row r="592" spans="1:5">
      <c r="A592" s="25">
        <v>0.78559113187668916</v>
      </c>
      <c r="E592" s="133">
        <v>0.78559113187668916</v>
      </c>
    </row>
    <row r="593" spans="1:5">
      <c r="A593" s="25">
        <v>0.87714688144883335</v>
      </c>
      <c r="E593" s="133">
        <v>0.87714688144883335</v>
      </c>
    </row>
    <row r="594" spans="1:5">
      <c r="A594" s="25">
        <v>0.49395360870783833</v>
      </c>
      <c r="E594" s="133">
        <v>0.49395360870783833</v>
      </c>
    </row>
    <row r="595" spans="1:5">
      <c r="A595" s="25">
        <v>1.9848354222608224</v>
      </c>
      <c r="E595" s="133">
        <v>1.9848354222608224</v>
      </c>
    </row>
    <row r="596" spans="1:5">
      <c r="A596" s="25">
        <v>0.68844870223796106</v>
      </c>
      <c r="E596" s="133">
        <v>0.68844870223796106</v>
      </c>
    </row>
    <row r="597" spans="1:5">
      <c r="A597" s="25">
        <v>0.85542506209714064</v>
      </c>
      <c r="E597" s="133">
        <v>0.85542506209714064</v>
      </c>
    </row>
    <row r="598" spans="1:5">
      <c r="A598" s="25">
        <v>1.0301129739397983</v>
      </c>
      <c r="E598" s="133">
        <v>1.0301129739397983</v>
      </c>
    </row>
    <row r="599" spans="1:5">
      <c r="A599" s="25">
        <v>0.33616684298768229</v>
      </c>
      <c r="E599" s="133">
        <v>0.33616684298768229</v>
      </c>
    </row>
    <row r="600" spans="1:5">
      <c r="A600" s="25">
        <v>1.9540059176034283</v>
      </c>
      <c r="E600" s="133">
        <v>1.9540059176034283</v>
      </c>
    </row>
    <row r="601" spans="1:5">
      <c r="A601" s="25">
        <v>0.68421670006493462</v>
      </c>
      <c r="E601" s="133">
        <v>0.68421670006493462</v>
      </c>
    </row>
    <row r="602" spans="1:5">
      <c r="A602" s="25">
        <v>1.0119064105812721</v>
      </c>
      <c r="E602" s="133">
        <v>1.0119064105812721</v>
      </c>
    </row>
    <row r="603" spans="1:5">
      <c r="A603" s="25">
        <v>1.5907299980730809</v>
      </c>
      <c r="E603" s="133">
        <v>1.5907299980730809</v>
      </c>
    </row>
    <row r="604" spans="1:5">
      <c r="A604" s="25">
        <v>0.90691805354401722</v>
      </c>
      <c r="E604" s="133">
        <v>0.90691805354401722</v>
      </c>
    </row>
    <row r="605" spans="1:5">
      <c r="A605" s="25">
        <v>1.4450169068132608</v>
      </c>
      <c r="E605" s="133">
        <v>1.4450169068132608</v>
      </c>
    </row>
    <row r="606" spans="1:5">
      <c r="A606" s="25">
        <v>0.89150796115202102</v>
      </c>
      <c r="E606" s="133">
        <v>0.89150796115202102</v>
      </c>
    </row>
    <row r="607" spans="1:5">
      <c r="A607" s="25">
        <v>1.4091085483323065</v>
      </c>
      <c r="E607" s="133">
        <v>1.4091085483323065</v>
      </c>
    </row>
    <row r="608" spans="1:5">
      <c r="A608" s="25">
        <v>1.9180258652727598</v>
      </c>
      <c r="E608" s="133">
        <v>1.9180258652727598</v>
      </c>
    </row>
    <row r="609" spans="1:5">
      <c r="A609" s="25">
        <v>1.9129880546433229</v>
      </c>
      <c r="E609" s="133">
        <v>1.9129880546433229</v>
      </c>
    </row>
    <row r="610" spans="1:5">
      <c r="A610" s="25">
        <v>0.70895173142702395</v>
      </c>
      <c r="E610" s="133">
        <v>0.70895173142702395</v>
      </c>
    </row>
    <row r="611" spans="1:5">
      <c r="A611" s="25">
        <v>1.0137316752797247</v>
      </c>
      <c r="E611" s="133">
        <v>1.0137316752797247</v>
      </c>
    </row>
    <row r="612" spans="1:5">
      <c r="A612" s="25">
        <v>3.1960374155202707</v>
      </c>
      <c r="E612" s="133">
        <v>3.1960374155202707</v>
      </c>
    </row>
    <row r="613" spans="1:5">
      <c r="A613" s="25">
        <v>1.2598644765671614</v>
      </c>
      <c r="E613" s="133">
        <v>1.2598644765671614</v>
      </c>
    </row>
    <row r="614" spans="1:5">
      <c r="A614" s="25">
        <v>0.77046816649105743</v>
      </c>
      <c r="E614" s="133">
        <v>0.77046816649105743</v>
      </c>
    </row>
    <row r="615" spans="1:5">
      <c r="A615" s="25">
        <v>0.77647431858437377</v>
      </c>
      <c r="E615" s="133">
        <v>0.77647431858437377</v>
      </c>
    </row>
    <row r="616" spans="1:5">
      <c r="A616" s="25">
        <v>2.4353102155143245</v>
      </c>
      <c r="E616" s="133">
        <v>2.4353102155143245</v>
      </c>
    </row>
    <row r="617" spans="1:5">
      <c r="A617" s="25">
        <v>1.181946321253817</v>
      </c>
      <c r="E617" s="133">
        <v>1.181946321253817</v>
      </c>
    </row>
    <row r="618" spans="1:5">
      <c r="A618" s="25">
        <v>0.98901175811870101</v>
      </c>
      <c r="E618" s="133">
        <v>0.98901175811870101</v>
      </c>
    </row>
    <row r="619" spans="1:5">
      <c r="A619" s="25">
        <v>1.6045314635298926</v>
      </c>
      <c r="E619" s="133">
        <v>1.6045314635298926</v>
      </c>
    </row>
    <row r="620" spans="1:5">
      <c r="A620" s="25">
        <v>1.641961601942739</v>
      </c>
      <c r="E620" s="133">
        <v>1.641961601942739</v>
      </c>
    </row>
    <row r="621" spans="1:5">
      <c r="A621" s="25">
        <v>1.1822068468064693</v>
      </c>
      <c r="E621" s="133">
        <v>1.1822068468064693</v>
      </c>
    </row>
    <row r="622" spans="1:5">
      <c r="A622" s="25">
        <v>1.4255522899351849</v>
      </c>
      <c r="E622" s="133">
        <v>1.4255522899351849</v>
      </c>
    </row>
    <row r="623" spans="1:5">
      <c r="A623" s="25">
        <v>1.336894986727053</v>
      </c>
      <c r="E623" s="133">
        <v>1.336894986727053</v>
      </c>
    </row>
    <row r="624" spans="1:5">
      <c r="A624" s="25">
        <v>1.1192832243345057</v>
      </c>
      <c r="E624" s="133">
        <v>1.1192832243345057</v>
      </c>
    </row>
    <row r="625" spans="1:5">
      <c r="A625" s="25">
        <v>0.67649624371681227</v>
      </c>
      <c r="E625" s="133">
        <v>0.67649624371681227</v>
      </c>
    </row>
    <row r="626" spans="1:5">
      <c r="A626" s="25">
        <v>1.1572767289211676</v>
      </c>
      <c r="E626" s="133">
        <v>1.1572767289211676</v>
      </c>
    </row>
    <row r="627" spans="1:5">
      <c r="A627" s="25">
        <v>2.7004164442573724</v>
      </c>
      <c r="E627" s="133">
        <v>2.7004164442573724</v>
      </c>
    </row>
    <row r="628" spans="1:5">
      <c r="A628" s="25">
        <v>2.0049535661046454</v>
      </c>
      <c r="E628" s="133">
        <v>2.0049535661046454</v>
      </c>
    </row>
    <row r="629" spans="1:5">
      <c r="A629" s="25">
        <v>0.76962071907781371</v>
      </c>
      <c r="E629" s="133">
        <v>0.76962071907781371</v>
      </c>
    </row>
    <row r="630" spans="1:5">
      <c r="A630" s="25">
        <v>0.85753798928897984</v>
      </c>
      <c r="E630" s="133">
        <v>0.85753798928897984</v>
      </c>
    </row>
    <row r="631" spans="1:5">
      <c r="A631" s="25">
        <v>0.48827692352761565</v>
      </c>
      <c r="E631" s="133">
        <v>0.48827692352761565</v>
      </c>
    </row>
    <row r="632" spans="1:5">
      <c r="A632" s="25">
        <v>7.7453544857658132</v>
      </c>
      <c r="E632" s="133">
        <v>7.7453544857658132</v>
      </c>
    </row>
    <row r="633" spans="1:5">
      <c r="A633" s="25">
        <v>0.71234036899878772</v>
      </c>
      <c r="E633" s="133">
        <v>0.71234036899878772</v>
      </c>
    </row>
    <row r="634" spans="1:5">
      <c r="A634" s="25">
        <v>0.80641147417757963</v>
      </c>
      <c r="E634" s="133">
        <v>0.80641147417757963</v>
      </c>
    </row>
    <row r="635" spans="1:5">
      <c r="A635" s="25">
        <v>0.794181761910422</v>
      </c>
      <c r="E635" s="133">
        <v>0.794181761910422</v>
      </c>
    </row>
    <row r="636" spans="1:5">
      <c r="A636" s="25">
        <v>1.1973161692371319</v>
      </c>
      <c r="E636" s="133">
        <v>1.1973161692371319</v>
      </c>
    </row>
    <row r="637" spans="1:5">
      <c r="A637" s="25">
        <v>1.627436854834786</v>
      </c>
      <c r="E637" s="133">
        <v>1.627436854834786</v>
      </c>
    </row>
    <row r="638" spans="1:5">
      <c r="A638" s="25">
        <v>1.4579991895235251</v>
      </c>
      <c r="E638" s="133">
        <v>1.4579991895235251</v>
      </c>
    </row>
    <row r="639" spans="1:5">
      <c r="A639" s="25">
        <v>1.5954398778581775</v>
      </c>
      <c r="E639" s="133">
        <v>1.5954398778581775</v>
      </c>
    </row>
    <row r="640" spans="1:5">
      <c r="A640" s="25">
        <v>1.4017428465908093</v>
      </c>
      <c r="E640" s="133">
        <v>1.4017428465908093</v>
      </c>
    </row>
    <row r="641" spans="1:5">
      <c r="A641" s="25">
        <v>1.0086575935754725</v>
      </c>
      <c r="E641" s="133">
        <v>1.0086575935754725</v>
      </c>
    </row>
    <row r="642" spans="1:5">
      <c r="A642" s="25">
        <v>2.2084290464352772</v>
      </c>
      <c r="E642" s="133">
        <v>2.2084290464352772</v>
      </c>
    </row>
    <row r="643" spans="1:5">
      <c r="A643" s="25">
        <v>1.1182329162810636</v>
      </c>
      <c r="E643" s="133">
        <v>1.1182329162810636</v>
      </c>
    </row>
    <row r="644" spans="1:5">
      <c r="A644" s="25">
        <v>0.39454847094984014</v>
      </c>
      <c r="E644" s="133">
        <v>0.39454847094984014</v>
      </c>
    </row>
    <row r="645" spans="1:5">
      <c r="A645" s="25">
        <v>0.30801471339532033</v>
      </c>
      <c r="E645" s="133">
        <v>0.30801471339532033</v>
      </c>
    </row>
    <row r="646" spans="1:5">
      <c r="A646" s="25">
        <v>0.43005894848415083</v>
      </c>
      <c r="E646" s="133">
        <v>0.43005894848415083</v>
      </c>
    </row>
    <row r="647" spans="1:5">
      <c r="A647" s="25">
        <v>0.34092330021212458</v>
      </c>
      <c r="E647" s="133">
        <v>0.34092330021212458</v>
      </c>
    </row>
    <row r="648" spans="1:5">
      <c r="A648" s="25">
        <v>1.1956705323755088</v>
      </c>
      <c r="E648" s="133">
        <v>1.1956705323755088</v>
      </c>
    </row>
    <row r="649" spans="1:5">
      <c r="A649" s="25">
        <v>0.84635033942193294</v>
      </c>
      <c r="E649" s="133">
        <v>0.84635033942193294</v>
      </c>
    </row>
    <row r="650" spans="1:5">
      <c r="A650" s="25">
        <v>0.78282814153379288</v>
      </c>
      <c r="E650" s="133">
        <v>0.78282814153379288</v>
      </c>
    </row>
    <row r="651" spans="1:5">
      <c r="A651" s="25">
        <v>1.8288966020646815</v>
      </c>
      <c r="E651" s="133">
        <v>1.8288966020646815</v>
      </c>
    </row>
    <row r="652" spans="1:5">
      <c r="A652" s="25">
        <v>1.312974949837552</v>
      </c>
      <c r="E652" s="133">
        <v>1.312974949837552</v>
      </c>
    </row>
    <row r="653" spans="1:5">
      <c r="A653" s="25">
        <v>1.4785513064002402</v>
      </c>
      <c r="E653" s="133">
        <v>1.4785513064002402</v>
      </c>
    </row>
    <row r="654" spans="1:5">
      <c r="A654" s="25">
        <v>0.60077291676988742</v>
      </c>
      <c r="E654" s="133">
        <v>0.60077291676988742</v>
      </c>
    </row>
    <row r="655" spans="1:5">
      <c r="A655" s="25">
        <v>1.9157332944174872</v>
      </c>
      <c r="E655" s="133">
        <v>1.9157332944174872</v>
      </c>
    </row>
    <row r="656" spans="1:5">
      <c r="A656" s="25">
        <v>0.7183407965542502</v>
      </c>
      <c r="E656" s="133">
        <v>0.7183407965542502</v>
      </c>
    </row>
    <row r="657" spans="1:5">
      <c r="A657" s="25">
        <v>0.37313852408950587</v>
      </c>
      <c r="E657" s="133">
        <v>0.37313852408950587</v>
      </c>
    </row>
    <row r="658" spans="1:5">
      <c r="A658" s="25">
        <v>0.77509996216502364</v>
      </c>
      <c r="E658" s="133">
        <v>0.77509996216502364</v>
      </c>
    </row>
    <row r="659" spans="1:5">
      <c r="A659" s="25">
        <v>1.2910583354481677</v>
      </c>
      <c r="E659" s="133">
        <v>1.2910583354481677</v>
      </c>
    </row>
    <row r="660" spans="1:5">
      <c r="A660" s="25">
        <v>1.3776819398883771</v>
      </c>
      <c r="E660" s="133">
        <v>1.3776819398883771</v>
      </c>
    </row>
    <row r="661" spans="1:5">
      <c r="A661" s="25">
        <v>1.840035419006623</v>
      </c>
      <c r="E661" s="133">
        <v>1.840035419006623</v>
      </c>
    </row>
    <row r="662" spans="1:5">
      <c r="A662" s="25">
        <v>2.000412322943677</v>
      </c>
      <c r="E662" s="133">
        <v>2.000412322943677</v>
      </c>
    </row>
    <row r="663" spans="1:5">
      <c r="A663" s="25">
        <v>0.49822540809264704</v>
      </c>
      <c r="E663" s="133">
        <v>0.49822540809264704</v>
      </c>
    </row>
    <row r="664" spans="1:5">
      <c r="A664" s="25">
        <v>1.9150638531973783</v>
      </c>
      <c r="E664" s="133">
        <v>1.9150638531973783</v>
      </c>
    </row>
    <row r="665" spans="1:5">
      <c r="A665" s="25">
        <v>0.44176122190944617</v>
      </c>
      <c r="E665" s="133">
        <v>0.44176122190944617</v>
      </c>
    </row>
    <row r="666" spans="1:5">
      <c r="A666" s="25">
        <v>0.10875070705713022</v>
      </c>
      <c r="E666" s="133">
        <v>0.10875070705713022</v>
      </c>
    </row>
    <row r="667" spans="1:5">
      <c r="A667" s="25">
        <v>3.0131968271351282</v>
      </c>
      <c r="E667" s="133">
        <v>3.0131968271351282</v>
      </c>
    </row>
    <row r="668" spans="1:5">
      <c r="A668" s="25">
        <v>2.139378542358493</v>
      </c>
      <c r="E668" s="133">
        <v>2.139378542358493</v>
      </c>
    </row>
    <row r="669" spans="1:5">
      <c r="A669" s="25">
        <v>1.3514614783500682</v>
      </c>
      <c r="E669" s="133">
        <v>1.3514614783500682</v>
      </c>
    </row>
    <row r="670" spans="1:5">
      <c r="A670" s="25">
        <v>2.008400832095647</v>
      </c>
      <c r="E670" s="133">
        <v>2.008400832095647</v>
      </c>
    </row>
    <row r="671" spans="1:5">
      <c r="A671" s="25">
        <v>1.6379300660808416</v>
      </c>
      <c r="E671" s="133">
        <v>1.6379300660808416</v>
      </c>
    </row>
    <row r="672" spans="1:5">
      <c r="A672" s="25">
        <v>1.2350680549954676</v>
      </c>
      <c r="E672" s="133">
        <v>1.2350680549954676</v>
      </c>
    </row>
    <row r="673" spans="1:5">
      <c r="A673" s="25">
        <v>1.596266231932294</v>
      </c>
      <c r="E673" s="133">
        <v>1.596266231932294</v>
      </c>
    </row>
    <row r="674" spans="1:5">
      <c r="A674" s="25">
        <v>1.2281594469639556</v>
      </c>
      <c r="E674" s="133">
        <v>1.2281594469639556</v>
      </c>
    </row>
    <row r="675" spans="1:5">
      <c r="A675" s="25">
        <v>0.60941521415893241</v>
      </c>
      <c r="E675" s="133">
        <v>0.60941521415893241</v>
      </c>
    </row>
    <row r="676" spans="1:5">
      <c r="A676" s="25">
        <v>0.96916069373136648</v>
      </c>
      <c r="E676" s="133">
        <v>0.96916069373136648</v>
      </c>
    </row>
    <row r="677" spans="1:5">
      <c r="A677" s="25">
        <v>1.639750704234515</v>
      </c>
      <c r="E677" s="133">
        <v>1.639750704234515</v>
      </c>
    </row>
    <row r="678" spans="1:5">
      <c r="A678" s="25">
        <v>0.40070810385523209</v>
      </c>
      <c r="E678" s="133">
        <v>0.40070810385523209</v>
      </c>
    </row>
    <row r="679" spans="1:5">
      <c r="A679" s="25">
        <v>0.32572355072488968</v>
      </c>
      <c r="E679" s="133">
        <v>0.32572355072488968</v>
      </c>
    </row>
    <row r="680" spans="1:5">
      <c r="A680" s="25">
        <v>0.86580900928912896</v>
      </c>
      <c r="E680" s="133">
        <v>0.86580900928912896</v>
      </c>
    </row>
    <row r="681" spans="1:5">
      <c r="A681" s="25">
        <v>0.9433810712254751</v>
      </c>
      <c r="E681" s="133">
        <v>0.9433810712254751</v>
      </c>
    </row>
    <row r="682" spans="1:5">
      <c r="A682" s="25">
        <v>0.76158158688945576</v>
      </c>
      <c r="E682" s="133">
        <v>0.76158158688945576</v>
      </c>
    </row>
    <row r="683" spans="1:5">
      <c r="A683" s="25">
        <v>1.2145648945648946</v>
      </c>
      <c r="E683" s="133">
        <v>1.2145648945648946</v>
      </c>
    </row>
    <row r="684" spans="1:5">
      <c r="A684" s="25">
        <v>0.38582126110994469</v>
      </c>
      <c r="E684" s="133">
        <v>0.38582126110994469</v>
      </c>
    </row>
    <row r="685" spans="1:5">
      <c r="A685" s="25">
        <v>0.5269847786269185</v>
      </c>
      <c r="E685" s="133">
        <v>0.5269847786269185</v>
      </c>
    </row>
    <row r="686" spans="1:5">
      <c r="A686" s="25">
        <v>0.92613136837472609</v>
      </c>
      <c r="E686" s="133">
        <v>0.92613136837472609</v>
      </c>
    </row>
    <row r="687" spans="1:5">
      <c r="A687" s="25">
        <v>1.0914962960630417</v>
      </c>
      <c r="E687" s="133">
        <v>1.0914962960630417</v>
      </c>
    </row>
    <row r="688" spans="1:5">
      <c r="A688" s="25">
        <v>1.6694340444919871</v>
      </c>
      <c r="E688" s="133">
        <v>1.6694340444919871</v>
      </c>
    </row>
    <row r="689" spans="1:5">
      <c r="A689" s="25">
        <v>0.46135262436393504</v>
      </c>
      <c r="E689" s="133">
        <v>0.46135262436393504</v>
      </c>
    </row>
    <row r="690" spans="1:5">
      <c r="A690" s="25">
        <v>1.0306254702746995</v>
      </c>
      <c r="E690" s="133">
        <v>1.0306254702746995</v>
      </c>
    </row>
    <row r="691" spans="1:5">
      <c r="A691" s="25">
        <v>0.67252463684292485</v>
      </c>
      <c r="E691" s="133">
        <v>0.67252463684292485</v>
      </c>
    </row>
    <row r="692" spans="1:5">
      <c r="A692" s="25">
        <v>1.5206896299671315</v>
      </c>
      <c r="E692" s="133">
        <v>1.5206896299671315</v>
      </c>
    </row>
    <row r="693" spans="1:5">
      <c r="A693" s="25">
        <v>0.32245424457519967</v>
      </c>
      <c r="E693" s="133">
        <v>0.32245424457519967</v>
      </c>
    </row>
    <row r="694" spans="1:5">
      <c r="A694" s="25">
        <v>0.95473189096771882</v>
      </c>
      <c r="E694" s="133">
        <v>0.95473189096771882</v>
      </c>
    </row>
    <row r="695" spans="1:5">
      <c r="A695" s="25">
        <v>0.84425278000901982</v>
      </c>
      <c r="E695" s="133">
        <v>0.84425278000901982</v>
      </c>
    </row>
    <row r="696" spans="1:5">
      <c r="A696" s="25">
        <v>1.6121956085410973</v>
      </c>
      <c r="E696" s="133">
        <v>1.6121956085410973</v>
      </c>
    </row>
    <row r="697" spans="1:5">
      <c r="A697" s="25">
        <v>1.1374699485039566</v>
      </c>
      <c r="E697" s="133">
        <v>1.1374699485039566</v>
      </c>
    </row>
    <row r="698" spans="1:5">
      <c r="A698" s="25">
        <v>0.93697719554318037</v>
      </c>
      <c r="E698" s="133">
        <v>0.93697719554318037</v>
      </c>
    </row>
    <row r="699" spans="1:5">
      <c r="A699" s="25">
        <v>1.7712506843248634</v>
      </c>
      <c r="E699" s="133">
        <v>1.7712506843248634</v>
      </c>
    </row>
    <row r="700" spans="1:5">
      <c r="A700" s="25">
        <v>2.560076282613176</v>
      </c>
      <c r="E700" s="133">
        <v>2.560076282613176</v>
      </c>
    </row>
    <row r="701" spans="1:5">
      <c r="A701" s="25">
        <v>3.3611828437178417</v>
      </c>
      <c r="E701" s="133">
        <v>3.3611828437178417</v>
      </c>
    </row>
    <row r="702" spans="1:5">
      <c r="A702" s="25">
        <v>2.7429486399616967</v>
      </c>
      <c r="E702" s="133">
        <v>2.7429486399616967</v>
      </c>
    </row>
    <row r="703" spans="1:5">
      <c r="A703" s="25">
        <v>0.63459988108261378</v>
      </c>
      <c r="E703" s="133">
        <v>0.63459988108261378</v>
      </c>
    </row>
    <row r="704" spans="1:5">
      <c r="A704" s="25">
        <v>1.518262714280038</v>
      </c>
      <c r="E704" s="133">
        <v>1.518262714280038</v>
      </c>
    </row>
    <row r="705" spans="1:5">
      <c r="A705" s="25">
        <v>0.93711537861479099</v>
      </c>
      <c r="E705" s="133">
        <v>0.93711537861479099</v>
      </c>
    </row>
    <row r="706" spans="1:5">
      <c r="A706" s="25">
        <v>1.297935118408134</v>
      </c>
      <c r="E706" s="133">
        <v>1.297935118408134</v>
      </c>
    </row>
    <row r="707" spans="1:5">
      <c r="A707" s="25">
        <v>2.0705665586060178</v>
      </c>
      <c r="E707" s="133">
        <v>2.0705665586060178</v>
      </c>
    </row>
    <row r="708" spans="1:5">
      <c r="A708" s="25">
        <v>1.3686215061167943</v>
      </c>
      <c r="E708" s="133">
        <v>1.3686215061167943</v>
      </c>
    </row>
    <row r="709" spans="1:5">
      <c r="A709" s="25">
        <v>2.3841313088562055</v>
      </c>
      <c r="E709" s="133">
        <v>2.3841313088562055</v>
      </c>
    </row>
    <row r="710" spans="1:5">
      <c r="A710" s="25">
        <v>0.69901739513019412</v>
      </c>
      <c r="E710" s="133">
        <v>0.69901739513019412</v>
      </c>
    </row>
    <row r="711" spans="1:5">
      <c r="A711" s="25">
        <v>1.1685113401813163</v>
      </c>
      <c r="E711" s="133">
        <v>1.1685113401813163</v>
      </c>
    </row>
    <row r="712" spans="1:5">
      <c r="A712" s="25">
        <v>0.90611099333059741</v>
      </c>
      <c r="E712" s="133">
        <v>0.90611099333059741</v>
      </c>
    </row>
    <row r="713" spans="1:5">
      <c r="A713" s="25">
        <v>2.2711623598857109</v>
      </c>
      <c r="E713" s="133">
        <v>2.2711623598857109</v>
      </c>
    </row>
    <row r="714" spans="1:5">
      <c r="A714" s="25">
        <v>1.3555573766447078</v>
      </c>
      <c r="E714" s="133">
        <v>1.3555573766447078</v>
      </c>
    </row>
    <row r="715" spans="1:5">
      <c r="A715" s="25">
        <v>1.9251275600035942</v>
      </c>
      <c r="E715" s="133">
        <v>1.9251275600035942</v>
      </c>
    </row>
    <row r="716" spans="1:5">
      <c r="A716" s="25">
        <v>0.7659183358992856</v>
      </c>
      <c r="E716" s="133">
        <v>0.7659183358992856</v>
      </c>
    </row>
    <row r="717" spans="1:5">
      <c r="A717" s="25">
        <v>0.87590878693630314</v>
      </c>
      <c r="E717" s="133">
        <v>0.87590878693630314</v>
      </c>
    </row>
    <row r="718" spans="1:5">
      <c r="A718" s="25">
        <v>0.7111569186265041</v>
      </c>
      <c r="E718" s="133">
        <v>0.7111569186265041</v>
      </c>
    </row>
    <row r="719" spans="1:5">
      <c r="A719" s="25">
        <v>1.1633805046094421</v>
      </c>
      <c r="E719" s="133">
        <v>1.1633805046094421</v>
      </c>
    </row>
    <row r="720" spans="1:5">
      <c r="A720" s="25">
        <v>1.4439599454718175</v>
      </c>
      <c r="E720" s="133">
        <v>1.4439599454718175</v>
      </c>
    </row>
    <row r="721" spans="1:5">
      <c r="A721" s="25">
        <v>1.0887127565809742</v>
      </c>
      <c r="E721" s="133">
        <v>1.0887127565809742</v>
      </c>
    </row>
    <row r="722" spans="1:5">
      <c r="A722" s="25">
        <v>1.5090512000089658</v>
      </c>
      <c r="E722" s="133">
        <v>1.5090512000089658</v>
      </c>
    </row>
    <row r="723" spans="1:5">
      <c r="A723" s="25">
        <v>0.48855931634939159</v>
      </c>
      <c r="E723" s="133">
        <v>0.48855931634939159</v>
      </c>
    </row>
    <row r="724" spans="1:5">
      <c r="A724" s="25">
        <v>1.2848938344806113</v>
      </c>
      <c r="E724" s="133">
        <v>1.2848938344806113</v>
      </c>
    </row>
    <row r="725" spans="1:5">
      <c r="A725" s="25">
        <v>0.53133656088499326</v>
      </c>
      <c r="E725" s="133">
        <v>0.53133656088499326</v>
      </c>
    </row>
    <row r="726" spans="1:5">
      <c r="A726" s="25">
        <v>1.2267015951513076</v>
      </c>
      <c r="E726" s="133">
        <v>1.2267015951513076</v>
      </c>
    </row>
    <row r="727" spans="1:5">
      <c r="A727" s="25">
        <v>2.9418265266096926</v>
      </c>
      <c r="E727" s="133">
        <v>2.9418265266096926</v>
      </c>
    </row>
    <row r="728" spans="1:5">
      <c r="A728" s="25">
        <v>3.1324470198407015</v>
      </c>
      <c r="E728" s="133">
        <v>3.1324470198407015</v>
      </c>
    </row>
    <row r="729" spans="1:5">
      <c r="A729" s="25">
        <v>0.76993841302791599</v>
      </c>
      <c r="E729" s="133">
        <v>0.76993841302791599</v>
      </c>
    </row>
    <row r="730" spans="1:5">
      <c r="A730" s="25">
        <v>0.80291355915652207</v>
      </c>
      <c r="E730" s="133">
        <v>0.80291355915652207</v>
      </c>
    </row>
    <row r="731" spans="1:5">
      <c r="A731" s="25">
        <v>0.91142716413083813</v>
      </c>
      <c r="E731" s="133">
        <v>0.91142716413083813</v>
      </c>
    </row>
    <row r="732" spans="1:5">
      <c r="A732" s="25">
        <v>0.98279561942283555</v>
      </c>
      <c r="E732" s="133">
        <v>0.98279561942283555</v>
      </c>
    </row>
    <row r="733" spans="1:5">
      <c r="A733" s="25">
        <v>1.1002995726974052</v>
      </c>
      <c r="E733" s="133">
        <v>1.1002995726974052</v>
      </c>
    </row>
    <row r="734" spans="1:5">
      <c r="A734" s="25">
        <v>0.54047061576701105</v>
      </c>
      <c r="E734" s="133">
        <v>0.54047061576701105</v>
      </c>
    </row>
    <row r="735" spans="1:5">
      <c r="A735" s="25">
        <v>1.4617611668094364</v>
      </c>
      <c r="E735" s="133">
        <v>1.4617611668094364</v>
      </c>
    </row>
    <row r="736" spans="1:5">
      <c r="A736" s="25">
        <v>0.64019926612559452</v>
      </c>
      <c r="E736" s="133">
        <v>0.64019926612559452</v>
      </c>
    </row>
    <row r="737" spans="1:5">
      <c r="A737" s="25">
        <v>0.99672028221876119</v>
      </c>
      <c r="E737" s="133">
        <v>0.99672028221876119</v>
      </c>
    </row>
    <row r="738" spans="1:5">
      <c r="A738" s="25">
        <v>2.0576931412636719</v>
      </c>
      <c r="E738" s="133">
        <v>2.0576931412636719</v>
      </c>
    </row>
    <row r="739" spans="1:5">
      <c r="A739" s="25">
        <v>0.80529141031370943</v>
      </c>
      <c r="E739" s="133">
        <v>0.80529141031370943</v>
      </c>
    </row>
    <row r="740" spans="1:5">
      <c r="A740" s="25">
        <v>0.47093986237774821</v>
      </c>
      <c r="E740" s="133">
        <v>0.47093986237774821</v>
      </c>
    </row>
    <row r="741" spans="1:5">
      <c r="A741" s="25">
        <v>1.1685987935366211</v>
      </c>
      <c r="E741" s="133">
        <v>1.1685987935366211</v>
      </c>
    </row>
    <row r="742" spans="1:5">
      <c r="A742" s="25">
        <v>0.27253622688776274</v>
      </c>
      <c r="E742" s="133">
        <v>0.27253622688776274</v>
      </c>
    </row>
    <row r="743" spans="1:5">
      <c r="A743" s="25">
        <v>0.89919363631209637</v>
      </c>
      <c r="E743" s="133">
        <v>0.89919363631209637</v>
      </c>
    </row>
    <row r="744" spans="1:5">
      <c r="A744" s="25">
        <v>1.0828487942679721</v>
      </c>
      <c r="E744" s="133">
        <v>1.0828487942679721</v>
      </c>
    </row>
    <row r="745" spans="1:5">
      <c r="A745" s="25">
        <v>1.5882800709953586</v>
      </c>
      <c r="E745" s="133">
        <v>1.5882800709953586</v>
      </c>
    </row>
    <row r="746" spans="1:5">
      <c r="A746" s="25">
        <v>0.59810147377498291</v>
      </c>
      <c r="E746" s="133">
        <v>0.59810147377498291</v>
      </c>
    </row>
    <row r="747" spans="1:5">
      <c r="A747" s="25">
        <v>1.8858276295039371</v>
      </c>
      <c r="E747" s="133">
        <v>1.8858276295039371</v>
      </c>
    </row>
    <row r="748" spans="1:5">
      <c r="A748" s="25">
        <v>0.77149324489877324</v>
      </c>
      <c r="E748" s="133">
        <v>0.77149324489877324</v>
      </c>
    </row>
    <row r="749" spans="1:5">
      <c r="A749" s="25">
        <v>1.3630362909868252</v>
      </c>
      <c r="E749" s="133">
        <v>1.3630362909868252</v>
      </c>
    </row>
    <row r="750" spans="1:5">
      <c r="A750" s="25">
        <v>0.71104565486758475</v>
      </c>
      <c r="E750" s="133">
        <v>0.71104565486758475</v>
      </c>
    </row>
    <row r="751" spans="1:5">
      <c r="A751" s="25">
        <v>0.64119981503582113</v>
      </c>
      <c r="E751" s="133">
        <v>0.64119981503582113</v>
      </c>
    </row>
    <row r="752" spans="1:5">
      <c r="A752" s="25">
        <v>1.6584658117995019</v>
      </c>
      <c r="E752" s="133">
        <v>1.6584658117995019</v>
      </c>
    </row>
    <row r="753" spans="1:5">
      <c r="A753" s="25">
        <v>1.5074240097774925</v>
      </c>
      <c r="E753" s="133">
        <v>1.5074240097774925</v>
      </c>
    </row>
    <row r="754" spans="1:5">
      <c r="A754" s="25">
        <v>0.97190453996821191</v>
      </c>
      <c r="E754" s="133">
        <v>0.97190453996821191</v>
      </c>
    </row>
    <row r="755" spans="1:5">
      <c r="A755" s="25">
        <v>1.143682464748371</v>
      </c>
      <c r="E755" s="133">
        <v>1.143682464748371</v>
      </c>
    </row>
    <row r="756" spans="1:5">
      <c r="A756" s="25">
        <v>1.1905202721101666</v>
      </c>
      <c r="E756" s="133">
        <v>1.1905202721101666</v>
      </c>
    </row>
    <row r="757" spans="1:5">
      <c r="A757" s="25">
        <v>1.472925086377521</v>
      </c>
      <c r="E757" s="133">
        <v>1.472925086377521</v>
      </c>
    </row>
    <row r="758" spans="1:5">
      <c r="A758" s="25">
        <v>2.555660507204331</v>
      </c>
      <c r="E758" s="133">
        <v>2.555660507204331</v>
      </c>
    </row>
    <row r="759" spans="1:5">
      <c r="A759" s="25">
        <v>0.67294124235737085</v>
      </c>
      <c r="E759" s="133">
        <v>0.67294124235737085</v>
      </c>
    </row>
    <row r="760" spans="1:5">
      <c r="A760" s="25">
        <v>2.3004679539652026</v>
      </c>
      <c r="E760" s="133">
        <v>2.3004679539652026</v>
      </c>
    </row>
    <row r="761" spans="1:5">
      <c r="A761" s="25">
        <v>1.7406074200025323</v>
      </c>
      <c r="E761" s="133">
        <v>1.7406074200025323</v>
      </c>
    </row>
    <row r="762" spans="1:5">
      <c r="A762" s="25">
        <v>1.0884534023633636E-4</v>
      </c>
      <c r="E762" s="133">
        <v>1.0884534023633636E-4</v>
      </c>
    </row>
    <row r="763" spans="1:5">
      <c r="A763" s="25">
        <v>1.822038498394104</v>
      </c>
      <c r="E763" s="133">
        <v>1.822038498394104</v>
      </c>
    </row>
    <row r="764" spans="1:5">
      <c r="A764" s="25">
        <v>1.4659937005235304</v>
      </c>
      <c r="E764" s="133">
        <v>1.4659937005235304</v>
      </c>
    </row>
    <row r="765" spans="1:5">
      <c r="A765" s="25">
        <v>0.50441100570473318</v>
      </c>
      <c r="E765" s="133">
        <v>0.50441100570473318</v>
      </c>
    </row>
    <row r="766" spans="1:5">
      <c r="A766" s="25">
        <v>2.2592183461105098</v>
      </c>
      <c r="E766" s="133">
        <v>2.2592183461105098</v>
      </c>
    </row>
    <row r="767" spans="1:5">
      <c r="A767" s="25">
        <v>1.7168887918200988</v>
      </c>
      <c r="E767" s="133">
        <v>1.7168887918200988</v>
      </c>
    </row>
    <row r="768" spans="1:5">
      <c r="A768" s="25">
        <v>0.51787881253692691</v>
      </c>
      <c r="E768" s="133">
        <v>0.51787881253692691</v>
      </c>
    </row>
    <row r="769" spans="1:5">
      <c r="A769" s="25">
        <v>0.69818858678333662</v>
      </c>
      <c r="E769" s="133">
        <v>0.69818858678333662</v>
      </c>
    </row>
    <row r="770" spans="1:5">
      <c r="A770" s="25">
        <v>0.70642511209383696</v>
      </c>
      <c r="E770" s="133">
        <v>0.70642511209383696</v>
      </c>
    </row>
    <row r="771" spans="1:5">
      <c r="A771" s="25">
        <v>1.0040723715445568</v>
      </c>
      <c r="E771" s="133">
        <v>1.0040723715445568</v>
      </c>
    </row>
    <row r="772" spans="1:5">
      <c r="A772" s="25">
        <v>1.733187810801434</v>
      </c>
      <c r="E772" s="133">
        <v>1.733187810801434</v>
      </c>
    </row>
    <row r="773" spans="1:5">
      <c r="A773" s="25">
        <v>1.6815859702630576</v>
      </c>
      <c r="E773" s="133">
        <v>1.6815859702630576</v>
      </c>
    </row>
    <row r="774" spans="1:5">
      <c r="A774" s="25">
        <v>0.68362679683108307</v>
      </c>
      <c r="E774" s="133">
        <v>0.68362679683108307</v>
      </c>
    </row>
    <row r="775" spans="1:5">
      <c r="A775" s="25">
        <v>0.77795650451484233</v>
      </c>
      <c r="E775" s="133">
        <v>0.77795650451484233</v>
      </c>
    </row>
    <row r="776" spans="1:5">
      <c r="A776" s="25">
        <v>0.57350442361309306</v>
      </c>
      <c r="E776" s="133">
        <v>0.57350442361309306</v>
      </c>
    </row>
    <row r="777" spans="1:5">
      <c r="A777" s="25">
        <v>0.40257962314253032</v>
      </c>
      <c r="E777" s="133">
        <v>0.40257962314253032</v>
      </c>
    </row>
    <row r="778" spans="1:5">
      <c r="A778" s="25">
        <v>1.2333393603151794</v>
      </c>
      <c r="E778" s="133">
        <v>1.2333393603151794</v>
      </c>
    </row>
    <row r="779" spans="1:5">
      <c r="A779" s="25">
        <v>1.5832301442581309</v>
      </c>
      <c r="E779" s="133">
        <v>1.5832301442581309</v>
      </c>
    </row>
    <row r="780" spans="1:5">
      <c r="A780" s="25">
        <v>0.82464506340088872</v>
      </c>
      <c r="E780" s="133">
        <v>0.82464506340088872</v>
      </c>
    </row>
    <row r="781" spans="1:5">
      <c r="A781" s="25">
        <v>1.577298128731615</v>
      </c>
      <c r="E781" s="133">
        <v>1.577298128731615</v>
      </c>
    </row>
    <row r="782" spans="1:5">
      <c r="A782" s="25">
        <v>1.2272552100317198</v>
      </c>
      <c r="E782" s="133">
        <v>1.2272552100317198</v>
      </c>
    </row>
    <row r="783" spans="1:5">
      <c r="A783" s="25">
        <v>1.312707214446337</v>
      </c>
      <c r="E783" s="133">
        <v>1.312707214446337</v>
      </c>
    </row>
    <row r="784" spans="1:5">
      <c r="A784" s="25">
        <v>2.4332564688946565</v>
      </c>
      <c r="E784" s="133">
        <v>2.4332564688946565</v>
      </c>
    </row>
    <row r="785" spans="1:5">
      <c r="A785" s="25">
        <v>1.0204194516018827</v>
      </c>
      <c r="E785" s="133">
        <v>1.0204194516018827</v>
      </c>
    </row>
    <row r="786" spans="1:5">
      <c r="A786" s="25">
        <v>7.381132365124361</v>
      </c>
      <c r="E786" s="133">
        <v>7.381132365124361</v>
      </c>
    </row>
    <row r="787" spans="1:5">
      <c r="A787" s="25">
        <v>0.86688609036010467</v>
      </c>
      <c r="E787" s="133">
        <v>0.86688609036010467</v>
      </c>
    </row>
    <row r="788" spans="1:5">
      <c r="A788" s="25">
        <v>0.89518044299895461</v>
      </c>
      <c r="E788" s="133">
        <v>0.89518044299895461</v>
      </c>
    </row>
    <row r="789" spans="1:5">
      <c r="A789" s="25">
        <v>2.3427130974570356</v>
      </c>
      <c r="E789" s="133">
        <v>2.3427130974570356</v>
      </c>
    </row>
    <row r="790" spans="1:5">
      <c r="A790" s="25">
        <v>2.0049124156498026</v>
      </c>
      <c r="E790" s="133">
        <v>2.0049124156498026</v>
      </c>
    </row>
    <row r="791" spans="1:5">
      <c r="A791" s="25">
        <v>1.7088003798282654</v>
      </c>
      <c r="E791" s="133">
        <v>1.7088003798282654</v>
      </c>
    </row>
    <row r="792" spans="1:5">
      <c r="A792" s="25">
        <v>0.94396924073674138</v>
      </c>
      <c r="E792" s="133">
        <v>0.94396924073674138</v>
      </c>
    </row>
    <row r="793" spans="1:5">
      <c r="A793" s="25">
        <v>0.78354901380656239</v>
      </c>
      <c r="E793" s="133">
        <v>0.78354901380656239</v>
      </c>
    </row>
    <row r="794" spans="1:5">
      <c r="A794" s="25">
        <v>0.60866425881025477</v>
      </c>
      <c r="E794" s="133">
        <v>0.60866425881025477</v>
      </c>
    </row>
    <row r="795" spans="1:5">
      <c r="A795" s="25">
        <v>0.13770659262945598</v>
      </c>
      <c r="E795" s="133">
        <v>0.13770659262945598</v>
      </c>
    </row>
    <row r="796" spans="1:5">
      <c r="A796" s="25">
        <v>0.70125508172764739</v>
      </c>
      <c r="E796" s="133">
        <v>0.70125508172764739</v>
      </c>
    </row>
    <row r="797" spans="1:5">
      <c r="A797" s="25">
        <v>2.2144657966218113</v>
      </c>
      <c r="E797" s="133">
        <v>2.2144657966218113</v>
      </c>
    </row>
    <row r="798" spans="1:5">
      <c r="A798" s="25">
        <v>1.6434253213299497</v>
      </c>
      <c r="E798" s="133">
        <v>1.6434253213299497</v>
      </c>
    </row>
    <row r="799" spans="1:5">
      <c r="A799" s="25">
        <v>0.5257632148969017</v>
      </c>
      <c r="E799" s="133">
        <v>0.5257632148969017</v>
      </c>
    </row>
    <row r="800" spans="1:5">
      <c r="A800" s="25">
        <v>1.4832293561431729</v>
      </c>
      <c r="E800" s="133">
        <v>1.4832293561431729</v>
      </c>
    </row>
    <row r="801" spans="1:5">
      <c r="A801" s="25">
        <v>0.25170673178515435</v>
      </c>
      <c r="E801" s="133">
        <v>0.25170673178515435</v>
      </c>
    </row>
    <row r="802" spans="1:5">
      <c r="A802" s="25">
        <v>1.8070923012579223</v>
      </c>
      <c r="E802" s="133">
        <v>1.8070923012579223</v>
      </c>
    </row>
    <row r="803" spans="1:5">
      <c r="A803" s="25">
        <v>0.84285685806747423</v>
      </c>
      <c r="E803" s="133">
        <v>0.84285685806747423</v>
      </c>
    </row>
    <row r="804" spans="1:5">
      <c r="A804" s="25">
        <v>1.3080860455675822</v>
      </c>
      <c r="E804" s="133">
        <v>1.3080860455675822</v>
      </c>
    </row>
    <row r="805" spans="1:5">
      <c r="A805" s="25">
        <v>2.7191060111037184</v>
      </c>
      <c r="E805" s="133">
        <v>2.7191060111037184</v>
      </c>
    </row>
    <row r="806" spans="1:5">
      <c r="A806" s="25">
        <v>2.3470885251806037</v>
      </c>
      <c r="E806" s="133">
        <v>2.3470885251806037</v>
      </c>
    </row>
    <row r="807" spans="1:5">
      <c r="A807" s="25">
        <v>0.95097669549949071</v>
      </c>
      <c r="E807" s="133">
        <v>0.95097669549949071</v>
      </c>
    </row>
    <row r="808" spans="1:5">
      <c r="A808" s="25">
        <v>0.49956219758570208</v>
      </c>
      <c r="E808" s="133">
        <v>0.49956219758570208</v>
      </c>
    </row>
    <row r="809" spans="1:5">
      <c r="A809" s="25">
        <v>0.89965844627706437</v>
      </c>
      <c r="E809" s="133">
        <v>0.89965844627706437</v>
      </c>
    </row>
    <row r="810" spans="1:5">
      <c r="A810" s="25">
        <v>2.9490672400145477</v>
      </c>
      <c r="E810" s="133">
        <v>2.9490672400145477</v>
      </c>
    </row>
    <row r="811" spans="1:5">
      <c r="A811" s="25">
        <v>0.8275606011598613</v>
      </c>
      <c r="E811" s="133">
        <v>0.8275606011598613</v>
      </c>
    </row>
    <row r="812" spans="1:5">
      <c r="A812" s="25">
        <v>1.4466487090292477</v>
      </c>
      <c r="E812" s="133">
        <v>1.4466487090292477</v>
      </c>
    </row>
    <row r="813" spans="1:5">
      <c r="A813" s="25">
        <v>2.4176025702793087</v>
      </c>
      <c r="E813" s="133">
        <v>2.4176025702793087</v>
      </c>
    </row>
    <row r="814" spans="1:5">
      <c r="A814" s="25">
        <v>0.9889514982153863</v>
      </c>
      <c r="E814" s="133">
        <v>0.9889514982153863</v>
      </c>
    </row>
    <row r="815" spans="1:5">
      <c r="A815" s="25">
        <v>0.52754296065018946</v>
      </c>
      <c r="E815" s="133">
        <v>0.52754296065018946</v>
      </c>
    </row>
    <row r="816" spans="1:5">
      <c r="A816" s="25">
        <v>3.1513137987965729</v>
      </c>
      <c r="E816" s="133">
        <v>3.1513137987965729</v>
      </c>
    </row>
    <row r="817" spans="1:5">
      <c r="A817" s="25">
        <v>0.16045498492602439</v>
      </c>
      <c r="E817" s="133">
        <v>0.16045498492602439</v>
      </c>
    </row>
    <row r="818" spans="1:5">
      <c r="A818" s="25">
        <v>0.23450063251284178</v>
      </c>
      <c r="E818" s="133">
        <v>0.23450063251284178</v>
      </c>
    </row>
    <row r="819" spans="1:5">
      <c r="A819" s="25">
        <v>1.2074004291935916</v>
      </c>
      <c r="E819" s="133">
        <v>1.2074004291935916</v>
      </c>
    </row>
    <row r="820" spans="1:5">
      <c r="A820" s="25">
        <v>1.7436493687840187</v>
      </c>
      <c r="E820" s="133">
        <v>1.7436493687840187</v>
      </c>
    </row>
    <row r="821" spans="1:5">
      <c r="A821" s="25">
        <v>0.74618004799073279</v>
      </c>
      <c r="E821" s="133">
        <v>0.74618004799073279</v>
      </c>
    </row>
    <row r="822" spans="1:5">
      <c r="A822" s="25">
        <v>1.7532604648553256</v>
      </c>
      <c r="E822" s="133">
        <v>1.7532604648553256</v>
      </c>
    </row>
    <row r="823" spans="1:5">
      <c r="A823" s="25">
        <v>0.83567838791256588</v>
      </c>
      <c r="E823" s="133">
        <v>0.83567838791256588</v>
      </c>
    </row>
    <row r="824" spans="1:5">
      <c r="A824" s="25">
        <v>1.1313797909758319</v>
      </c>
      <c r="E824" s="133">
        <v>1.1313797909758319</v>
      </c>
    </row>
    <row r="825" spans="1:5">
      <c r="A825" s="25">
        <v>1.2977548866200088</v>
      </c>
      <c r="E825" s="133">
        <v>1.2977548866200088</v>
      </c>
    </row>
    <row r="826" spans="1:5">
      <c r="A826" s="25">
        <v>1.6069999038654816</v>
      </c>
      <c r="E826" s="133">
        <v>1.6069999038654816</v>
      </c>
    </row>
    <row r="827" spans="1:5">
      <c r="A827" s="25">
        <v>1.4497509648184987</v>
      </c>
      <c r="E827" s="133">
        <v>1.4497509648184987</v>
      </c>
    </row>
    <row r="828" spans="1:5">
      <c r="A828" s="25">
        <v>1.432087240361775</v>
      </c>
      <c r="E828" s="133">
        <v>1.432087240361775</v>
      </c>
    </row>
    <row r="829" spans="1:5">
      <c r="A829" s="25">
        <v>2.2762615407491515</v>
      </c>
      <c r="E829" s="133">
        <v>2.2762615407491515</v>
      </c>
    </row>
    <row r="830" spans="1:5">
      <c r="A830" s="25">
        <v>2.3062895738207585</v>
      </c>
      <c r="E830" s="133">
        <v>2.3062895738207585</v>
      </c>
    </row>
    <row r="831" spans="1:5">
      <c r="A831" s="25">
        <v>2.4012695565801194</v>
      </c>
      <c r="E831" s="133">
        <v>2.4012695565801194</v>
      </c>
    </row>
    <row r="832" spans="1:5">
      <c r="A832" s="25">
        <v>0.85169215713050206</v>
      </c>
      <c r="E832" s="133">
        <v>0.85169215713050206</v>
      </c>
    </row>
    <row r="833" spans="1:5">
      <c r="A833" s="25">
        <v>0.60757283846727339</v>
      </c>
      <c r="E833" s="133">
        <v>0.60757283846727339</v>
      </c>
    </row>
    <row r="834" spans="1:5">
      <c r="A834" s="25">
        <v>0.73118640799046919</v>
      </c>
      <c r="E834" s="133">
        <v>0.73118640799046919</v>
      </c>
    </row>
    <row r="835" spans="1:5">
      <c r="A835" s="25">
        <v>0.31949723925529261</v>
      </c>
      <c r="E835" s="133">
        <v>0.31949723925529261</v>
      </c>
    </row>
    <row r="836" spans="1:5">
      <c r="A836" s="25">
        <v>1.5192471507602139</v>
      </c>
      <c r="E836" s="133">
        <v>1.5192471507602139</v>
      </c>
    </row>
    <row r="837" spans="1:5">
      <c r="A837" s="25">
        <v>0.69557171637603765</v>
      </c>
      <c r="E837" s="133">
        <v>0.69557171637603765</v>
      </c>
    </row>
    <row r="838" spans="1:5">
      <c r="A838" s="25">
        <v>1.4518986861424663</v>
      </c>
      <c r="E838" s="133">
        <v>1.4518986861424663</v>
      </c>
    </row>
    <row r="839" spans="1:5">
      <c r="A839" s="25">
        <v>0.44561085031491282</v>
      </c>
      <c r="E839" s="133">
        <v>0.44561085031491282</v>
      </c>
    </row>
    <row r="840" spans="1:5">
      <c r="A840" s="25">
        <v>0.93125829224165457</v>
      </c>
      <c r="E840" s="133">
        <v>0.93125829224165457</v>
      </c>
    </row>
    <row r="841" spans="1:5">
      <c r="A841" s="25">
        <v>0.67628171854839902</v>
      </c>
      <c r="E841" s="133">
        <v>0.67628171854839902</v>
      </c>
    </row>
    <row r="842" spans="1:5">
      <c r="A842" s="25">
        <v>1.325761550805493</v>
      </c>
      <c r="E842" s="133">
        <v>1.325761550805493</v>
      </c>
    </row>
    <row r="843" spans="1:5">
      <c r="A843" s="25">
        <v>3.064552798463279</v>
      </c>
      <c r="E843" s="133">
        <v>3.064552798463279</v>
      </c>
    </row>
    <row r="844" spans="1:5">
      <c r="A844" s="25">
        <v>1.29367183786197</v>
      </c>
      <c r="E844" s="133">
        <v>1.29367183786197</v>
      </c>
    </row>
    <row r="845" spans="1:5">
      <c r="A845" s="25">
        <v>2.3954164725211387</v>
      </c>
      <c r="E845" s="133">
        <v>2.3954164725211387</v>
      </c>
    </row>
    <row r="846" spans="1:5">
      <c r="A846" s="25">
        <v>1.0343056983084509</v>
      </c>
      <c r="E846" s="133">
        <v>1.0343056983084509</v>
      </c>
    </row>
    <row r="847" spans="1:5">
      <c r="A847" s="25">
        <v>1.209964347144147</v>
      </c>
      <c r="E847" s="133">
        <v>1.209964347144147</v>
      </c>
    </row>
    <row r="848" spans="1:5">
      <c r="A848" s="25">
        <v>1.2231822700426875</v>
      </c>
      <c r="E848" s="133">
        <v>1.2231822700426875</v>
      </c>
    </row>
    <row r="849" spans="1:5">
      <c r="A849" s="25">
        <v>1.516598017641859</v>
      </c>
      <c r="E849" s="133">
        <v>1.516598017641859</v>
      </c>
    </row>
    <row r="850" spans="1:5">
      <c r="A850" s="25">
        <v>2.4325106891388564</v>
      </c>
      <c r="E850" s="133">
        <v>2.4325106891388564</v>
      </c>
    </row>
    <row r="851" spans="1:5">
      <c r="A851" s="25">
        <v>0.68194734388617528</v>
      </c>
      <c r="E851" s="133">
        <v>0.68194734388617528</v>
      </c>
    </row>
    <row r="852" spans="1:5">
      <c r="A852" s="25">
        <v>1.9811293377130548</v>
      </c>
      <c r="E852" s="133">
        <v>1.9811293377130548</v>
      </c>
    </row>
    <row r="853" spans="1:5">
      <c r="A853" s="25">
        <v>0.88268845110298455</v>
      </c>
      <c r="E853" s="133">
        <v>0.88268845110298455</v>
      </c>
    </row>
    <row r="854" spans="1:5">
      <c r="A854" s="25">
        <v>1.3655919217198653</v>
      </c>
      <c r="E854" s="133">
        <v>1.3655919217198653</v>
      </c>
    </row>
    <row r="855" spans="1:5">
      <c r="A855" s="25">
        <v>1.4620965007894733</v>
      </c>
      <c r="E855" s="133">
        <v>1.4620965007894733</v>
      </c>
    </row>
    <row r="856" spans="1:5">
      <c r="A856" s="25">
        <v>5.9387110362257793</v>
      </c>
      <c r="E856" s="133">
        <v>5.9387110362257793</v>
      </c>
    </row>
    <row r="857" spans="1:5">
      <c r="A857" s="25">
        <v>1.2092001412284092</v>
      </c>
      <c r="E857" s="133">
        <v>1.2092001412284092</v>
      </c>
    </row>
    <row r="858" spans="1:5">
      <c r="A858" s="25">
        <v>2.1313342593050089</v>
      </c>
      <c r="E858" s="133">
        <v>2.1313342593050089</v>
      </c>
    </row>
    <row r="859" spans="1:5">
      <c r="A859" s="25">
        <v>0.65216283759524196</v>
      </c>
      <c r="E859" s="133">
        <v>0.65216283759524196</v>
      </c>
    </row>
    <row r="860" spans="1:5">
      <c r="A860" s="25">
        <v>1.7668440208384544</v>
      </c>
      <c r="E860" s="133">
        <v>1.7668440208384544</v>
      </c>
    </row>
    <row r="861" spans="1:5">
      <c r="A861" s="25">
        <v>2.5031071469762791</v>
      </c>
      <c r="E861" s="133">
        <v>2.5031071469762791</v>
      </c>
    </row>
    <row r="862" spans="1:5">
      <c r="A862" s="25">
        <v>0.86509664381451579</v>
      </c>
      <c r="E862" s="133">
        <v>0.86509664381451579</v>
      </c>
    </row>
    <row r="863" spans="1:5">
      <c r="A863" s="25">
        <v>1.3237400166524795</v>
      </c>
      <c r="E863" s="133">
        <v>1.3237400166524795</v>
      </c>
    </row>
    <row r="864" spans="1:5">
      <c r="A864" s="25">
        <v>1.1489199276952733</v>
      </c>
      <c r="E864" s="133">
        <v>1.1489199276952733</v>
      </c>
    </row>
    <row r="865" spans="1:5">
      <c r="A865" s="25">
        <v>1.5918252027763578</v>
      </c>
      <c r="E865" s="133">
        <v>1.5918252027763578</v>
      </c>
    </row>
    <row r="866" spans="1:5">
      <c r="A866" s="25">
        <v>0.17724504496070814</v>
      </c>
      <c r="E866" s="133">
        <v>0.17724504496070814</v>
      </c>
    </row>
    <row r="867" spans="1:5">
      <c r="A867" s="25">
        <v>1.7990774261357001</v>
      </c>
      <c r="E867" s="133">
        <v>1.7990774261357001</v>
      </c>
    </row>
    <row r="868" spans="1:5">
      <c r="A868" s="25">
        <v>0.52386731480123705</v>
      </c>
      <c r="E868" s="133">
        <v>0.52386731480123705</v>
      </c>
    </row>
    <row r="869" spans="1:5">
      <c r="A869" s="25">
        <v>0.79828550959151157</v>
      </c>
      <c r="E869" s="133">
        <v>0.79828550959151157</v>
      </c>
    </row>
    <row r="870" spans="1:5">
      <c r="A870" s="25">
        <v>0.69777854120845262</v>
      </c>
      <c r="E870" s="133">
        <v>0.69777854120845262</v>
      </c>
    </row>
    <row r="871" spans="1:5">
      <c r="A871" s="25">
        <v>1.034371663289098</v>
      </c>
      <c r="E871" s="133">
        <v>1.034371663289098</v>
      </c>
    </row>
    <row r="872" spans="1:5">
      <c r="A872" s="25">
        <v>7.6705513258280983E-2</v>
      </c>
      <c r="E872" s="133">
        <v>7.6705513258280983E-2</v>
      </c>
    </row>
    <row r="873" spans="1:5">
      <c r="A873" s="25">
        <v>0.9678870284729425</v>
      </c>
      <c r="E873" s="133">
        <v>0.9678870284729425</v>
      </c>
    </row>
    <row r="874" spans="1:5">
      <c r="A874" s="25">
        <v>1.6811849118219049</v>
      </c>
      <c r="E874" s="133">
        <v>1.6811849118219049</v>
      </c>
    </row>
    <row r="875" spans="1:5">
      <c r="A875" s="25">
        <v>1.2015165075226384</v>
      </c>
      <c r="E875" s="133">
        <v>1.2015165075226384</v>
      </c>
    </row>
    <row r="876" spans="1:5">
      <c r="A876" s="25">
        <v>2.0082033863775663</v>
      </c>
      <c r="E876" s="133">
        <v>2.0082033863775663</v>
      </c>
    </row>
    <row r="877" spans="1:5">
      <c r="A877" s="25">
        <v>0.43508435033815934</v>
      </c>
      <c r="E877" s="133">
        <v>0.43508435033815934</v>
      </c>
    </row>
    <row r="878" spans="1:5">
      <c r="A878" s="25">
        <v>0.69839733138985982</v>
      </c>
      <c r="E878" s="133">
        <v>0.69839733138985982</v>
      </c>
    </row>
    <row r="879" spans="1:5">
      <c r="A879" s="25">
        <v>0.9476523237335599</v>
      </c>
      <c r="E879" s="133">
        <v>0.9476523237335599</v>
      </c>
    </row>
    <row r="880" spans="1:5">
      <c r="A880" s="25">
        <v>0.8843704216508621</v>
      </c>
      <c r="E880" s="133">
        <v>0.8843704216508621</v>
      </c>
    </row>
    <row r="881" spans="1:5">
      <c r="A881" s="25">
        <v>2.0324916823836063</v>
      </c>
      <c r="E881" s="133">
        <v>2.0324916823836063</v>
      </c>
    </row>
    <row r="882" spans="1:5">
      <c r="A882" s="25">
        <v>1.5719599075050159</v>
      </c>
      <c r="E882" s="133">
        <v>1.5719599075050159</v>
      </c>
    </row>
    <row r="883" spans="1:5">
      <c r="A883" s="25">
        <v>1.4435589582105219</v>
      </c>
      <c r="E883" s="133">
        <v>1.4435589582105219</v>
      </c>
    </row>
    <row r="884" spans="1:5">
      <c r="A884" s="25">
        <v>1.8515442452015751</v>
      </c>
      <c r="E884" s="133">
        <v>1.8515442452015751</v>
      </c>
    </row>
    <row r="885" spans="1:5">
      <c r="A885" s="25">
        <v>2.6032744095927582</v>
      </c>
      <c r="E885" s="133">
        <v>2.6032744095927582</v>
      </c>
    </row>
    <row r="886" spans="1:5">
      <c r="A886" s="25">
        <v>1.2099174355996003</v>
      </c>
      <c r="E886" s="133">
        <v>1.2099174355996003</v>
      </c>
    </row>
    <row r="887" spans="1:5">
      <c r="A887" s="25">
        <v>1.7805340608297922</v>
      </c>
      <c r="E887" s="133">
        <v>1.7805340608297922</v>
      </c>
    </row>
    <row r="888" spans="1:5">
      <c r="A888" s="25">
        <v>1.2851478826824847</v>
      </c>
      <c r="E888" s="133">
        <v>1.2851478826824847</v>
      </c>
    </row>
    <row r="889" spans="1:5">
      <c r="A889" s="25">
        <v>2.8658144166011419</v>
      </c>
      <c r="E889" s="133">
        <v>2.8658144166011419</v>
      </c>
    </row>
    <row r="890" spans="1:5">
      <c r="A890" s="25">
        <v>1.197923698555837</v>
      </c>
      <c r="E890" s="133">
        <v>1.197923698555837</v>
      </c>
    </row>
    <row r="891" spans="1:5">
      <c r="A891" s="25">
        <v>1.0193110686432867</v>
      </c>
      <c r="E891" s="133">
        <v>1.0193110686432867</v>
      </c>
    </row>
    <row r="892" spans="1:5">
      <c r="A892" s="25">
        <v>1.2443251091098637</v>
      </c>
      <c r="E892" s="133">
        <v>1.2443251091098637</v>
      </c>
    </row>
    <row r="893" spans="1:5">
      <c r="A893" s="25">
        <v>1.371359445474468</v>
      </c>
      <c r="E893" s="133">
        <v>1.371359445474468</v>
      </c>
    </row>
    <row r="894" spans="1:5">
      <c r="A894" s="25">
        <v>2.1895990466138304</v>
      </c>
      <c r="E894" s="133">
        <v>2.1895990466138304</v>
      </c>
    </row>
    <row r="895" spans="1:5">
      <c r="A895" s="25">
        <v>1.1055570831077586</v>
      </c>
      <c r="E895" s="133">
        <v>1.1055570831077586</v>
      </c>
    </row>
    <row r="896" spans="1:5">
      <c r="A896" s="25">
        <v>2.0461130609142719</v>
      </c>
      <c r="E896" s="133">
        <v>2.0461130609142719</v>
      </c>
    </row>
    <row r="897" spans="1:5">
      <c r="A897" s="25">
        <v>1.0556001746433019</v>
      </c>
      <c r="E897" s="133">
        <v>1.0556001746433019</v>
      </c>
    </row>
    <row r="898" spans="1:5">
      <c r="A898" s="25">
        <v>0.45202316077583676</v>
      </c>
      <c r="E898" s="133">
        <v>0.45202316077583676</v>
      </c>
    </row>
    <row r="899" spans="1:5">
      <c r="A899" s="25">
        <v>1.3577582864478774</v>
      </c>
      <c r="E899" s="133">
        <v>1.3577582864478774</v>
      </c>
    </row>
    <row r="900" spans="1:5">
      <c r="A900" s="25">
        <v>1.7192740954685102</v>
      </c>
      <c r="E900" s="133">
        <v>1.7192740954685102</v>
      </c>
    </row>
    <row r="901" spans="1:5">
      <c r="A901" s="25">
        <v>0.99043671659149901</v>
      </c>
      <c r="E901" s="133">
        <v>0.99043671659149901</v>
      </c>
    </row>
    <row r="902" spans="1:5">
      <c r="A902" s="25">
        <v>1.3442217518039101</v>
      </c>
      <c r="E902" s="133">
        <v>1.3442217518039101</v>
      </c>
    </row>
    <row r="903" spans="1:5">
      <c r="A903" s="25">
        <v>1.7861388486365433</v>
      </c>
      <c r="E903" s="133">
        <v>1.7861388486365433</v>
      </c>
    </row>
    <row r="904" spans="1:5">
      <c r="A904" s="25">
        <v>0.45268088167609738</v>
      </c>
      <c r="E904" s="133">
        <v>0.45268088167609738</v>
      </c>
    </row>
    <row r="905" spans="1:5">
      <c r="A905" s="25">
        <v>1.0242478542004108</v>
      </c>
      <c r="E905" s="133">
        <v>1.0242478542004108</v>
      </c>
    </row>
    <row r="906" spans="1:5">
      <c r="A906" s="25">
        <v>1.6579574914666015</v>
      </c>
      <c r="E906" s="133">
        <v>1.6579574914666015</v>
      </c>
    </row>
    <row r="907" spans="1:5">
      <c r="A907" s="25">
        <v>3.359489913869544</v>
      </c>
      <c r="E907" s="133">
        <v>3.359489913869544</v>
      </c>
    </row>
    <row r="908" spans="1:5">
      <c r="A908" s="25">
        <v>0.61933417741912167</v>
      </c>
      <c r="E908" s="133">
        <v>0.61933417741912167</v>
      </c>
    </row>
    <row r="909" spans="1:5">
      <c r="A909" s="25">
        <v>2.6727931478814524</v>
      </c>
      <c r="E909" s="133">
        <v>2.6727931478814524</v>
      </c>
    </row>
    <row r="910" spans="1:5">
      <c r="A910" s="25">
        <v>2.2001004546310692</v>
      </c>
      <c r="E910" s="133">
        <v>2.2001004546310692</v>
      </c>
    </row>
    <row r="911" spans="1:5">
      <c r="A911" s="25">
        <v>1.0615319228451094</v>
      </c>
      <c r="E911" s="133">
        <v>1.0615319228451094</v>
      </c>
    </row>
    <row r="912" spans="1:5">
      <c r="A912" s="25">
        <v>1.5932667040757671</v>
      </c>
      <c r="E912" s="133">
        <v>1.5932667040757671</v>
      </c>
    </row>
    <row r="913" spans="1:5">
      <c r="A913" s="25">
        <v>1.5680774366051704</v>
      </c>
      <c r="E913" s="133">
        <v>1.5680774366051704</v>
      </c>
    </row>
    <row r="914" spans="1:5">
      <c r="A914" s="25">
        <v>1.8397699179301505</v>
      </c>
      <c r="E914" s="133">
        <v>1.8397699179301505</v>
      </c>
    </row>
    <row r="915" spans="1:5">
      <c r="A915" s="25">
        <v>3.3226489254291072</v>
      </c>
      <c r="E915" s="133">
        <v>3.3226489254291072</v>
      </c>
    </row>
    <row r="916" spans="1:5">
      <c r="A916" s="25">
        <v>0.94978286091634068</v>
      </c>
      <c r="E916" s="133">
        <v>0.94978286091634068</v>
      </c>
    </row>
    <row r="917" spans="1:5">
      <c r="A917" s="25">
        <v>0.1379535311893374</v>
      </c>
      <c r="E917" s="133">
        <v>0.1379535311893374</v>
      </c>
    </row>
    <row r="918" spans="1:5">
      <c r="A918" s="25">
        <v>1.7734813278071502</v>
      </c>
      <c r="E918" s="133">
        <v>1.7734813278071502</v>
      </c>
    </row>
    <row r="919" spans="1:5">
      <c r="A919" s="25">
        <v>0.70409376449260086</v>
      </c>
      <c r="E919" s="133">
        <v>0.70409376449260086</v>
      </c>
    </row>
    <row r="920" spans="1:5">
      <c r="A920" s="25">
        <v>0.59803782737206357</v>
      </c>
      <c r="E920" s="133">
        <v>0.59803782737206357</v>
      </c>
    </row>
    <row r="921" spans="1:5">
      <c r="A921" s="25">
        <v>0.63014927280224819</v>
      </c>
      <c r="E921" s="133">
        <v>0.63014927280224819</v>
      </c>
    </row>
    <row r="922" spans="1:5">
      <c r="A922" s="25">
        <v>1.3022214013116649</v>
      </c>
      <c r="E922" s="133">
        <v>1.3022214013116649</v>
      </c>
    </row>
    <row r="923" spans="1:5">
      <c r="A923" s="25">
        <v>1.3569143166733211</v>
      </c>
      <c r="E923" s="133">
        <v>1.3569143166733211</v>
      </c>
    </row>
    <row r="924" spans="1:5">
      <c r="A924" s="25">
        <v>0.6323270241435176</v>
      </c>
      <c r="E924" s="133">
        <v>0.6323270241435176</v>
      </c>
    </row>
    <row r="925" spans="1:5">
      <c r="A925" s="25">
        <v>1.0994100300345042</v>
      </c>
      <c r="E925" s="133">
        <v>1.0994100300345042</v>
      </c>
    </row>
    <row r="926" spans="1:5">
      <c r="A926" s="25">
        <v>1.5058853682883868</v>
      </c>
      <c r="E926" s="133">
        <v>1.5058853682883868</v>
      </c>
    </row>
    <row r="927" spans="1:5">
      <c r="A927" s="25">
        <v>4.2445639505843964</v>
      </c>
      <c r="E927" s="133">
        <v>4.2445639505843964</v>
      </c>
    </row>
    <row r="928" spans="1:5">
      <c r="A928" s="25">
        <v>0.87714749770361766</v>
      </c>
      <c r="E928" s="133">
        <v>0.87714749770361766</v>
      </c>
    </row>
    <row r="929" spans="1:5">
      <c r="A929" s="25">
        <v>1.8518251673503621</v>
      </c>
      <c r="E929" s="133">
        <v>1.8518251673503621</v>
      </c>
    </row>
    <row r="930" spans="1:5">
      <c r="A930" s="25">
        <v>1.6173593164395652</v>
      </c>
      <c r="E930" s="133">
        <v>1.6173593164395652</v>
      </c>
    </row>
    <row r="931" spans="1:5">
      <c r="A931" s="25">
        <v>1.3378691348115448</v>
      </c>
      <c r="E931" s="133">
        <v>1.3378691348115448</v>
      </c>
    </row>
    <row r="932" spans="1:5">
      <c r="A932" s="25">
        <v>1.3242743371720156</v>
      </c>
      <c r="E932" s="133">
        <v>1.3242743371720156</v>
      </c>
    </row>
    <row r="933" spans="1:5">
      <c r="A933" s="25">
        <v>0.85990536307008569</v>
      </c>
      <c r="E933" s="133">
        <v>0.85990536307008569</v>
      </c>
    </row>
    <row r="934" spans="1:5">
      <c r="A934" s="25">
        <v>1.9843071948654989</v>
      </c>
      <c r="E934" s="133">
        <v>1.9843071948654989</v>
      </c>
    </row>
    <row r="935" spans="1:5">
      <c r="A935" s="25">
        <v>0.78752895314380378</v>
      </c>
      <c r="E935" s="133">
        <v>0.78752895314380378</v>
      </c>
    </row>
    <row r="936" spans="1:5">
      <c r="A936" s="25">
        <v>1.1288730642326061</v>
      </c>
      <c r="E936" s="133">
        <v>1.1288730642326061</v>
      </c>
    </row>
    <row r="937" spans="1:5">
      <c r="A937" s="25">
        <v>2.9379235192850079</v>
      </c>
      <c r="E937" s="133">
        <v>2.9379235192850079</v>
      </c>
    </row>
    <row r="938" spans="1:5">
      <c r="A938" s="25">
        <v>4.0895922777864691</v>
      </c>
      <c r="E938" s="133">
        <v>4.0895922777864691</v>
      </c>
    </row>
    <row r="939" spans="1:5">
      <c r="A939" s="25">
        <v>2.5619772802841427</v>
      </c>
      <c r="E939" s="133">
        <v>2.5619772802841427</v>
      </c>
    </row>
    <row r="940" spans="1:5">
      <c r="A940" s="25">
        <v>1.3687224346195765</v>
      </c>
      <c r="E940" s="133">
        <v>1.3687224346195765</v>
      </c>
    </row>
    <row r="941" spans="1:5">
      <c r="A941" s="25">
        <v>2.7972983638405733</v>
      </c>
      <c r="E941" s="133">
        <v>2.7972983638405733</v>
      </c>
    </row>
    <row r="942" spans="1:5">
      <c r="A942" s="25">
        <v>0.44893553184273005</v>
      </c>
      <c r="E942" s="133">
        <v>0.44893553184273005</v>
      </c>
    </row>
    <row r="943" spans="1:5">
      <c r="A943" s="25">
        <v>1.4280255436589877</v>
      </c>
      <c r="E943" s="133">
        <v>1.4280255436589877</v>
      </c>
    </row>
    <row r="944" spans="1:5">
      <c r="A944" s="25">
        <v>0.73138346580711333</v>
      </c>
      <c r="E944" s="133">
        <v>0.73138346580711333</v>
      </c>
    </row>
    <row r="945" spans="1:5">
      <c r="A945" s="25">
        <v>3.4764349004482433</v>
      </c>
      <c r="E945" s="133">
        <v>3.4764349004482433</v>
      </c>
    </row>
    <row r="946" spans="1:5">
      <c r="A946" s="25">
        <v>2.5294001957973498</v>
      </c>
      <c r="E946" s="133">
        <v>2.5294001957973498</v>
      </c>
    </row>
    <row r="947" spans="1:5">
      <c r="A947" s="25">
        <v>2.0579861783518654</v>
      </c>
      <c r="E947" s="133">
        <v>2.0579861783518654</v>
      </c>
    </row>
    <row r="948" spans="1:5">
      <c r="A948" s="25">
        <v>0.98448710947917251</v>
      </c>
      <c r="E948" s="133">
        <v>0.98448710947917251</v>
      </c>
    </row>
    <row r="949" spans="1:5">
      <c r="A949" s="25">
        <v>0.50942237282348291</v>
      </c>
      <c r="E949" s="133">
        <v>0.50942237282348291</v>
      </c>
    </row>
    <row r="950" spans="1:5">
      <c r="A950" s="25">
        <v>1.1273466189095915</v>
      </c>
      <c r="E950" s="133">
        <v>1.1273466189095915</v>
      </c>
    </row>
    <row r="951" spans="1:5">
      <c r="A951" s="25">
        <v>2.6896811562168761</v>
      </c>
      <c r="E951" s="133">
        <v>2.6896811562168761</v>
      </c>
    </row>
    <row r="952" spans="1:5">
      <c r="A952" s="25">
        <v>2.2135364119270182</v>
      </c>
      <c r="E952" s="133">
        <v>2.2135364119270182</v>
      </c>
    </row>
    <row r="953" spans="1:5">
      <c r="A953" s="25">
        <v>1.4531567467787569</v>
      </c>
      <c r="E953" s="133">
        <v>1.4531567467787569</v>
      </c>
    </row>
    <row r="954" spans="1:5">
      <c r="A954" s="25">
        <v>0.30486899469875572</v>
      </c>
      <c r="E954" s="133">
        <v>0.30486899469875572</v>
      </c>
    </row>
    <row r="955" spans="1:5">
      <c r="A955" s="25">
        <v>8.3343838724138397</v>
      </c>
      <c r="E955" s="133">
        <v>8.3343838724138397</v>
      </c>
    </row>
    <row r="956" spans="1:5">
      <c r="A956" s="25">
        <v>1.5854547698803541</v>
      </c>
      <c r="E956" s="133">
        <v>1.5854547698803541</v>
      </c>
    </row>
    <row r="957" spans="1:5">
      <c r="A957" s="25">
        <v>1.1951531079447639</v>
      </c>
      <c r="E957" s="133">
        <v>1.1951531079447639</v>
      </c>
    </row>
    <row r="958" spans="1:5">
      <c r="A958" s="25">
        <v>1.8086302610158951</v>
      </c>
      <c r="E958" s="133">
        <v>1.8086302610158951</v>
      </c>
    </row>
    <row r="959" spans="1:5">
      <c r="A959" s="25">
        <v>1.4238915103468417</v>
      </c>
      <c r="E959" s="133">
        <v>1.4238915103468417</v>
      </c>
    </row>
    <row r="960" spans="1:5">
      <c r="A960" s="25">
        <v>0.4961740649962747</v>
      </c>
      <c r="E960" s="133">
        <v>0.4961740649962747</v>
      </c>
    </row>
    <row r="961" spans="1:5">
      <c r="A961" s="25">
        <v>1.421708849255432</v>
      </c>
      <c r="E961" s="133">
        <v>1.421708849255432</v>
      </c>
    </row>
    <row r="962" spans="1:5">
      <c r="A962" s="25">
        <v>3.8429269990110253</v>
      </c>
      <c r="E962" s="133">
        <v>3.8429269990110253</v>
      </c>
    </row>
    <row r="963" spans="1:5">
      <c r="A963" s="25">
        <v>1.1295749683997938</v>
      </c>
      <c r="E963" s="133">
        <v>1.1295749683997938</v>
      </c>
    </row>
    <row r="964" spans="1:5">
      <c r="A964" s="25">
        <v>0.85598988378309926</v>
      </c>
      <c r="E964" s="133">
        <v>0.85598988378309926</v>
      </c>
    </row>
    <row r="965" spans="1:5">
      <c r="A965" s="25">
        <v>1.7861351001713226</v>
      </c>
      <c r="E965" s="133">
        <v>1.7861351001713226</v>
      </c>
    </row>
    <row r="966" spans="1:5">
      <c r="A966" s="25">
        <v>1.4765412914952949</v>
      </c>
      <c r="E966" s="133">
        <v>1.4765412914952949</v>
      </c>
    </row>
    <row r="967" spans="1:5">
      <c r="A967" s="25">
        <v>1.0514046683831491</v>
      </c>
      <c r="E967" s="133">
        <v>1.0514046683831491</v>
      </c>
    </row>
    <row r="968" spans="1:5">
      <c r="A968" s="25">
        <v>1.2031233495996789</v>
      </c>
      <c r="E968" s="133">
        <v>1.2031233495996789</v>
      </c>
    </row>
    <row r="969" spans="1:5">
      <c r="A969" s="25">
        <v>0.88741903399605671</v>
      </c>
      <c r="E969" s="133">
        <v>0.88741903399605671</v>
      </c>
    </row>
    <row r="970" spans="1:5">
      <c r="A970" s="25">
        <v>0.39379369762619842</v>
      </c>
      <c r="E970" s="133">
        <v>0.39379369762619842</v>
      </c>
    </row>
    <row r="971" spans="1:5">
      <c r="A971" s="25">
        <v>1.4724119267971156</v>
      </c>
      <c r="E971" s="133">
        <v>1.4724119267971156</v>
      </c>
    </row>
    <row r="972" spans="1:5">
      <c r="A972" s="25">
        <v>2.4727693543054179</v>
      </c>
      <c r="E972" s="133">
        <v>2.4727693543054179</v>
      </c>
    </row>
    <row r="973" spans="1:5">
      <c r="A973" s="25">
        <v>0.84525069615202986</v>
      </c>
      <c r="E973" s="133">
        <v>0.84525069615202986</v>
      </c>
    </row>
    <row r="974" spans="1:5">
      <c r="A974" s="25">
        <v>4.2731640890168396</v>
      </c>
      <c r="E974" s="133">
        <v>4.2731640890168396</v>
      </c>
    </row>
    <row r="975" spans="1:5">
      <c r="A975" s="25">
        <v>0.84551589176057762</v>
      </c>
      <c r="E975" s="133">
        <v>0.84551589176057762</v>
      </c>
    </row>
    <row r="976" spans="1:5">
      <c r="A976" s="25">
        <v>1.1807504827049293</v>
      </c>
      <c r="E976" s="133">
        <v>1.1807504827049293</v>
      </c>
    </row>
    <row r="977" spans="1:5">
      <c r="A977" s="25">
        <v>0.27116427052604863</v>
      </c>
      <c r="E977" s="133">
        <v>0.27116427052604863</v>
      </c>
    </row>
    <row r="978" spans="1:5">
      <c r="A978" s="25">
        <v>2.6428796195937205</v>
      </c>
      <c r="E978" s="133">
        <v>2.6428796195937205</v>
      </c>
    </row>
    <row r="979" spans="1:5">
      <c r="A979" s="25">
        <v>0.9610152222888021</v>
      </c>
      <c r="E979" s="133">
        <v>0.9610152222888021</v>
      </c>
    </row>
    <row r="980" spans="1:5">
      <c r="A980" s="25">
        <v>1.5568660499668407</v>
      </c>
      <c r="E980" s="133">
        <v>1.5568660499668407</v>
      </c>
    </row>
    <row r="981" spans="1:5">
      <c r="A981" s="25">
        <v>1.2680004821942132</v>
      </c>
      <c r="E981" s="133">
        <v>1.2680004821942132</v>
      </c>
    </row>
    <row r="982" spans="1:5">
      <c r="A982" s="25">
        <v>1.5290809596573025</v>
      </c>
      <c r="E982" s="133">
        <v>1.5290809596573025</v>
      </c>
    </row>
    <row r="983" spans="1:5">
      <c r="A983" s="25">
        <v>2.1393519013141136</v>
      </c>
      <c r="E983" s="133">
        <v>2.1393519013141136</v>
      </c>
    </row>
    <row r="984" spans="1:5">
      <c r="A984" s="25">
        <v>0.74366283030368219</v>
      </c>
      <c r="E984" s="133">
        <v>0.74366283030368219</v>
      </c>
    </row>
    <row r="985" spans="1:5">
      <c r="A985" s="25">
        <v>1.7759633925139533</v>
      </c>
      <c r="E985" s="133">
        <v>1.7759633925139533</v>
      </c>
    </row>
    <row r="986" spans="1:5">
      <c r="A986" s="25">
        <v>0.47552857498987255</v>
      </c>
      <c r="E986" s="133">
        <v>0.47552857498987255</v>
      </c>
    </row>
    <row r="987" spans="1:5">
      <c r="A987" s="25">
        <v>1.4724127239658025</v>
      </c>
      <c r="E987" s="133">
        <v>1.4724127239658025</v>
      </c>
    </row>
    <row r="988" spans="1:5">
      <c r="A988" s="25">
        <v>1.0908173403425812</v>
      </c>
      <c r="E988" s="133">
        <v>1.0908173403425812</v>
      </c>
    </row>
    <row r="989" spans="1:5">
      <c r="A989" s="25">
        <v>0.40595557518713965</v>
      </c>
      <c r="E989" s="133">
        <v>0.40595557518713965</v>
      </c>
    </row>
    <row r="990" spans="1:5">
      <c r="A990" s="25">
        <v>1.4474037574582861</v>
      </c>
      <c r="E990" s="133">
        <v>1.4474037574582861</v>
      </c>
    </row>
    <row r="991" spans="1:5">
      <c r="A991" s="25">
        <v>4.3474800137689371</v>
      </c>
      <c r="E991" s="133">
        <v>4.3474800137689371</v>
      </c>
    </row>
    <row r="992" spans="1:5">
      <c r="A992" s="25">
        <v>3.4272239191172988</v>
      </c>
      <c r="E992" s="133">
        <v>3.4272239191172988</v>
      </c>
    </row>
    <row r="993" spans="1:5">
      <c r="A993" s="25">
        <v>2.1674980990684944</v>
      </c>
      <c r="E993" s="133">
        <v>2.1674980990684944</v>
      </c>
    </row>
    <row r="994" spans="1:5">
      <c r="A994" s="25">
        <v>2.010243884522148</v>
      </c>
      <c r="E994" s="133">
        <v>2.010243884522148</v>
      </c>
    </row>
    <row r="995" spans="1:5">
      <c r="A995" s="25">
        <v>1.2069357245417944</v>
      </c>
      <c r="E995" s="133">
        <v>1.2069357245417944</v>
      </c>
    </row>
    <row r="996" spans="1:5">
      <c r="A996" s="25">
        <v>2.0578901665657976</v>
      </c>
      <c r="E996" s="133">
        <v>2.0578901665657976</v>
      </c>
    </row>
    <row r="997" spans="1:5">
      <c r="A997" s="25">
        <v>1.4849829346059233</v>
      </c>
      <c r="E997" s="133">
        <v>1.4849829346059233</v>
      </c>
    </row>
    <row r="998" spans="1:5">
      <c r="A998" s="25">
        <v>6.1767285574868123E-2</v>
      </c>
      <c r="E998" s="133">
        <v>6.1767285574868123E-2</v>
      </c>
    </row>
    <row r="999" spans="1:5">
      <c r="A999" s="25">
        <v>0.3376636720865327</v>
      </c>
      <c r="E999" s="133">
        <v>0.3376636720865327</v>
      </c>
    </row>
    <row r="1000" spans="1:5">
      <c r="A1000" s="25">
        <v>2.4416250841853917</v>
      </c>
      <c r="E1000" s="133">
        <v>2.4416250841853917</v>
      </c>
    </row>
    <row r="1001" spans="1:5">
      <c r="A1001" s="25">
        <v>0.73003454635185328</v>
      </c>
      <c r="E1001" s="133">
        <v>0.73003454635185328</v>
      </c>
    </row>
    <row r="1002" spans="1:5">
      <c r="A1002" s="25">
        <v>2.1840866505768899</v>
      </c>
      <c r="E1002" s="133">
        <v>2.1840866505768899</v>
      </c>
    </row>
    <row r="1003" spans="1:5">
      <c r="A1003" s="25">
        <v>2.745304921779085</v>
      </c>
      <c r="E1003" s="133">
        <v>2.745304921779085</v>
      </c>
    </row>
    <row r="1004" spans="1:5">
      <c r="A1004" s="25">
        <v>1.7677586185358378</v>
      </c>
      <c r="E1004" s="133">
        <v>1.7677586185358378</v>
      </c>
    </row>
    <row r="1005" spans="1:5">
      <c r="A1005" s="25">
        <v>0.75784172276112849</v>
      </c>
      <c r="E1005" s="133">
        <v>0.75784172276112849</v>
      </c>
    </row>
    <row r="1006" spans="1:5">
      <c r="A1006" s="25">
        <v>0.82421664459268773</v>
      </c>
      <c r="E1006" s="133">
        <v>0.82421664459268773</v>
      </c>
    </row>
    <row r="1007" spans="1:5">
      <c r="A1007" s="25">
        <v>0.89555649369087309</v>
      </c>
      <c r="E1007" s="133">
        <v>0.89555649369087309</v>
      </c>
    </row>
    <row r="1008" spans="1:5">
      <c r="A1008" s="25">
        <v>1.5154788906768355</v>
      </c>
      <c r="E1008" s="133">
        <v>1.5154788906768355</v>
      </c>
    </row>
    <row r="1009" spans="1:5">
      <c r="A1009" s="25">
        <v>0.9485636412567352</v>
      </c>
      <c r="E1009" s="133">
        <v>0.9485636412567352</v>
      </c>
    </row>
    <row r="1010" spans="1:5">
      <c r="A1010" s="25">
        <v>1.1188649135906268</v>
      </c>
      <c r="E1010" s="133">
        <v>1.1188649135906268</v>
      </c>
    </row>
    <row r="1011" spans="1:5">
      <c r="A1011" s="25">
        <v>3.944253753761148</v>
      </c>
      <c r="E1011" s="133">
        <v>3.944253753761148</v>
      </c>
    </row>
    <row r="1012" spans="1:5">
      <c r="A1012" s="25">
        <v>1.5657155764695319</v>
      </c>
      <c r="E1012" s="133">
        <v>1.5657155764695319</v>
      </c>
    </row>
    <row r="1013" spans="1:5">
      <c r="A1013" s="25">
        <v>1.4723507942814891</v>
      </c>
      <c r="E1013" s="133">
        <v>1.4723507942814891</v>
      </c>
    </row>
    <row r="1014" spans="1:5">
      <c r="A1014" s="25">
        <v>1.8660779479820992</v>
      </c>
      <c r="E1014" s="133">
        <v>1.8660779479820992</v>
      </c>
    </row>
    <row r="1015" spans="1:5">
      <c r="A1015" s="25">
        <v>2.6136470499727285</v>
      </c>
      <c r="E1015" s="133">
        <v>2.6136470499727285</v>
      </c>
    </row>
    <row r="1016" spans="1:5">
      <c r="A1016" s="25">
        <v>0.81005619308486998</v>
      </c>
      <c r="E1016" s="133">
        <v>0.81005619308486998</v>
      </c>
    </row>
    <row r="1017" spans="1:5">
      <c r="A1017" s="25">
        <v>1.4098177714991427</v>
      </c>
      <c r="E1017" s="133">
        <v>1.4098177714991427</v>
      </c>
    </row>
    <row r="1018" spans="1:5">
      <c r="A1018" s="25">
        <v>1.3380009258034651</v>
      </c>
      <c r="E1018" s="133">
        <v>1.3380009258034651</v>
      </c>
    </row>
    <row r="1019" spans="1:5">
      <c r="A1019" s="25">
        <v>0.23456879892175367</v>
      </c>
      <c r="E1019" s="133">
        <v>0.23456879892175367</v>
      </c>
    </row>
    <row r="1020" spans="1:5">
      <c r="A1020" s="25">
        <v>1.1664484193157683</v>
      </c>
      <c r="E1020" s="133">
        <v>1.1664484193157683</v>
      </c>
    </row>
    <row r="1021" spans="1:5">
      <c r="A1021" s="25">
        <v>0.84250165323667003</v>
      </c>
      <c r="E1021" s="133">
        <v>0.84250165323667003</v>
      </c>
    </row>
    <row r="1022" spans="1:5">
      <c r="A1022" s="25">
        <v>0.64095460783815383</v>
      </c>
      <c r="E1022" s="133">
        <v>0.64095460783815383</v>
      </c>
    </row>
    <row r="1023" spans="1:5">
      <c r="A1023" s="25">
        <v>1.8483144092522938</v>
      </c>
      <c r="E1023" s="133">
        <v>1.8483144092522938</v>
      </c>
    </row>
    <row r="1024" spans="1:5">
      <c r="A1024" s="25">
        <v>0.65006834507963895</v>
      </c>
      <c r="E1024" s="133">
        <v>0.65006834507963895</v>
      </c>
    </row>
    <row r="1025" spans="1:5">
      <c r="A1025" s="25">
        <v>0.82088755764119925</v>
      </c>
      <c r="E1025" s="133">
        <v>0.82088755764119925</v>
      </c>
    </row>
    <row r="1026" spans="1:5">
      <c r="A1026" s="25">
        <v>0.22215692774412601</v>
      </c>
      <c r="E1026" s="133">
        <v>0.22215692774412601</v>
      </c>
    </row>
    <row r="1027" spans="1:5">
      <c r="A1027" s="25">
        <v>1.3770433523442869</v>
      </c>
      <c r="E1027" s="133">
        <v>1.3770433523442869</v>
      </c>
    </row>
    <row r="1028" spans="1:5">
      <c r="A1028" s="25">
        <v>0.3283089360909095</v>
      </c>
      <c r="E1028" s="133">
        <v>0.3283089360909095</v>
      </c>
    </row>
    <row r="1029" spans="1:5">
      <c r="A1029" s="25">
        <v>4.8536483926123326</v>
      </c>
      <c r="E1029" s="133">
        <v>4.8536483926123326</v>
      </c>
    </row>
    <row r="1030" spans="1:5">
      <c r="A1030" s="25">
        <v>1.0653093495649395</v>
      </c>
      <c r="E1030" s="133">
        <v>1.0653093495649395</v>
      </c>
    </row>
    <row r="1031" spans="1:5">
      <c r="A1031" s="25">
        <v>0.68877150011881039</v>
      </c>
      <c r="E1031" s="133">
        <v>0.68877150011881039</v>
      </c>
    </row>
    <row r="1032" spans="1:5">
      <c r="A1032" s="25">
        <v>7.7060600456198752E-2</v>
      </c>
      <c r="E1032" s="133">
        <v>7.7060600456198752E-2</v>
      </c>
    </row>
    <row r="1033" spans="1:5">
      <c r="A1033" s="25">
        <v>0.88418804330923539</v>
      </c>
      <c r="E1033" s="133">
        <v>0.88418804330923539</v>
      </c>
    </row>
    <row r="1034" spans="1:5">
      <c r="A1034" s="25">
        <v>1.368992810851011</v>
      </c>
      <c r="E1034" s="133">
        <v>1.368992810851011</v>
      </c>
    </row>
    <row r="1035" spans="1:5">
      <c r="A1035" s="25">
        <v>1.2250069112200856</v>
      </c>
      <c r="E1035" s="133">
        <v>1.2250069112200856</v>
      </c>
    </row>
    <row r="1036" spans="1:5">
      <c r="A1036" s="25">
        <v>0.29235919250391029</v>
      </c>
      <c r="E1036" s="133">
        <v>0.29235919250391029</v>
      </c>
    </row>
    <row r="1037" spans="1:5">
      <c r="A1037" s="25">
        <v>0.55992155451729486</v>
      </c>
      <c r="E1037" s="133">
        <v>0.55992155451729486</v>
      </c>
    </row>
    <row r="1038" spans="1:5">
      <c r="A1038" s="25">
        <v>1.0417451069392047</v>
      </c>
      <c r="E1038" s="133">
        <v>1.0417451069392047</v>
      </c>
    </row>
    <row r="1039" spans="1:5">
      <c r="A1039" s="25">
        <v>2.4265816244146619</v>
      </c>
      <c r="E1039" s="133">
        <v>2.4265816244146619</v>
      </c>
    </row>
    <row r="1040" spans="1:5">
      <c r="A1040" s="25">
        <v>1.6277351004926537</v>
      </c>
      <c r="E1040" s="133">
        <v>1.6277351004926537</v>
      </c>
    </row>
    <row r="1041" spans="1:5">
      <c r="A1041" s="25">
        <v>1.3846800144032099</v>
      </c>
      <c r="E1041" s="133">
        <v>1.3846800144032099</v>
      </c>
    </row>
    <row r="1042" spans="1:5">
      <c r="A1042" s="25">
        <v>1.0373654574714786</v>
      </c>
      <c r="E1042" s="133">
        <v>1.0373654574714786</v>
      </c>
    </row>
    <row r="1043" spans="1:5">
      <c r="A1043" s="25">
        <v>0.50747245132981533</v>
      </c>
      <c r="E1043" s="133">
        <v>0.50747245132981533</v>
      </c>
    </row>
    <row r="1044" spans="1:5">
      <c r="A1044" s="25">
        <v>1.5234440235804168</v>
      </c>
      <c r="E1044" s="133">
        <v>1.5234440235804168</v>
      </c>
    </row>
    <row r="1045" spans="1:5">
      <c r="A1045" s="25">
        <v>0.67293556309402702</v>
      </c>
      <c r="E1045" s="133">
        <v>0.67293556309402702</v>
      </c>
    </row>
    <row r="1046" spans="1:5">
      <c r="A1046" s="25">
        <v>1.0442689402806697</v>
      </c>
      <c r="E1046" s="133">
        <v>1.0442689402806697</v>
      </c>
    </row>
    <row r="1047" spans="1:5">
      <c r="A1047" s="25">
        <v>4.3609516743389385</v>
      </c>
      <c r="E1047" s="133">
        <v>4.3609516743389385</v>
      </c>
    </row>
    <row r="1048" spans="1:5">
      <c r="A1048" s="25">
        <v>1.7020755705030408</v>
      </c>
      <c r="E1048" s="133">
        <v>1.7020755705030408</v>
      </c>
    </row>
    <row r="1049" spans="1:5">
      <c r="A1049" s="25">
        <v>1.3786333330624165</v>
      </c>
      <c r="E1049" s="133">
        <v>1.3786333330624165</v>
      </c>
    </row>
    <row r="1050" spans="1:5">
      <c r="A1050" s="25">
        <v>1.3906915840911829</v>
      </c>
      <c r="E1050" s="133">
        <v>1.3906915840911829</v>
      </c>
    </row>
    <row r="1051" spans="1:5">
      <c r="A1051" s="25">
        <v>0.49291260345306004</v>
      </c>
      <c r="E1051" s="133">
        <v>0.49291260345306004</v>
      </c>
    </row>
    <row r="1052" spans="1:5">
      <c r="A1052" s="25">
        <v>2.5342031008036625</v>
      </c>
      <c r="E1052" s="133">
        <v>2.5342031008036625</v>
      </c>
    </row>
    <row r="1053" spans="1:5">
      <c r="A1053" s="25">
        <v>1.0171249837600334</v>
      </c>
      <c r="E1053" s="133">
        <v>1.0171249837600334</v>
      </c>
    </row>
    <row r="1054" spans="1:5">
      <c r="A1054" s="25">
        <v>0.63049734712001804</v>
      </c>
      <c r="E1054" s="133">
        <v>0.63049734712001804</v>
      </c>
    </row>
    <row r="1055" spans="1:5">
      <c r="A1055" s="25">
        <v>2.2290304144424411</v>
      </c>
      <c r="E1055" s="133">
        <v>2.2290304144424411</v>
      </c>
    </row>
    <row r="1056" spans="1:5">
      <c r="A1056" s="25">
        <v>1.3266669132058726</v>
      </c>
      <c r="E1056" s="133">
        <v>1.3266669132058726</v>
      </c>
    </row>
    <row r="1057" spans="1:5">
      <c r="A1057" s="25">
        <v>2.8181749760344785</v>
      </c>
      <c r="E1057" s="133">
        <v>2.8181749760344785</v>
      </c>
    </row>
    <row r="1058" spans="1:5">
      <c r="A1058" s="25">
        <v>1.4670839454131273</v>
      </c>
      <c r="E1058" s="133">
        <v>1.4670839454131273</v>
      </c>
    </row>
    <row r="1059" spans="1:5">
      <c r="A1059" s="25">
        <v>0.94154245548528992</v>
      </c>
      <c r="E1059" s="133">
        <v>0.94154245548528992</v>
      </c>
    </row>
    <row r="1060" spans="1:5">
      <c r="A1060" s="25">
        <v>0.7996586382712777</v>
      </c>
      <c r="E1060" s="133">
        <v>0.7996586382712777</v>
      </c>
    </row>
    <row r="1061" spans="1:5">
      <c r="A1061" s="25">
        <v>1.5647147837413324</v>
      </c>
      <c r="E1061" s="133">
        <v>1.5647147837413324</v>
      </c>
    </row>
    <row r="1062" spans="1:5">
      <c r="A1062" s="25">
        <v>1.6433371879381269</v>
      </c>
      <c r="E1062" s="133">
        <v>1.6433371879381269</v>
      </c>
    </row>
    <row r="1063" spans="1:5">
      <c r="A1063" s="25">
        <v>3.5447384827052475</v>
      </c>
      <c r="E1063" s="133">
        <v>3.5447384827052475</v>
      </c>
    </row>
    <row r="1064" spans="1:5">
      <c r="A1064" s="25">
        <v>2.2435116726707314</v>
      </c>
      <c r="E1064" s="133">
        <v>2.2435116726707314</v>
      </c>
    </row>
    <row r="1065" spans="1:5">
      <c r="A1065" s="25">
        <v>2.1428100990705956</v>
      </c>
      <c r="E1065" s="133">
        <v>2.1428100990705956</v>
      </c>
    </row>
    <row r="1066" spans="1:5">
      <c r="A1066" s="25">
        <v>0.95307286266998459</v>
      </c>
      <c r="E1066" s="133">
        <v>0.95307286266998459</v>
      </c>
    </row>
    <row r="1067" spans="1:5">
      <c r="A1067" s="25">
        <v>0.5665037655851588</v>
      </c>
      <c r="E1067" s="133">
        <v>0.5665037655851588</v>
      </c>
    </row>
    <row r="1068" spans="1:5">
      <c r="A1068" s="25">
        <v>1.1564698202791617</v>
      </c>
      <c r="E1068" s="133">
        <v>1.1564698202791617</v>
      </c>
    </row>
    <row r="1069" spans="1:5">
      <c r="A1069" s="25">
        <v>1.6861231034201125</v>
      </c>
      <c r="E1069" s="133">
        <v>1.6861231034201125</v>
      </c>
    </row>
    <row r="1070" spans="1:5">
      <c r="A1070" s="25">
        <v>1.2097222378852639</v>
      </c>
      <c r="E1070" s="133">
        <v>1.2097222378852639</v>
      </c>
    </row>
    <row r="1071" spans="1:5">
      <c r="A1071" s="25">
        <v>1.0290185620548089</v>
      </c>
      <c r="E1071" s="133">
        <v>1.0290185620548089</v>
      </c>
    </row>
    <row r="1072" spans="1:5">
      <c r="A1072" s="25">
        <v>1.1855092273736907</v>
      </c>
      <c r="E1072" s="133">
        <v>1.1855092273736907</v>
      </c>
    </row>
    <row r="1073" spans="1:5">
      <c r="A1073" s="25">
        <v>2.8515272952133022</v>
      </c>
      <c r="E1073" s="133">
        <v>2.8515272952133022</v>
      </c>
    </row>
    <row r="1074" spans="1:5">
      <c r="A1074" s="25">
        <v>2.7024185374726586</v>
      </c>
      <c r="E1074" s="133">
        <v>2.7024185374726586</v>
      </c>
    </row>
    <row r="1075" spans="1:5">
      <c r="A1075" s="25">
        <v>1.9898029079687931</v>
      </c>
      <c r="E1075" s="133">
        <v>1.9898029079687931</v>
      </c>
    </row>
    <row r="1076" spans="1:5">
      <c r="A1076" s="25">
        <v>0.84291811365062408</v>
      </c>
      <c r="E1076" s="133">
        <v>0.84291811365062408</v>
      </c>
    </row>
    <row r="1077" spans="1:5">
      <c r="A1077" s="25">
        <v>1.5748841909645215</v>
      </c>
      <c r="E1077" s="133">
        <v>1.5748841909645215</v>
      </c>
    </row>
    <row r="1078" spans="1:5">
      <c r="A1078" s="25">
        <v>1.3370014633740182</v>
      </c>
      <c r="E1078" s="133">
        <v>1.3370014633740182</v>
      </c>
    </row>
    <row r="1079" spans="1:5">
      <c r="A1079" s="25">
        <v>0.83555401131412521</v>
      </c>
      <c r="E1079" s="133">
        <v>0.83555401131412521</v>
      </c>
    </row>
    <row r="1080" spans="1:5">
      <c r="A1080" s="25">
        <v>0.59254259411158616</v>
      </c>
      <c r="E1080" s="133">
        <v>0.59254259411158616</v>
      </c>
    </row>
    <row r="1081" spans="1:5">
      <c r="A1081" s="25">
        <v>0.2391394905974768</v>
      </c>
      <c r="E1081" s="133">
        <v>0.2391394905974768</v>
      </c>
    </row>
    <row r="1082" spans="1:5">
      <c r="A1082" s="25">
        <v>1.8509229465088921</v>
      </c>
      <c r="E1082" s="133">
        <v>1.8509229465088921</v>
      </c>
    </row>
    <row r="1083" spans="1:5">
      <c r="A1083" s="25">
        <v>1.2580500675928792</v>
      </c>
      <c r="E1083" s="133">
        <v>1.2580500675928792</v>
      </c>
    </row>
    <row r="1084" spans="1:5">
      <c r="A1084" s="25">
        <v>0.82196709847349214</v>
      </c>
      <c r="E1084" s="133">
        <v>0.82196709847349214</v>
      </c>
    </row>
    <row r="1085" spans="1:5">
      <c r="A1085" s="25">
        <v>1.1578231148993627</v>
      </c>
      <c r="E1085" s="133">
        <v>1.1578231148993627</v>
      </c>
    </row>
    <row r="1086" spans="1:5">
      <c r="A1086" s="25">
        <v>1.0123259569500966</v>
      </c>
      <c r="E1086" s="133">
        <v>1.0123259569500966</v>
      </c>
    </row>
    <row r="1087" spans="1:5">
      <c r="A1087" s="25">
        <v>0.95766333124750036</v>
      </c>
      <c r="E1087" s="133">
        <v>0.95766333124750036</v>
      </c>
    </row>
    <row r="1088" spans="1:5">
      <c r="A1088" s="25">
        <v>1.4887750872288066</v>
      </c>
      <c r="E1088" s="133">
        <v>1.4887750872288066</v>
      </c>
    </row>
    <row r="1089" spans="1:5">
      <c r="A1089" s="25">
        <v>1.0345075538146074</v>
      </c>
      <c r="E1089" s="133">
        <v>1.0345075538146074</v>
      </c>
    </row>
    <row r="1090" spans="1:5">
      <c r="A1090" s="25">
        <v>1.062962703443004</v>
      </c>
      <c r="E1090" s="133">
        <v>1.062962703443004</v>
      </c>
    </row>
    <row r="1091" spans="1:5">
      <c r="A1091" s="25">
        <v>1.5971104473190481</v>
      </c>
      <c r="E1091" s="133">
        <v>1.5971104473190481</v>
      </c>
    </row>
    <row r="1092" spans="1:5">
      <c r="A1092" s="25">
        <v>3.1164051972250411</v>
      </c>
      <c r="E1092" s="133">
        <v>3.1164051972250411</v>
      </c>
    </row>
    <row r="1093" spans="1:5">
      <c r="A1093" s="25">
        <v>1.3603191207228236</v>
      </c>
      <c r="E1093" s="133">
        <v>1.3603191207228236</v>
      </c>
    </row>
    <row r="1094" spans="1:5">
      <c r="A1094" s="25">
        <v>0.90502884287079399</v>
      </c>
      <c r="E1094" s="133">
        <v>0.90502884287079399</v>
      </c>
    </row>
    <row r="1095" spans="1:5">
      <c r="A1095" s="25">
        <v>0.7167913882853062</v>
      </c>
      <c r="E1095" s="133">
        <v>0.7167913882853062</v>
      </c>
    </row>
    <row r="1096" spans="1:5">
      <c r="A1096" s="25">
        <v>1.5003014113707041</v>
      </c>
      <c r="E1096" s="133">
        <v>1.5003014113707041</v>
      </c>
    </row>
    <row r="1097" spans="1:5">
      <c r="A1097" s="25">
        <v>2.3325105977234699</v>
      </c>
      <c r="E1097" s="133">
        <v>2.3325105977234699</v>
      </c>
    </row>
    <row r="1098" spans="1:5">
      <c r="A1098" s="25">
        <v>1.4395079356362239</v>
      </c>
      <c r="E1098" s="133">
        <v>1.4395079356362239</v>
      </c>
    </row>
    <row r="1099" spans="1:5">
      <c r="A1099" s="25">
        <v>1.4109562615852171</v>
      </c>
      <c r="E1099" s="133">
        <v>1.4109562615852171</v>
      </c>
    </row>
    <row r="1100" spans="1:5">
      <c r="A1100" s="25">
        <v>0.52478060207685051</v>
      </c>
      <c r="E1100" s="133">
        <v>0.52478060207685051</v>
      </c>
    </row>
    <row r="1101" spans="1:5">
      <c r="A1101" s="25">
        <v>0.7292381585977975</v>
      </c>
      <c r="E1101" s="133">
        <v>0.7292381585977975</v>
      </c>
    </row>
    <row r="1102" spans="1:5">
      <c r="A1102" s="25">
        <v>0.85304280820541323</v>
      </c>
      <c r="E1102" s="133">
        <v>0.85304280820541323</v>
      </c>
    </row>
    <row r="1103" spans="1:5">
      <c r="A1103" s="25">
        <v>1.001904369520932</v>
      </c>
      <c r="E1103" s="133">
        <v>1.001904369520932</v>
      </c>
    </row>
    <row r="1104" spans="1:5">
      <c r="A1104" s="25">
        <v>0.29928549361214934</v>
      </c>
      <c r="E1104" s="133">
        <v>0.29928549361214934</v>
      </c>
    </row>
    <row r="1105" spans="1:5">
      <c r="A1105" s="25">
        <v>1.0597062618565125</v>
      </c>
      <c r="E1105" s="133">
        <v>1.0597062618565125</v>
      </c>
    </row>
    <row r="1106" spans="1:5">
      <c r="A1106" s="25">
        <v>1.3073802621371116</v>
      </c>
      <c r="E1106" s="133">
        <v>1.3073802621371116</v>
      </c>
    </row>
    <row r="1107" spans="1:5">
      <c r="A1107" s="25">
        <v>1.8370697673839442</v>
      </c>
      <c r="E1107" s="133">
        <v>1.8370697673839442</v>
      </c>
    </row>
    <row r="1108" spans="1:5">
      <c r="A1108" s="25">
        <v>0.71137989701245374</v>
      </c>
      <c r="E1108" s="133">
        <v>0.71137989701245374</v>
      </c>
    </row>
    <row r="1109" spans="1:5">
      <c r="A1109" s="25">
        <v>0.90962734219874752</v>
      </c>
      <c r="E1109" s="133">
        <v>0.90962734219874752</v>
      </c>
    </row>
    <row r="1110" spans="1:5">
      <c r="A1110" s="25">
        <v>0.98831592936051671</v>
      </c>
      <c r="E1110" s="133">
        <v>0.98831592936051671</v>
      </c>
    </row>
    <row r="1111" spans="1:5">
      <c r="A1111" s="25">
        <v>0.10944601837885375</v>
      </c>
      <c r="E1111" s="133">
        <v>0.10944601837885375</v>
      </c>
    </row>
    <row r="1112" spans="1:5">
      <c r="A1112" s="25">
        <v>1.0270466608870263</v>
      </c>
      <c r="E1112" s="133">
        <v>1.0270466608870263</v>
      </c>
    </row>
    <row r="1113" spans="1:5">
      <c r="A1113" s="25">
        <v>2.4432505554945756</v>
      </c>
      <c r="E1113" s="133">
        <v>2.4432505554945756</v>
      </c>
    </row>
    <row r="1114" spans="1:5">
      <c r="A1114" s="25">
        <v>1.0222042297859351</v>
      </c>
      <c r="E1114" s="133">
        <v>1.0222042297859351</v>
      </c>
    </row>
    <row r="1115" spans="1:5">
      <c r="A1115" s="25">
        <v>6.1795569818772073E-2</v>
      </c>
      <c r="E1115" s="133">
        <v>6.1795569818772073E-2</v>
      </c>
    </row>
    <row r="1116" spans="1:5">
      <c r="A1116" s="25">
        <v>1.2997536613518146</v>
      </c>
      <c r="E1116" s="133">
        <v>1.2997536613518146</v>
      </c>
    </row>
    <row r="1117" spans="1:5">
      <c r="A1117" s="25">
        <v>1.1432604093154553</v>
      </c>
      <c r="E1117" s="133">
        <v>1.1432604093154553</v>
      </c>
    </row>
    <row r="1118" spans="1:5">
      <c r="A1118" s="25">
        <v>1.1026837034700958</v>
      </c>
      <c r="E1118" s="133">
        <v>1.1026837034700958</v>
      </c>
    </row>
    <row r="1119" spans="1:5">
      <c r="A1119" s="25">
        <v>1.3549413630278357</v>
      </c>
      <c r="E1119" s="133">
        <v>1.3549413630278357</v>
      </c>
    </row>
    <row r="1120" spans="1:5">
      <c r="A1120" s="25">
        <v>1.2796114092030566</v>
      </c>
      <c r="E1120" s="133">
        <v>1.2796114092030566</v>
      </c>
    </row>
    <row r="1121" spans="1:5">
      <c r="A1121" s="25">
        <v>1.4681335743456729</v>
      </c>
      <c r="E1121" s="133">
        <v>1.4681335743456729</v>
      </c>
    </row>
    <row r="1122" spans="1:5">
      <c r="A1122" s="25">
        <v>0.79998499880672325</v>
      </c>
      <c r="E1122" s="133">
        <v>0.79998499880672325</v>
      </c>
    </row>
    <row r="1123" spans="1:5">
      <c r="A1123" s="25">
        <v>1.7260484622553589</v>
      </c>
      <c r="E1123" s="133">
        <v>1.7260484622553589</v>
      </c>
    </row>
    <row r="1124" spans="1:5">
      <c r="A1124" s="25">
        <v>0.92726525683643091</v>
      </c>
      <c r="E1124" s="133">
        <v>0.92726525683643091</v>
      </c>
    </row>
    <row r="1125" spans="1:5">
      <c r="A1125" s="25">
        <v>1.3652162982485132</v>
      </c>
      <c r="E1125" s="133">
        <v>1.3652162982485132</v>
      </c>
    </row>
    <row r="1126" spans="1:5">
      <c r="A1126" s="25">
        <v>2.448939835392697</v>
      </c>
      <c r="E1126" s="133">
        <v>2.448939835392697</v>
      </c>
    </row>
    <row r="1127" spans="1:5">
      <c r="A1127" s="25">
        <v>1.4228582927148605</v>
      </c>
      <c r="E1127" s="133">
        <v>1.4228582927148605</v>
      </c>
    </row>
    <row r="1128" spans="1:5">
      <c r="A1128" s="25">
        <v>0.21956390113284638</v>
      </c>
      <c r="E1128" s="133">
        <v>0.21956390113284638</v>
      </c>
    </row>
    <row r="1129" spans="1:5">
      <c r="A1129" s="25">
        <v>1.2045200597865182</v>
      </c>
      <c r="E1129" s="133">
        <v>1.2045200597865182</v>
      </c>
    </row>
    <row r="1130" spans="1:5">
      <c r="A1130" s="25">
        <v>3.1464366878387042</v>
      </c>
      <c r="E1130" s="133">
        <v>3.1464366878387042</v>
      </c>
    </row>
    <row r="1131" spans="1:5">
      <c r="A1131" s="25">
        <v>0.87703656497303517</v>
      </c>
      <c r="E1131" s="133">
        <v>0.87703656497303517</v>
      </c>
    </row>
    <row r="1132" spans="1:5">
      <c r="A1132" s="25">
        <v>1.8066276033223492</v>
      </c>
      <c r="E1132" s="133">
        <v>1.8066276033223492</v>
      </c>
    </row>
    <row r="1133" spans="1:5">
      <c r="A1133" s="25">
        <v>0.42690145921035477</v>
      </c>
      <c r="E1133" s="133">
        <v>0.42690145921035477</v>
      </c>
    </row>
    <row r="1134" spans="1:5">
      <c r="A1134" s="25">
        <v>0.95662228775249025</v>
      </c>
      <c r="E1134" s="133">
        <v>0.95662228775249025</v>
      </c>
    </row>
    <row r="1135" spans="1:5">
      <c r="A1135" s="25">
        <v>4.5248807702690543</v>
      </c>
      <c r="E1135" s="133">
        <v>4.5248807702690543</v>
      </c>
    </row>
    <row r="1136" spans="1:5">
      <c r="A1136" s="25">
        <v>1.0186816133062864</v>
      </c>
      <c r="E1136" s="133">
        <v>1.0186816133062864</v>
      </c>
    </row>
    <row r="1137" spans="1:5">
      <c r="A1137" s="25">
        <v>2.9678314109426132</v>
      </c>
      <c r="E1137" s="133">
        <v>2.9678314109426132</v>
      </c>
    </row>
    <row r="1138" spans="1:5">
      <c r="A1138" s="25">
        <v>1.1654283545257533</v>
      </c>
      <c r="E1138" s="133">
        <v>1.1654283545257533</v>
      </c>
    </row>
    <row r="1139" spans="1:5">
      <c r="A1139" s="25">
        <v>0.63553373724756634</v>
      </c>
      <c r="E1139" s="133">
        <v>0.63553373724756634</v>
      </c>
    </row>
    <row r="1140" spans="1:5">
      <c r="A1140" s="25">
        <v>0.78069145403036511</v>
      </c>
      <c r="E1140" s="133">
        <v>0.78069145403036511</v>
      </c>
    </row>
    <row r="1141" spans="1:5">
      <c r="A1141" s="25">
        <v>1.4450894955474536</v>
      </c>
      <c r="E1141" s="133">
        <v>1.4450894955474536</v>
      </c>
    </row>
    <row r="1142" spans="1:5">
      <c r="A1142" s="25">
        <v>1.7433588064046579</v>
      </c>
      <c r="E1142" s="133">
        <v>1.7433588064046579</v>
      </c>
    </row>
    <row r="1143" spans="1:5">
      <c r="A1143" s="25">
        <v>1.2676780535082708</v>
      </c>
      <c r="E1143" s="133">
        <v>1.2676780535082708</v>
      </c>
    </row>
    <row r="1144" spans="1:5">
      <c r="A1144" s="25">
        <v>5.339658548694045E-2</v>
      </c>
      <c r="E1144" s="133">
        <v>5.339658548694045E-2</v>
      </c>
    </row>
    <row r="1145" spans="1:5">
      <c r="A1145" s="25">
        <v>7.43716002124581</v>
      </c>
      <c r="E1145" s="133">
        <v>7.43716002124581</v>
      </c>
    </row>
    <row r="1146" spans="1:5">
      <c r="A1146" s="25">
        <v>0.57348706326981935</v>
      </c>
      <c r="E1146" s="133">
        <v>0.57348706326981935</v>
      </c>
    </row>
    <row r="1147" spans="1:5">
      <c r="A1147" s="25">
        <v>0.34880255963324658</v>
      </c>
      <c r="E1147" s="133">
        <v>0.34880255963324658</v>
      </c>
    </row>
    <row r="1148" spans="1:5">
      <c r="A1148" s="25">
        <v>1.7446959689528139</v>
      </c>
      <c r="E1148" s="133">
        <v>1.7446959689528139</v>
      </c>
    </row>
    <row r="1149" spans="1:5">
      <c r="A1149" s="25">
        <v>2.0471992939554324</v>
      </c>
      <c r="E1149" s="133">
        <v>2.0471992939554324</v>
      </c>
    </row>
    <row r="1150" spans="1:5">
      <c r="A1150" s="25">
        <v>1.1495449013413435</v>
      </c>
      <c r="E1150" s="133">
        <v>1.1495449013413435</v>
      </c>
    </row>
    <row r="1151" spans="1:5">
      <c r="A1151" s="25">
        <v>1.7924536311445207</v>
      </c>
      <c r="E1151" s="133">
        <v>1.7924536311445207</v>
      </c>
    </row>
    <row r="1152" spans="1:5">
      <c r="A1152" s="25">
        <v>0.35360847484154656</v>
      </c>
      <c r="E1152" s="133">
        <v>0.35360847484154656</v>
      </c>
    </row>
    <row r="1153" spans="1:5">
      <c r="A1153" s="25">
        <v>0.41242526181768252</v>
      </c>
      <c r="E1153" s="133">
        <v>0.41242526181768252</v>
      </c>
    </row>
    <row r="1154" spans="1:5">
      <c r="A1154" s="25">
        <v>0.67134871325848366</v>
      </c>
      <c r="E1154" s="133">
        <v>0.67134871325848366</v>
      </c>
    </row>
    <row r="1155" spans="1:5">
      <c r="A1155" s="25">
        <v>0.22768871097295779</v>
      </c>
      <c r="E1155" s="133">
        <v>0.22768871097295779</v>
      </c>
    </row>
    <row r="1156" spans="1:5">
      <c r="A1156" s="25">
        <v>0.47623347064687849</v>
      </c>
      <c r="E1156" s="133">
        <v>0.47623347064687849</v>
      </c>
    </row>
    <row r="1157" spans="1:5">
      <c r="A1157" s="25">
        <v>1.2688625041040356</v>
      </c>
      <c r="E1157" s="133">
        <v>1.2688625041040356</v>
      </c>
    </row>
    <row r="1158" spans="1:5">
      <c r="A1158" s="25">
        <v>1.1864015783882227</v>
      </c>
      <c r="E1158" s="133">
        <v>1.1864015783882227</v>
      </c>
    </row>
    <row r="1159" spans="1:5">
      <c r="A1159" s="25">
        <v>1.1133213614909068</v>
      </c>
      <c r="E1159" s="133">
        <v>1.1133213614909068</v>
      </c>
    </row>
    <row r="1160" spans="1:5">
      <c r="A1160" s="25">
        <v>1.1674980284718679</v>
      </c>
      <c r="E1160" s="133">
        <v>1.1674980284718679</v>
      </c>
    </row>
    <row r="1161" spans="1:5">
      <c r="A1161" s="25">
        <v>1.0562920510714269</v>
      </c>
      <c r="E1161" s="133">
        <v>1.0562920510714269</v>
      </c>
    </row>
    <row r="1162" spans="1:5">
      <c r="A1162" s="25">
        <v>1.4876600135132667</v>
      </c>
      <c r="E1162" s="133">
        <v>1.4876600135132667</v>
      </c>
    </row>
    <row r="1163" spans="1:5">
      <c r="A1163" s="25">
        <v>2.4132152069637165</v>
      </c>
      <c r="E1163" s="133">
        <v>2.4132152069637165</v>
      </c>
    </row>
    <row r="1164" spans="1:5">
      <c r="A1164" s="25">
        <v>0.82006378041523065</v>
      </c>
      <c r="E1164" s="133">
        <v>0.82006378041523065</v>
      </c>
    </row>
    <row r="1165" spans="1:5">
      <c r="A1165" s="25">
        <v>1.357755441352636</v>
      </c>
      <c r="E1165" s="133">
        <v>1.357755441352636</v>
      </c>
    </row>
    <row r="1166" spans="1:5">
      <c r="A1166" s="25">
        <v>1.6613053321454287</v>
      </c>
      <c r="E1166" s="133">
        <v>1.6613053321454287</v>
      </c>
    </row>
    <row r="1167" spans="1:5">
      <c r="A1167" s="25">
        <v>0.64462524431710955</v>
      </c>
      <c r="E1167" s="133">
        <v>0.64462524431710955</v>
      </c>
    </row>
    <row r="1168" spans="1:5">
      <c r="A1168" s="25">
        <v>0.24027364927525288</v>
      </c>
      <c r="E1168" s="133">
        <v>0.24027364927525288</v>
      </c>
    </row>
    <row r="1169" spans="1:5">
      <c r="A1169" s="25">
        <v>2.1942410360002884</v>
      </c>
      <c r="E1169" s="133">
        <v>2.1942410360002884</v>
      </c>
    </row>
    <row r="1170" spans="1:5">
      <c r="A1170" s="25">
        <v>0.83995770426324035</v>
      </c>
      <c r="E1170" s="133">
        <v>0.83995770426324035</v>
      </c>
    </row>
    <row r="1171" spans="1:5">
      <c r="A1171" s="25">
        <v>0.96890876673084669</v>
      </c>
      <c r="E1171" s="133">
        <v>0.96890876673084669</v>
      </c>
    </row>
    <row r="1172" spans="1:5">
      <c r="A1172" s="25">
        <v>1.6070110890121163</v>
      </c>
      <c r="E1172" s="133">
        <v>1.6070110890121163</v>
      </c>
    </row>
    <row r="1173" spans="1:5">
      <c r="A1173" s="25">
        <v>4.008608415973165</v>
      </c>
      <c r="E1173" s="133">
        <v>4.008608415973165</v>
      </c>
    </row>
    <row r="1174" spans="1:5">
      <c r="A1174" s="25">
        <v>0.84381664768959175</v>
      </c>
      <c r="E1174" s="133">
        <v>0.84381664768959175</v>
      </c>
    </row>
    <row r="1175" spans="1:5">
      <c r="A1175" s="25">
        <v>0.87711276463860277</v>
      </c>
      <c r="E1175" s="133">
        <v>0.87711276463860277</v>
      </c>
    </row>
    <row r="1176" spans="1:5">
      <c r="A1176" s="25">
        <v>0.65213985663797958</v>
      </c>
      <c r="E1176" s="133">
        <v>0.65213985663797958</v>
      </c>
    </row>
    <row r="1177" spans="1:5">
      <c r="A1177" s="25">
        <v>1.221403644823575</v>
      </c>
      <c r="E1177" s="133">
        <v>1.221403644823575</v>
      </c>
    </row>
    <row r="1178" spans="1:5">
      <c r="A1178" s="25">
        <v>0.66383441907394003</v>
      </c>
      <c r="E1178" s="133">
        <v>0.66383441907394003</v>
      </c>
    </row>
    <row r="1179" spans="1:5">
      <c r="A1179" s="25">
        <v>1.1418200523683733</v>
      </c>
      <c r="E1179" s="133">
        <v>1.1418200523683733</v>
      </c>
    </row>
    <row r="1180" spans="1:5">
      <c r="A1180" s="25">
        <v>1.1742818630414968</v>
      </c>
      <c r="E1180" s="133">
        <v>1.1742818630414968</v>
      </c>
    </row>
    <row r="1181" spans="1:5">
      <c r="A1181" s="25">
        <v>2.1749858164004108</v>
      </c>
      <c r="E1181" s="133">
        <v>2.1749858164004108</v>
      </c>
    </row>
    <row r="1182" spans="1:5">
      <c r="A1182" s="25">
        <v>2.0616699121533357</v>
      </c>
      <c r="E1182" s="133">
        <v>2.0616699121533357</v>
      </c>
    </row>
    <row r="1183" spans="1:5">
      <c r="A1183" s="25">
        <v>1.2803657812195191</v>
      </c>
      <c r="E1183" s="133">
        <v>1.2803657812195191</v>
      </c>
    </row>
    <row r="1184" spans="1:5">
      <c r="A1184" s="25">
        <v>1.4479770935594229</v>
      </c>
      <c r="E1184" s="133">
        <v>1.4479770935594229</v>
      </c>
    </row>
    <row r="1185" spans="1:5">
      <c r="A1185" s="25">
        <v>1.9026461685684271</v>
      </c>
      <c r="E1185" s="133">
        <v>1.9026461685684271</v>
      </c>
    </row>
    <row r="1186" spans="1:5">
      <c r="A1186" s="25">
        <v>1.9117013639626705</v>
      </c>
      <c r="E1186" s="133">
        <v>1.9117013639626705</v>
      </c>
    </row>
    <row r="1187" spans="1:5">
      <c r="A1187" s="25">
        <v>1.6050317640624343</v>
      </c>
      <c r="E1187" s="133">
        <v>1.6050317640624343</v>
      </c>
    </row>
    <row r="1188" spans="1:5">
      <c r="A1188" s="25">
        <v>1.4660934511640176</v>
      </c>
      <c r="E1188" s="133">
        <v>1.4660934511640176</v>
      </c>
    </row>
    <row r="1189" spans="1:5">
      <c r="A1189" s="25">
        <v>0.12185682996391599</v>
      </c>
      <c r="E1189" s="133">
        <v>0.12185682996391599</v>
      </c>
    </row>
    <row r="1190" spans="1:5">
      <c r="A1190" s="25">
        <v>1.4062811859980737</v>
      </c>
      <c r="E1190" s="133">
        <v>1.4062811859980737</v>
      </c>
    </row>
    <row r="1191" spans="1:5">
      <c r="A1191" s="25">
        <v>1.0942257929514121</v>
      </c>
      <c r="E1191" s="133">
        <v>1.0942257929514121</v>
      </c>
    </row>
    <row r="1192" spans="1:5">
      <c r="A1192" s="25">
        <v>0.4489431009217616</v>
      </c>
      <c r="E1192" s="133">
        <v>0.4489431009217616</v>
      </c>
    </row>
    <row r="1193" spans="1:5">
      <c r="A1193" s="25">
        <v>2.6685458798885255</v>
      </c>
      <c r="E1193" s="133">
        <v>2.6685458798885255</v>
      </c>
    </row>
    <row r="1194" spans="1:5">
      <c r="A1194" s="25">
        <v>1.1281278307639846</v>
      </c>
      <c r="E1194" s="133">
        <v>1.1281278307639846</v>
      </c>
    </row>
    <row r="1195" spans="1:5">
      <c r="A1195" s="25">
        <v>0.86043330070408419</v>
      </c>
      <c r="E1195" s="133">
        <v>0.86043330070408419</v>
      </c>
    </row>
    <row r="1196" spans="1:5">
      <c r="A1196" s="25">
        <v>0.58481977845710365</v>
      </c>
      <c r="E1196" s="133">
        <v>0.58481977845710365</v>
      </c>
    </row>
    <row r="1197" spans="1:5">
      <c r="A1197" s="25">
        <v>2.0740213570582129</v>
      </c>
      <c r="E1197" s="133">
        <v>2.0740213570582129</v>
      </c>
    </row>
    <row r="1198" spans="1:5">
      <c r="A1198" s="25">
        <v>1.5293015154154328</v>
      </c>
      <c r="E1198" s="133">
        <v>1.5293015154154328</v>
      </c>
    </row>
    <row r="1199" spans="1:5">
      <c r="A1199" s="25">
        <v>0.86230653697511106</v>
      </c>
      <c r="E1199" s="133">
        <v>0.86230653697511106</v>
      </c>
    </row>
    <row r="1200" spans="1:5">
      <c r="A1200" s="25">
        <v>0.7264679045601764</v>
      </c>
      <c r="E1200" s="133">
        <v>0.7264679045601764</v>
      </c>
    </row>
    <row r="1201" spans="1:5">
      <c r="A1201" s="25">
        <v>0.92352570949955082</v>
      </c>
      <c r="E1201" s="133">
        <v>0.92352570949955082</v>
      </c>
    </row>
    <row r="1202" spans="1:5">
      <c r="A1202" s="25">
        <v>1.174119420673789</v>
      </c>
      <c r="E1202" s="133">
        <v>1.174119420673789</v>
      </c>
    </row>
    <row r="1203" spans="1:5">
      <c r="A1203" s="25">
        <v>3.1573208379272328</v>
      </c>
      <c r="E1203" s="133">
        <v>3.1573208379272328</v>
      </c>
    </row>
    <row r="1204" spans="1:5">
      <c r="A1204" s="25">
        <v>1.5425700890045801</v>
      </c>
      <c r="E1204" s="133">
        <v>1.5425700890045801</v>
      </c>
    </row>
    <row r="1205" spans="1:5">
      <c r="A1205" s="25">
        <v>1.7644835464580881</v>
      </c>
      <c r="E1205" s="133">
        <v>1.7644835464580881</v>
      </c>
    </row>
    <row r="1206" spans="1:5">
      <c r="A1206" s="25">
        <v>0.28421640505246148</v>
      </c>
      <c r="E1206" s="133">
        <v>0.28421640505246148</v>
      </c>
    </row>
    <row r="1207" spans="1:5">
      <c r="A1207" s="25">
        <v>1.2498996989961835</v>
      </c>
      <c r="E1207" s="133">
        <v>1.2498996989961835</v>
      </c>
    </row>
    <row r="1208" spans="1:5">
      <c r="A1208" s="25">
        <v>0.45723030308337637</v>
      </c>
      <c r="E1208" s="133">
        <v>0.45723030308337637</v>
      </c>
    </row>
    <row r="1209" spans="1:5">
      <c r="A1209" s="25">
        <v>0.92725233502580329</v>
      </c>
      <c r="E1209" s="133">
        <v>0.92725233502580329</v>
      </c>
    </row>
    <row r="1210" spans="1:5">
      <c r="A1210" s="25">
        <v>1.0610465979626384</v>
      </c>
      <c r="E1210" s="133">
        <v>1.0610465979626384</v>
      </c>
    </row>
    <row r="1211" spans="1:5">
      <c r="A1211" s="25">
        <v>17.161865767038627</v>
      </c>
      <c r="E1211" s="133">
        <v>17.161865767038627</v>
      </c>
    </row>
    <row r="1212" spans="1:5">
      <c r="A1212" s="25">
        <v>0.79537628787181369</v>
      </c>
      <c r="E1212" s="133">
        <v>0.79537628787181369</v>
      </c>
    </row>
    <row r="1213" spans="1:5">
      <c r="A1213" s="25">
        <v>1.3399669442489828</v>
      </c>
      <c r="E1213" s="133">
        <v>1.3399669442489828</v>
      </c>
    </row>
    <row r="1214" spans="1:5">
      <c r="A1214" s="25">
        <v>1.199768446774776</v>
      </c>
      <c r="E1214" s="133">
        <v>1.199768446774776</v>
      </c>
    </row>
    <row r="1215" spans="1:5">
      <c r="A1215" s="25">
        <v>0.50824542577570841</v>
      </c>
      <c r="E1215" s="133">
        <v>0.50824542577570841</v>
      </c>
    </row>
    <row r="1216" spans="1:5">
      <c r="A1216" s="25">
        <v>1.0847851022198232</v>
      </c>
      <c r="E1216" s="133">
        <v>1.0847851022198232</v>
      </c>
    </row>
    <row r="1217" spans="1:5">
      <c r="A1217" s="25">
        <v>1.3487323784939269</v>
      </c>
      <c r="E1217" s="133">
        <v>1.3487323784939269</v>
      </c>
    </row>
    <row r="1218" spans="1:5">
      <c r="A1218" s="25">
        <v>1.0213574147112681</v>
      </c>
      <c r="E1218" s="133">
        <v>1.0213574147112681</v>
      </c>
    </row>
    <row r="1219" spans="1:5">
      <c r="A1219" s="25">
        <v>1.4390265591652833</v>
      </c>
      <c r="E1219" s="133">
        <v>1.4390265591652833</v>
      </c>
    </row>
    <row r="1220" spans="1:5">
      <c r="A1220" s="25">
        <v>0.75883467926565051</v>
      </c>
      <c r="E1220" s="133">
        <v>0.75883467926565051</v>
      </c>
    </row>
    <row r="1221" spans="1:5">
      <c r="A1221" s="25">
        <v>2.0104888820263147</v>
      </c>
      <c r="E1221" s="133">
        <v>2.0104888820263147</v>
      </c>
    </row>
    <row r="1222" spans="1:5">
      <c r="A1222" s="25">
        <v>1.2575645695682369</v>
      </c>
      <c r="E1222" s="133">
        <v>1.2575645695682369</v>
      </c>
    </row>
    <row r="1223" spans="1:5">
      <c r="A1223" s="25">
        <v>2.649564463796418</v>
      </c>
      <c r="E1223" s="133">
        <v>2.649564463796418</v>
      </c>
    </row>
    <row r="1224" spans="1:5">
      <c r="A1224" s="25">
        <v>3.4518312371351558</v>
      </c>
      <c r="E1224" s="133">
        <v>3.4518312371351558</v>
      </c>
    </row>
    <row r="1225" spans="1:5">
      <c r="A1225" s="25">
        <v>0.2137867089641016</v>
      </c>
      <c r="E1225" s="133">
        <v>0.2137867089641016</v>
      </c>
    </row>
    <row r="1226" spans="1:5">
      <c r="A1226" s="25">
        <v>1.0419565521471073</v>
      </c>
      <c r="E1226" s="133">
        <v>1.0419565521471073</v>
      </c>
    </row>
    <row r="1227" spans="1:5">
      <c r="A1227" s="25">
        <v>1.853807466868981</v>
      </c>
      <c r="E1227" s="133">
        <v>1.853807466868981</v>
      </c>
    </row>
    <row r="1228" spans="1:5">
      <c r="A1228" s="25">
        <v>1.5274389666695065</v>
      </c>
      <c r="E1228" s="133">
        <v>1.5274389666695065</v>
      </c>
    </row>
    <row r="1229" spans="1:5">
      <c r="A1229" s="25">
        <v>1.5669795318330884</v>
      </c>
      <c r="E1229" s="133">
        <v>1.5669795318330884</v>
      </c>
    </row>
    <row r="1230" spans="1:5">
      <c r="A1230" s="25">
        <v>0.29809639320881798</v>
      </c>
      <c r="E1230" s="133">
        <v>0.29809639320881798</v>
      </c>
    </row>
    <row r="1231" spans="1:5">
      <c r="A1231" s="25">
        <v>0.24291784868179489</v>
      </c>
      <c r="E1231" s="133">
        <v>0.24291784868179489</v>
      </c>
    </row>
    <row r="1232" spans="1:5">
      <c r="A1232" s="25">
        <v>0.97339457034008636</v>
      </c>
      <c r="E1232" s="133">
        <v>0.97339457034008636</v>
      </c>
    </row>
    <row r="1233" spans="1:5">
      <c r="A1233" s="25">
        <v>3.1564547783768084</v>
      </c>
      <c r="E1233" s="133">
        <v>3.1564547783768084</v>
      </c>
    </row>
    <row r="1234" spans="1:5">
      <c r="A1234" s="25">
        <v>1.0955379265401897</v>
      </c>
      <c r="E1234" s="133">
        <v>1.0955379265401897</v>
      </c>
    </row>
    <row r="1235" spans="1:5">
      <c r="A1235" s="25">
        <v>0.6950659791198609</v>
      </c>
      <c r="E1235" s="133">
        <v>0.6950659791198609</v>
      </c>
    </row>
    <row r="1236" spans="1:5">
      <c r="A1236" s="25">
        <v>2.5396012657456568</v>
      </c>
      <c r="E1236" s="133">
        <v>2.5396012657456568</v>
      </c>
    </row>
    <row r="1237" spans="1:5">
      <c r="A1237" s="25">
        <v>3.0972963197395784</v>
      </c>
      <c r="E1237" s="133">
        <v>3.0972963197395784</v>
      </c>
    </row>
    <row r="1238" spans="1:5">
      <c r="A1238" s="25">
        <v>0.42377469763102654</v>
      </c>
      <c r="E1238" s="133">
        <v>0.42377469763102654</v>
      </c>
    </row>
    <row r="1239" spans="1:5">
      <c r="A1239" s="25">
        <v>2.0721190807229899</v>
      </c>
      <c r="E1239" s="133">
        <v>2.0721190807229899</v>
      </c>
    </row>
    <row r="1240" spans="1:5">
      <c r="A1240" s="25">
        <v>0.33915231180527228</v>
      </c>
      <c r="E1240" s="133">
        <v>0.33915231180527228</v>
      </c>
    </row>
    <row r="1241" spans="1:5">
      <c r="A1241" s="25">
        <v>0.50371230162700875</v>
      </c>
      <c r="E1241" s="133">
        <v>0.50371230162700875</v>
      </c>
    </row>
    <row r="1242" spans="1:5">
      <c r="A1242" s="25">
        <v>0.62912999538720538</v>
      </c>
      <c r="E1242" s="133">
        <v>0.62912999538720538</v>
      </c>
    </row>
    <row r="1243" spans="1:5">
      <c r="A1243" s="25">
        <v>1.8276588498838864</v>
      </c>
      <c r="E1243" s="133">
        <v>1.8276588498838864</v>
      </c>
    </row>
    <row r="1244" spans="1:5">
      <c r="A1244" s="25">
        <v>1.1367457098500502</v>
      </c>
      <c r="E1244" s="133">
        <v>1.1367457098500502</v>
      </c>
    </row>
    <row r="1245" spans="1:5">
      <c r="A1245" s="25">
        <v>1.7824034594130009</v>
      </c>
      <c r="E1245" s="133">
        <v>1.7824034594130009</v>
      </c>
    </row>
    <row r="1246" spans="1:5">
      <c r="A1246" s="25">
        <v>1.1677401257708466</v>
      </c>
      <c r="E1246" s="133">
        <v>1.1677401257708466</v>
      </c>
    </row>
    <row r="1247" spans="1:5">
      <c r="A1247" s="25">
        <v>0.69865473716276305</v>
      </c>
      <c r="E1247" s="133">
        <v>0.69865473716276305</v>
      </c>
    </row>
    <row r="1248" spans="1:5">
      <c r="A1248" s="25">
        <v>0.20808584587907913</v>
      </c>
      <c r="E1248" s="133">
        <v>0.20808584587907913</v>
      </c>
    </row>
    <row r="1249" spans="1:5">
      <c r="A1249" s="25">
        <v>2.1863721333150958</v>
      </c>
      <c r="E1249" s="133">
        <v>2.1863721333150958</v>
      </c>
    </row>
    <row r="1250" spans="1:5">
      <c r="A1250" s="25">
        <v>0.74503036834429559</v>
      </c>
      <c r="E1250" s="133">
        <v>0.74503036834429559</v>
      </c>
    </row>
    <row r="1251" spans="1:5">
      <c r="A1251" s="25">
        <v>0.49406712820962229</v>
      </c>
      <c r="E1251" s="133">
        <v>0.49406712820962229</v>
      </c>
    </row>
    <row r="1252" spans="1:5">
      <c r="A1252" s="25">
        <v>0.81559444071118914</v>
      </c>
      <c r="E1252" s="133">
        <v>0.81559444071118914</v>
      </c>
    </row>
    <row r="1253" spans="1:5">
      <c r="A1253" s="25">
        <v>1.9989435464019036</v>
      </c>
      <c r="E1253" s="133">
        <v>1.9989435464019036</v>
      </c>
    </row>
    <row r="1254" spans="1:5">
      <c r="A1254" s="25">
        <v>0.75238774335356917</v>
      </c>
      <c r="E1254" s="133">
        <v>0.75238774335356917</v>
      </c>
    </row>
    <row r="1255" spans="1:5">
      <c r="A1255" s="25">
        <v>1.9698716874108559</v>
      </c>
      <c r="E1255" s="133">
        <v>1.9698716874108559</v>
      </c>
    </row>
    <row r="1256" spans="1:5">
      <c r="A1256" s="25">
        <v>0.46779104009606232</v>
      </c>
      <c r="E1256" s="133">
        <v>0.46779104009606232</v>
      </c>
    </row>
    <row r="1257" spans="1:5">
      <c r="A1257" s="25">
        <v>0.94031430899035684</v>
      </c>
      <c r="E1257" s="133">
        <v>0.94031430899035684</v>
      </c>
    </row>
    <row r="1258" spans="1:5">
      <c r="A1258" s="25">
        <v>0.97837809687483723</v>
      </c>
      <c r="E1258" s="133">
        <v>0.97837809687483723</v>
      </c>
    </row>
    <row r="1259" spans="1:5">
      <c r="A1259" s="25">
        <v>0.40083946629053724</v>
      </c>
      <c r="E1259" s="133">
        <v>0.40083946629053724</v>
      </c>
    </row>
    <row r="1260" spans="1:5">
      <c r="A1260" s="25">
        <v>0.5032112517371583</v>
      </c>
      <c r="E1260" s="133">
        <v>0.5032112517371583</v>
      </c>
    </row>
    <row r="1261" spans="1:5">
      <c r="A1261" s="25">
        <v>4.9714193278570811</v>
      </c>
      <c r="E1261" s="133">
        <v>4.9714193278570811</v>
      </c>
    </row>
    <row r="1262" spans="1:5">
      <c r="A1262" s="25">
        <v>29.404684169342435</v>
      </c>
      <c r="E1262" s="133">
        <v>29.404684169342435</v>
      </c>
    </row>
    <row r="1263" spans="1:5">
      <c r="A1263" s="25">
        <v>0.27545467132536794</v>
      </c>
      <c r="E1263" s="133">
        <v>0.27545467132536794</v>
      </c>
    </row>
    <row r="1264" spans="1:5">
      <c r="A1264" s="25">
        <v>0.62437798504663544</v>
      </c>
      <c r="E1264" s="133">
        <v>0.62437798504663544</v>
      </c>
    </row>
    <row r="1265" spans="1:5">
      <c r="A1265" s="25">
        <v>0.60904777946213018</v>
      </c>
      <c r="E1265" s="133">
        <v>0.60904777946213018</v>
      </c>
    </row>
    <row r="1266" spans="1:5">
      <c r="A1266" s="25">
        <v>0.96517030964175554</v>
      </c>
      <c r="E1266" s="133">
        <v>0.96517030964175554</v>
      </c>
    </row>
    <row r="1267" spans="1:5">
      <c r="A1267" s="25">
        <v>0.10769534007906824</v>
      </c>
      <c r="E1267" s="133">
        <v>0.10769534007906824</v>
      </c>
    </row>
    <row r="1268" spans="1:5">
      <c r="A1268" s="25">
        <v>0.69484828908097829</v>
      </c>
      <c r="E1268" s="133">
        <v>0.69484828908097829</v>
      </c>
    </row>
    <row r="1269" spans="1:5">
      <c r="A1269" s="25">
        <v>2.990780211344668</v>
      </c>
      <c r="E1269" s="133">
        <v>2.990780211344668</v>
      </c>
    </row>
    <row r="1270" spans="1:5">
      <c r="A1270" s="25">
        <v>0.71366001134452062</v>
      </c>
      <c r="E1270" s="133">
        <v>0.71366001134452062</v>
      </c>
    </row>
    <row r="1271" spans="1:5">
      <c r="A1271" s="25">
        <v>2.6959507677841303</v>
      </c>
      <c r="E1271" s="133">
        <v>2.6959507677841303</v>
      </c>
    </row>
    <row r="1272" spans="1:5">
      <c r="A1272" s="25">
        <v>0.85808256091195101</v>
      </c>
      <c r="E1272" s="133">
        <v>0.85808256091195101</v>
      </c>
    </row>
    <row r="1273" spans="1:5">
      <c r="A1273" s="25">
        <v>2.605373870876095</v>
      </c>
      <c r="E1273" s="133">
        <v>2.605373870876095</v>
      </c>
    </row>
    <row r="1274" spans="1:5">
      <c r="A1274" s="25">
        <v>2.2339501485418913</v>
      </c>
      <c r="E1274" s="133">
        <v>2.2339501485418913</v>
      </c>
    </row>
    <row r="1275" spans="1:5">
      <c r="A1275" s="25">
        <v>0.11658116979016594</v>
      </c>
      <c r="E1275" s="133">
        <v>0.11658116979016594</v>
      </c>
    </row>
    <row r="1276" spans="1:5">
      <c r="A1276" s="25">
        <v>8.8810378559082181</v>
      </c>
      <c r="E1276" s="133">
        <v>8.8810378559082181</v>
      </c>
    </row>
    <row r="1277" spans="1:5">
      <c r="A1277" s="25">
        <v>1.494474558016621</v>
      </c>
      <c r="E1277" s="133">
        <v>1.494474558016621</v>
      </c>
    </row>
    <row r="1278" spans="1:5">
      <c r="A1278" s="25">
        <v>0.51380166921983239</v>
      </c>
      <c r="E1278" s="133">
        <v>0.51380166921983239</v>
      </c>
    </row>
    <row r="1279" spans="1:5">
      <c r="A1279" s="25">
        <v>1.7061965647976178</v>
      </c>
      <c r="E1279" s="133">
        <v>1.7061965647976178</v>
      </c>
    </row>
    <row r="1280" spans="1:5">
      <c r="A1280" s="25">
        <v>0.71669967188177774</v>
      </c>
      <c r="E1280" s="133">
        <v>0.71669967188177774</v>
      </c>
    </row>
    <row r="1281" spans="1:5">
      <c r="A1281" s="25">
        <v>0.95129990142927545</v>
      </c>
      <c r="E1281" s="133">
        <v>0.95129990142927545</v>
      </c>
    </row>
    <row r="1282" spans="1:5">
      <c r="A1282" s="25">
        <v>0.52324455061922082</v>
      </c>
      <c r="E1282" s="133">
        <v>0.52324455061922082</v>
      </c>
    </row>
    <row r="1283" spans="1:5">
      <c r="A1283" s="25">
        <v>1.0833585897117011</v>
      </c>
      <c r="E1283" s="133">
        <v>1.0833585897117011</v>
      </c>
    </row>
    <row r="1284" spans="1:5">
      <c r="A1284" s="25">
        <v>0.77708818779751521</v>
      </c>
      <c r="E1284" s="133">
        <v>0.77708818779751521</v>
      </c>
    </row>
    <row r="1285" spans="1:5">
      <c r="A1285" s="25">
        <v>0.69510372418133193</v>
      </c>
      <c r="E1285" s="133">
        <v>0.69510372418133193</v>
      </c>
    </row>
    <row r="1286" spans="1:5">
      <c r="A1286" s="25">
        <v>0.26299594511431273</v>
      </c>
      <c r="E1286" s="133">
        <v>0.26299594511431273</v>
      </c>
    </row>
    <row r="1287" spans="1:5">
      <c r="A1287" s="25">
        <v>0.45442899434825512</v>
      </c>
      <c r="E1287" s="133">
        <v>0.45442899434825512</v>
      </c>
    </row>
    <row r="1288" spans="1:5">
      <c r="A1288" s="25">
        <v>0.19015240730215205</v>
      </c>
      <c r="E1288" s="133">
        <v>0.19015240730215205</v>
      </c>
    </row>
    <row r="1289" spans="1:5">
      <c r="A1289" s="25">
        <v>0.1455624058028786</v>
      </c>
      <c r="E1289" s="133">
        <v>0.1455624058028786</v>
      </c>
    </row>
    <row r="1290" spans="1:5">
      <c r="A1290" s="25">
        <v>2.7560508351096842</v>
      </c>
      <c r="E1290" s="133">
        <v>2.7560508351096842</v>
      </c>
    </row>
    <row r="1291" spans="1:5">
      <c r="A1291" s="25">
        <v>0.83444385478703542</v>
      </c>
      <c r="E1291" s="133">
        <v>0.83444385478703542</v>
      </c>
    </row>
    <row r="1292" spans="1:5">
      <c r="A1292" s="25">
        <v>3.4767741233636724</v>
      </c>
      <c r="E1292" s="133">
        <v>3.4767741233636724</v>
      </c>
    </row>
    <row r="1293" spans="1:5">
      <c r="A1293" s="25">
        <v>3.0076900754497968</v>
      </c>
      <c r="E1293" s="133">
        <v>3.0076900754497968</v>
      </c>
    </row>
    <row r="1294" spans="1:5">
      <c r="A1294" s="25">
        <v>0.55624724737914877</v>
      </c>
      <c r="E1294" s="133">
        <v>0.55624724737914877</v>
      </c>
    </row>
    <row r="1295" spans="1:5">
      <c r="A1295" s="25">
        <v>2.4474600772006641</v>
      </c>
      <c r="E1295" s="133">
        <v>2.4474600772006641</v>
      </c>
    </row>
    <row r="1296" spans="1:5">
      <c r="A1296" s="25">
        <v>0.18891892066653304</v>
      </c>
      <c r="E1296" s="133">
        <v>0.18891892066653304</v>
      </c>
    </row>
    <row r="1297" spans="1:5">
      <c r="A1297" s="25">
        <v>0.95822258323028886</v>
      </c>
      <c r="E1297" s="133">
        <v>0.95822258323028886</v>
      </c>
    </row>
    <row r="1298" spans="1:5">
      <c r="A1298" s="25">
        <v>1.9736779452310795</v>
      </c>
      <c r="E1298" s="133">
        <v>1.9736779452310795</v>
      </c>
    </row>
    <row r="1299" spans="1:5">
      <c r="A1299" s="25">
        <v>1.846565716804522</v>
      </c>
      <c r="E1299" s="133">
        <v>1.846565716804522</v>
      </c>
    </row>
    <row r="1300" spans="1:5">
      <c r="A1300" s="25">
        <v>0.56674860773165026</v>
      </c>
      <c r="E1300" s="133">
        <v>0.56674860773165026</v>
      </c>
    </row>
    <row r="1301" spans="1:5">
      <c r="A1301" s="25">
        <v>1.7041814244708173</v>
      </c>
      <c r="E1301" s="133">
        <v>1.7041814244708173</v>
      </c>
    </row>
    <row r="1302" spans="1:5">
      <c r="A1302" s="25">
        <v>0.50438068165240479</v>
      </c>
      <c r="E1302" s="133">
        <v>0.50438068165240479</v>
      </c>
    </row>
    <row r="1303" spans="1:5">
      <c r="A1303" s="25">
        <v>0.81209741241998334</v>
      </c>
      <c r="E1303" s="133">
        <v>0.81209741241998334</v>
      </c>
    </row>
    <row r="1304" spans="1:5">
      <c r="A1304" s="25">
        <v>0.30324687687643709</v>
      </c>
      <c r="E1304" s="133">
        <v>0.30324687687643709</v>
      </c>
    </row>
    <row r="1305" spans="1:5">
      <c r="A1305" s="25">
        <v>0.21699661672305462</v>
      </c>
      <c r="E1305" s="133">
        <v>0.21699661672305462</v>
      </c>
    </row>
    <row r="1306" spans="1:5">
      <c r="A1306" s="25">
        <v>1.3144416192897752</v>
      </c>
      <c r="E1306" s="133">
        <v>1.3144416192897752</v>
      </c>
    </row>
    <row r="1307" spans="1:5">
      <c r="A1307" s="25">
        <v>1.0828817413537577</v>
      </c>
      <c r="E1307" s="133">
        <v>1.0828817413537577</v>
      </c>
    </row>
    <row r="1308" spans="1:5">
      <c r="A1308" s="25">
        <v>6.4762972687160412</v>
      </c>
      <c r="E1308" s="133">
        <v>6.4762972687160412</v>
      </c>
    </row>
    <row r="1309" spans="1:5">
      <c r="A1309" s="25">
        <v>1.4307137914567232</v>
      </c>
      <c r="E1309" s="133">
        <v>1.4307137914567232</v>
      </c>
    </row>
    <row r="1310" spans="1:5">
      <c r="A1310" s="25">
        <v>1.4007495513807944</v>
      </c>
      <c r="E1310" s="133">
        <v>1.4007495513807944</v>
      </c>
    </row>
    <row r="1311" spans="1:5">
      <c r="A1311" s="25">
        <v>3.7297574166038325</v>
      </c>
      <c r="E1311" s="133">
        <v>3.7297574166038325</v>
      </c>
    </row>
    <row r="1312" spans="1:5">
      <c r="A1312" s="25">
        <v>0.93063611146135417</v>
      </c>
      <c r="E1312" s="133">
        <v>0.93063611146135417</v>
      </c>
    </row>
    <row r="1313" spans="1:5">
      <c r="A1313" s="25">
        <v>0.6825920190801652</v>
      </c>
      <c r="E1313" s="133">
        <v>0.6825920190801652</v>
      </c>
    </row>
    <row r="1314" spans="1:5">
      <c r="A1314" s="25">
        <v>3.039460937945182</v>
      </c>
      <c r="E1314" s="133">
        <v>3.039460937945182</v>
      </c>
    </row>
    <row r="1315" spans="1:5">
      <c r="A1315" s="25">
        <v>1.7237009101787721</v>
      </c>
      <c r="E1315" s="133">
        <v>1.7237009101787721</v>
      </c>
    </row>
    <row r="1316" spans="1:5">
      <c r="A1316" s="25">
        <v>5.9034510890272491</v>
      </c>
      <c r="E1316" s="133">
        <v>5.9034510890272491</v>
      </c>
    </row>
    <row r="1317" spans="1:5">
      <c r="A1317" s="25">
        <v>1.5936325227053461</v>
      </c>
      <c r="E1317" s="133">
        <v>1.5936325227053461</v>
      </c>
    </row>
    <row r="1318" spans="1:5">
      <c r="A1318" s="25">
        <v>0.87071397031656916</v>
      </c>
      <c r="E1318" s="133">
        <v>0.87071397031656916</v>
      </c>
    </row>
    <row r="1319" spans="1:5">
      <c r="A1319" s="25">
        <v>1.3904423320978627</v>
      </c>
      <c r="E1319" s="133">
        <v>1.3904423320978627</v>
      </c>
    </row>
    <row r="1320" spans="1:5">
      <c r="A1320" s="25">
        <v>1.0069102191510138</v>
      </c>
      <c r="E1320" s="133">
        <v>1.0069102191510138</v>
      </c>
    </row>
    <row r="1321" spans="1:5">
      <c r="A1321" s="25">
        <v>0.10814916284084822</v>
      </c>
      <c r="E1321" s="133">
        <v>0.10814916284084822</v>
      </c>
    </row>
    <row r="1322" spans="1:5">
      <c r="A1322" s="25">
        <v>1.7693157187713762</v>
      </c>
      <c r="E1322" s="133">
        <v>1.7693157187713762</v>
      </c>
    </row>
    <row r="1323" spans="1:5">
      <c r="A1323" s="25">
        <v>2.7310197148184829</v>
      </c>
      <c r="E1323" s="133">
        <v>2.7310197148184829</v>
      </c>
    </row>
    <row r="1324" spans="1:5">
      <c r="A1324" s="25">
        <v>0.9484547686549839</v>
      </c>
      <c r="E1324" s="133">
        <v>0.9484547686549839</v>
      </c>
    </row>
    <row r="1325" spans="1:5">
      <c r="A1325" s="25">
        <v>1.0348442515066849</v>
      </c>
      <c r="E1325" s="133">
        <v>1.0348442515066849</v>
      </c>
    </row>
    <row r="1326" spans="1:5">
      <c r="A1326" s="25">
        <v>1.271137532562955</v>
      </c>
      <c r="E1326" s="133">
        <v>1.271137532562955</v>
      </c>
    </row>
    <row r="1327" spans="1:5">
      <c r="A1327" s="25">
        <v>3.5465201465201464</v>
      </c>
      <c r="E1327" s="133">
        <v>3.5465201465201464</v>
      </c>
    </row>
    <row r="1328" spans="1:5">
      <c r="A1328" s="25">
        <v>0.53087178449036254</v>
      </c>
      <c r="E1328" s="133">
        <v>0.53087178449036254</v>
      </c>
    </row>
    <row r="1329" spans="1:5">
      <c r="A1329" s="25">
        <v>2.5733311997636661</v>
      </c>
      <c r="E1329" s="133">
        <v>2.5733311997636661</v>
      </c>
    </row>
    <row r="1330" spans="1:5">
      <c r="A1330" s="25">
        <v>0.93154081666453725</v>
      </c>
      <c r="E1330" s="133">
        <v>0.93154081666453725</v>
      </c>
    </row>
    <row r="1331" spans="1:5">
      <c r="A1331" s="25">
        <v>0.72445614546514592</v>
      </c>
      <c r="E1331" s="133">
        <v>0.72445614546514592</v>
      </c>
    </row>
    <row r="1332" spans="1:5">
      <c r="A1332" s="25">
        <v>0.16723620171896034</v>
      </c>
      <c r="E1332" s="133">
        <v>0.16723620171896034</v>
      </c>
    </row>
    <row r="1333" spans="1:5">
      <c r="A1333" s="25">
        <v>4.4172968503345107</v>
      </c>
      <c r="E1333" s="133">
        <v>4.4172968503345107</v>
      </c>
    </row>
    <row r="1334" spans="1:5">
      <c r="A1334" s="25">
        <v>8.5058450512484965E-2</v>
      </c>
      <c r="E1334" s="133">
        <v>8.5058450512484965E-2</v>
      </c>
    </row>
    <row r="1335" spans="1:5">
      <c r="A1335" s="25">
        <v>0.53551347544685279</v>
      </c>
      <c r="E1335" s="133">
        <v>0.53551347544685279</v>
      </c>
    </row>
    <row r="1336" spans="1:5">
      <c r="A1336" s="25">
        <v>0.42457767662916668</v>
      </c>
      <c r="E1336" s="133">
        <v>0.42457767662916668</v>
      </c>
    </row>
    <row r="1337" spans="1:5">
      <c r="A1337" s="25">
        <v>3.5203299344685375</v>
      </c>
      <c r="E1337" s="133">
        <v>3.5203299344685375</v>
      </c>
    </row>
    <row r="1338" spans="1:5">
      <c r="A1338" s="25">
        <v>0.23651377630435222</v>
      </c>
      <c r="E1338" s="133">
        <v>0.23651377630435222</v>
      </c>
    </row>
    <row r="1339" spans="1:5">
      <c r="A1339" s="25">
        <v>4.8222470898859851E-2</v>
      </c>
      <c r="E1339" s="133">
        <v>4.8222470898859851E-2</v>
      </c>
    </row>
    <row r="1340" spans="1:5">
      <c r="A1340" s="25">
        <v>2.415731190761107</v>
      </c>
      <c r="E1340" s="133">
        <v>2.415731190761107</v>
      </c>
    </row>
    <row r="1341" spans="1:5">
      <c r="A1341" s="25">
        <v>0.40154934249242985</v>
      </c>
      <c r="E1341" s="133">
        <v>0.40154934249242985</v>
      </c>
    </row>
    <row r="1342" spans="1:5">
      <c r="A1342" s="25">
        <v>1.0069102191510138</v>
      </c>
      <c r="E1342" s="133">
        <v>1.0069102191510138</v>
      </c>
    </row>
    <row r="1343" spans="1:5">
      <c r="A1343" s="25">
        <v>0.10814916284084822</v>
      </c>
      <c r="E1343" s="133">
        <v>0.10814916284084822</v>
      </c>
    </row>
    <row r="1344" spans="1:5">
      <c r="A1344" s="25">
        <v>1.7693157187713762</v>
      </c>
      <c r="E1344" s="133">
        <v>1.7693157187713762</v>
      </c>
    </row>
    <row r="1345" spans="1:5">
      <c r="A1345" s="25">
        <v>2.7310197148184829</v>
      </c>
      <c r="E1345" s="133">
        <v>2.7310197148184829</v>
      </c>
    </row>
    <row r="1346" spans="1:5">
      <c r="A1346" s="25">
        <v>0.9484547686549839</v>
      </c>
      <c r="E1346" s="133">
        <v>0.9484547686549839</v>
      </c>
    </row>
    <row r="1347" spans="1:5">
      <c r="A1347" s="25">
        <v>1.0348442515066849</v>
      </c>
      <c r="E1347" s="133">
        <v>1.0348442515066849</v>
      </c>
    </row>
    <row r="1348" spans="1:5">
      <c r="A1348" s="25">
        <v>1.271137532562955</v>
      </c>
      <c r="E1348" s="133">
        <v>1.271137532562955</v>
      </c>
    </row>
    <row r="1349" spans="1:5">
      <c r="A1349" s="25">
        <v>3.5465201465201464</v>
      </c>
      <c r="E1349" s="133">
        <v>3.5465201465201464</v>
      </c>
    </row>
    <row r="1350" spans="1:5">
      <c r="A1350" s="25">
        <v>0.53087178449036254</v>
      </c>
      <c r="E1350" s="133">
        <v>0.53087178449036254</v>
      </c>
    </row>
    <row r="1351" spans="1:5">
      <c r="A1351" s="25">
        <v>2.5733311997636661</v>
      </c>
      <c r="E1351" s="133">
        <v>2.5733311997636661</v>
      </c>
    </row>
    <row r="1352" spans="1:5">
      <c r="A1352" s="25">
        <v>0.93154081666453725</v>
      </c>
      <c r="E1352" s="133">
        <v>0.93154081666453725</v>
      </c>
    </row>
    <row r="1353" spans="1:5">
      <c r="A1353" s="25">
        <v>0.72445614546514592</v>
      </c>
      <c r="E1353" s="133">
        <v>0.72445614546514592</v>
      </c>
    </row>
    <row r="1354" spans="1:5">
      <c r="A1354" s="25">
        <v>0.16723620171896034</v>
      </c>
      <c r="E1354" s="133">
        <v>0.16723620171896034</v>
      </c>
    </row>
    <row r="1355" spans="1:5">
      <c r="A1355" s="25">
        <v>4.4172968503345107</v>
      </c>
      <c r="E1355" s="133">
        <v>4.4172968503345107</v>
      </c>
    </row>
    <row r="1356" spans="1:5">
      <c r="A1356" s="25">
        <v>8.5058450512484965E-2</v>
      </c>
      <c r="E1356" s="133">
        <v>8.5058450512484965E-2</v>
      </c>
    </row>
    <row r="1357" spans="1:5">
      <c r="A1357" s="25">
        <v>0.53551347544685279</v>
      </c>
      <c r="E1357" s="133">
        <v>0.53551347544685279</v>
      </c>
    </row>
    <row r="1358" spans="1:5">
      <c r="A1358" s="25">
        <v>0.42457767662916668</v>
      </c>
      <c r="E1358" s="133">
        <v>0.42457767662916668</v>
      </c>
    </row>
    <row r="1359" spans="1:5">
      <c r="A1359" s="25">
        <v>3.5203299344685375</v>
      </c>
      <c r="E1359" s="133">
        <v>3.5203299344685375</v>
      </c>
    </row>
    <row r="1360" spans="1:5">
      <c r="A1360" s="25">
        <v>0.23651377630435222</v>
      </c>
      <c r="E1360" s="133">
        <v>0.23651377630435222</v>
      </c>
    </row>
    <row r="1361" spans="1:5">
      <c r="A1361" s="25">
        <v>4.8222470898859851E-2</v>
      </c>
      <c r="E1361" s="133">
        <v>4.8222470898859851E-2</v>
      </c>
    </row>
    <row r="1362" spans="1:5">
      <c r="A1362" s="25">
        <v>2.415731190761107</v>
      </c>
      <c r="E1362" s="133">
        <v>2.415731190761107</v>
      </c>
    </row>
    <row r="1363" spans="1:5">
      <c r="A1363" s="25">
        <v>0.40154934249242985</v>
      </c>
      <c r="E1363" s="133">
        <v>0.40154934249242985</v>
      </c>
    </row>
  </sheetData>
  <mergeCells count="1">
    <mergeCell ref="B1:G1"/>
  </mergeCells>
  <conditionalFormatting sqref="A4:A1363">
    <cfRule type="cellIs" dxfId="6" priority="7" operator="greaterThan">
      <formula>"80*"</formula>
    </cfRule>
    <cfRule type="cellIs" dxfId="5" priority="8" operator="greaterThan">
      <formula>0.5</formula>
    </cfRule>
  </conditionalFormatting>
  <conditionalFormatting sqref="E4:E1363">
    <cfRule type="cellIs" dxfId="4" priority="1" operator="greaterThan">
      <formula>1</formula>
    </cfRule>
    <cfRule type="cellIs" dxfId="3" priority="2" operator="greaterThan">
      <formula>0.8</formula>
    </cfRule>
    <cfRule type="cellIs" dxfId="2" priority="3" operator="greaterThan">
      <formula>0.5</formula>
    </cfRule>
    <cfRule type="cellIs" dxfId="1" priority="4" operator="greaterThan">
      <formula>"&gt;50%"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0"/>
  <sheetViews>
    <sheetView showGridLines="0" workbookViewId="0">
      <selection activeCell="A3" sqref="A3:J20"/>
    </sheetView>
  </sheetViews>
  <sheetFormatPr defaultRowHeight="14.4"/>
  <cols>
    <col min="1" max="1" width="6.109375" customWidth="1"/>
    <col min="2" max="2" width="20.6640625" bestFit="1" customWidth="1"/>
    <col min="3" max="3" width="7.5546875" customWidth="1"/>
    <col min="4" max="4" width="8.44140625" customWidth="1"/>
    <col min="5" max="5" width="5.33203125" customWidth="1"/>
    <col min="6" max="6" width="6.109375" customWidth="1"/>
    <col min="7" max="7" width="20.33203125" bestFit="1" customWidth="1"/>
    <col min="8" max="9" width="7" customWidth="1"/>
    <col min="10" max="10" width="4.6640625" customWidth="1"/>
  </cols>
  <sheetData>
    <row r="1" spans="1:10">
      <c r="A1" s="38" t="s">
        <v>2859</v>
      </c>
      <c r="B1" s="148" t="s">
        <v>2809</v>
      </c>
      <c r="C1" s="148"/>
      <c r="D1" s="148"/>
      <c r="E1" s="148"/>
      <c r="F1" s="148"/>
      <c r="G1" s="148"/>
    </row>
    <row r="3" spans="1:10">
      <c r="A3" s="71" t="s">
        <v>0</v>
      </c>
      <c r="B3" s="71" t="s">
        <v>1</v>
      </c>
      <c r="C3" s="72" t="s">
        <v>2</v>
      </c>
      <c r="D3" s="71" t="s">
        <v>3</v>
      </c>
      <c r="E3" s="71" t="s">
        <v>4</v>
      </c>
      <c r="F3" s="71" t="s">
        <v>5</v>
      </c>
      <c r="G3" s="71" t="s">
        <v>6</v>
      </c>
      <c r="H3" s="71" t="s">
        <v>2712</v>
      </c>
      <c r="I3" s="71" t="s">
        <v>2713</v>
      </c>
      <c r="J3" s="71" t="s">
        <v>2715</v>
      </c>
    </row>
    <row r="4" spans="1:10">
      <c r="A4" s="12">
        <v>376172</v>
      </c>
      <c r="B4" s="12" t="s">
        <v>8</v>
      </c>
      <c r="C4" s="35">
        <v>40280</v>
      </c>
      <c r="D4" s="12" t="s">
        <v>9</v>
      </c>
      <c r="E4" s="12" t="s">
        <v>10</v>
      </c>
      <c r="F4" s="12">
        <v>399532</v>
      </c>
      <c r="G4" s="12" t="s">
        <v>11</v>
      </c>
      <c r="H4" s="12">
        <v>1199561</v>
      </c>
      <c r="I4" s="12">
        <v>951452</v>
      </c>
      <c r="J4" s="36">
        <f>I4/H4</f>
        <v>0.79316683353326756</v>
      </c>
    </row>
    <row r="5" spans="1:10">
      <c r="A5" s="12">
        <v>376175</v>
      </c>
      <c r="B5" s="12" t="s">
        <v>14</v>
      </c>
      <c r="C5" s="35">
        <v>40280</v>
      </c>
      <c r="D5" s="12" t="s">
        <v>9</v>
      </c>
      <c r="E5" s="12" t="s">
        <v>15</v>
      </c>
      <c r="F5" s="12">
        <v>419863</v>
      </c>
      <c r="G5" s="78" t="s">
        <v>16</v>
      </c>
      <c r="H5" s="12">
        <v>1001514</v>
      </c>
      <c r="I5" s="12">
        <v>1151591</v>
      </c>
      <c r="J5" s="36">
        <f t="shared" ref="J5:J20" si="0">I5/H5</f>
        <v>1.1498501269078616</v>
      </c>
    </row>
    <row r="6" spans="1:10">
      <c r="A6" s="12">
        <v>376181</v>
      </c>
      <c r="B6" s="12" t="s">
        <v>18</v>
      </c>
      <c r="C6" s="35">
        <v>40280</v>
      </c>
      <c r="D6" s="12" t="s">
        <v>9</v>
      </c>
      <c r="E6" s="12" t="s">
        <v>19</v>
      </c>
      <c r="F6" s="12">
        <v>399534</v>
      </c>
      <c r="G6" s="12" t="s">
        <v>20</v>
      </c>
      <c r="H6" s="12">
        <v>622708</v>
      </c>
      <c r="I6" s="12">
        <v>885633</v>
      </c>
      <c r="J6" s="36">
        <f t="shared" si="0"/>
        <v>1.4222283959737148</v>
      </c>
    </row>
    <row r="7" spans="1:10">
      <c r="A7" s="12">
        <v>376184</v>
      </c>
      <c r="B7" s="12" t="s">
        <v>22</v>
      </c>
      <c r="C7" s="35">
        <v>40280</v>
      </c>
      <c r="D7" s="12" t="s">
        <v>9</v>
      </c>
      <c r="E7" s="12" t="s">
        <v>23</v>
      </c>
      <c r="F7" s="12">
        <v>377076</v>
      </c>
      <c r="G7" s="12" t="s">
        <v>24</v>
      </c>
      <c r="H7" s="12">
        <v>489534</v>
      </c>
      <c r="I7" s="12">
        <v>628449</v>
      </c>
      <c r="J7" s="36">
        <f t="shared" si="0"/>
        <v>1.2837698709384844</v>
      </c>
    </row>
    <row r="8" spans="1:10">
      <c r="A8" s="12">
        <v>376187</v>
      </c>
      <c r="B8" s="12" t="s">
        <v>25</v>
      </c>
      <c r="C8" s="35">
        <v>40182</v>
      </c>
      <c r="D8" s="12" t="s">
        <v>9</v>
      </c>
      <c r="E8" s="12" t="s">
        <v>26</v>
      </c>
      <c r="F8" s="12">
        <v>377076</v>
      </c>
      <c r="G8" s="12" t="s">
        <v>24</v>
      </c>
      <c r="H8" s="12">
        <v>1697902</v>
      </c>
      <c r="I8" s="12">
        <v>791370</v>
      </c>
      <c r="J8" s="36">
        <f t="shared" si="0"/>
        <v>0.46608697086168693</v>
      </c>
    </row>
    <row r="9" spans="1:10">
      <c r="A9" s="12">
        <v>376196</v>
      </c>
      <c r="B9" s="12" t="s">
        <v>29</v>
      </c>
      <c r="C9" s="35">
        <v>40278</v>
      </c>
      <c r="D9" s="12" t="s">
        <v>9</v>
      </c>
      <c r="E9" s="12" t="s">
        <v>30</v>
      </c>
      <c r="F9" s="12">
        <v>387266</v>
      </c>
      <c r="G9" s="12" t="s">
        <v>31</v>
      </c>
      <c r="H9" s="12">
        <v>1489572</v>
      </c>
      <c r="I9" s="12">
        <v>581866</v>
      </c>
      <c r="J9" s="36">
        <f t="shared" si="0"/>
        <v>0.39062630070919702</v>
      </c>
    </row>
    <row r="10" spans="1:10">
      <c r="A10" s="12">
        <v>376238</v>
      </c>
      <c r="B10" s="12" t="s">
        <v>32</v>
      </c>
      <c r="C10" s="35">
        <v>40280</v>
      </c>
      <c r="D10" s="12" t="s">
        <v>9</v>
      </c>
      <c r="E10" s="12" t="s">
        <v>33</v>
      </c>
      <c r="F10" s="12">
        <v>419863</v>
      </c>
      <c r="G10" s="12" t="s">
        <v>16</v>
      </c>
      <c r="H10" s="12">
        <v>700215</v>
      </c>
      <c r="I10" s="12">
        <v>1133645</v>
      </c>
      <c r="J10" s="36">
        <f t="shared" si="0"/>
        <v>1.6189955942103498</v>
      </c>
    </row>
    <row r="11" spans="1:10">
      <c r="A11" s="12">
        <v>375340</v>
      </c>
      <c r="B11" s="12" t="s">
        <v>34</v>
      </c>
      <c r="C11" s="35">
        <v>40280</v>
      </c>
      <c r="D11" s="12" t="s">
        <v>35</v>
      </c>
      <c r="E11" s="12" t="s">
        <v>36</v>
      </c>
      <c r="F11" s="12">
        <v>391321</v>
      </c>
      <c r="G11" s="12" t="s">
        <v>37</v>
      </c>
      <c r="H11" s="12">
        <v>710336</v>
      </c>
      <c r="I11" s="12">
        <v>631906</v>
      </c>
      <c r="J11" s="36">
        <f t="shared" si="0"/>
        <v>0.88958746283448964</v>
      </c>
    </row>
    <row r="12" spans="1:10">
      <c r="A12" s="12">
        <v>375347</v>
      </c>
      <c r="B12" s="12" t="s">
        <v>38</v>
      </c>
      <c r="C12" s="35">
        <v>40280</v>
      </c>
      <c r="D12" s="12" t="s">
        <v>35</v>
      </c>
      <c r="E12" s="12" t="s">
        <v>39</v>
      </c>
      <c r="F12" s="12">
        <v>460909</v>
      </c>
      <c r="G12" s="12" t="s">
        <v>40</v>
      </c>
      <c r="H12" s="12">
        <v>1394015</v>
      </c>
      <c r="I12" s="12">
        <v>1733935</v>
      </c>
      <c r="J12" s="36">
        <f t="shared" si="0"/>
        <v>1.2438424263727434</v>
      </c>
    </row>
    <row r="13" spans="1:10">
      <c r="A13" s="12">
        <v>375350</v>
      </c>
      <c r="B13" s="12" t="s">
        <v>41</v>
      </c>
      <c r="C13" s="35">
        <v>40280</v>
      </c>
      <c r="D13" s="12" t="s">
        <v>35</v>
      </c>
      <c r="E13" s="12" t="s">
        <v>42</v>
      </c>
      <c r="F13" s="12">
        <v>460909</v>
      </c>
      <c r="G13" s="12" t="s">
        <v>40</v>
      </c>
      <c r="H13" s="12">
        <v>1115157</v>
      </c>
      <c r="I13" s="12">
        <v>1386513</v>
      </c>
      <c r="J13" s="36">
        <f t="shared" si="0"/>
        <v>1.2433343466435667</v>
      </c>
    </row>
    <row r="14" spans="1:10">
      <c r="A14" s="12">
        <v>375355</v>
      </c>
      <c r="B14" s="12" t="s">
        <v>43</v>
      </c>
      <c r="C14" s="35">
        <v>40287</v>
      </c>
      <c r="D14" s="12" t="s">
        <v>35</v>
      </c>
      <c r="E14" s="12" t="s">
        <v>44</v>
      </c>
      <c r="F14" s="12">
        <v>424950</v>
      </c>
      <c r="G14" s="12" t="s">
        <v>45</v>
      </c>
      <c r="H14" s="12">
        <v>919591</v>
      </c>
      <c r="I14" s="12">
        <v>574544</v>
      </c>
      <c r="J14" s="36">
        <f t="shared" si="0"/>
        <v>0.6247821042180709</v>
      </c>
    </row>
    <row r="15" spans="1:10">
      <c r="A15" s="12">
        <v>375359</v>
      </c>
      <c r="B15" s="12" t="s">
        <v>46</v>
      </c>
      <c r="C15" s="35">
        <v>40280</v>
      </c>
      <c r="D15" s="12" t="s">
        <v>35</v>
      </c>
      <c r="E15" s="12" t="s">
        <v>47</v>
      </c>
      <c r="F15" s="12">
        <v>377963</v>
      </c>
      <c r="G15" s="12" t="s">
        <v>48</v>
      </c>
      <c r="H15" s="12">
        <v>874452</v>
      </c>
      <c r="I15" s="12">
        <v>552111</v>
      </c>
      <c r="J15" s="36">
        <f t="shared" si="0"/>
        <v>0.631379423913491</v>
      </c>
    </row>
    <row r="16" spans="1:10">
      <c r="A16" s="12">
        <v>375365</v>
      </c>
      <c r="B16" s="12" t="s">
        <v>49</v>
      </c>
      <c r="C16" s="35">
        <v>40287</v>
      </c>
      <c r="D16" s="12" t="s">
        <v>35</v>
      </c>
      <c r="E16" s="12" t="s">
        <v>50</v>
      </c>
      <c r="F16" s="12">
        <v>377329</v>
      </c>
      <c r="G16" s="12" t="s">
        <v>51</v>
      </c>
      <c r="H16" s="12">
        <v>1202039</v>
      </c>
      <c r="I16" s="12">
        <v>1373674</v>
      </c>
      <c r="J16" s="36">
        <f t="shared" si="0"/>
        <v>1.142786548522968</v>
      </c>
    </row>
    <row r="17" spans="1:10">
      <c r="A17" s="12">
        <v>375366</v>
      </c>
      <c r="B17" s="12" t="s">
        <v>52</v>
      </c>
      <c r="C17" s="35">
        <v>40287</v>
      </c>
      <c r="D17" s="12" t="s">
        <v>35</v>
      </c>
      <c r="E17" s="12" t="s">
        <v>53</v>
      </c>
      <c r="F17" s="12">
        <v>411082</v>
      </c>
      <c r="G17" s="12" t="s">
        <v>54</v>
      </c>
      <c r="H17" s="12">
        <v>1065405</v>
      </c>
      <c r="I17" s="12">
        <v>1252551</v>
      </c>
      <c r="J17" s="36">
        <f t="shared" si="0"/>
        <v>1.175657144466189</v>
      </c>
    </row>
    <row r="18" spans="1:10">
      <c r="A18" s="12">
        <v>375367</v>
      </c>
      <c r="B18" s="12" t="s">
        <v>55</v>
      </c>
      <c r="C18" s="35">
        <v>40280</v>
      </c>
      <c r="D18" s="12" t="s">
        <v>35</v>
      </c>
      <c r="E18" s="12" t="s">
        <v>56</v>
      </c>
      <c r="F18" s="12">
        <v>411082</v>
      </c>
      <c r="G18" s="12" t="s">
        <v>54</v>
      </c>
      <c r="H18" s="12">
        <v>811765</v>
      </c>
      <c r="I18" s="12">
        <v>813095</v>
      </c>
      <c r="J18" s="36">
        <f t="shared" si="0"/>
        <v>1.0016384052034764</v>
      </c>
    </row>
    <row r="19" spans="1:10">
      <c r="A19" s="12">
        <v>375692</v>
      </c>
      <c r="B19" s="12" t="s">
        <v>57</v>
      </c>
      <c r="C19" s="35">
        <v>40280</v>
      </c>
      <c r="D19" s="12" t="s">
        <v>35</v>
      </c>
      <c r="E19" s="12" t="s">
        <v>58</v>
      </c>
      <c r="F19" s="12">
        <v>411082</v>
      </c>
      <c r="G19" s="12" t="s">
        <v>54</v>
      </c>
      <c r="H19" s="12">
        <v>1089281</v>
      </c>
      <c r="I19" s="12">
        <v>1000552</v>
      </c>
      <c r="J19" s="36">
        <f t="shared" si="0"/>
        <v>0.9185435163194805</v>
      </c>
    </row>
    <row r="20" spans="1:10">
      <c r="A20" s="12">
        <v>375699</v>
      </c>
      <c r="B20" s="12" t="s">
        <v>59</v>
      </c>
      <c r="C20" s="35">
        <v>40280</v>
      </c>
      <c r="D20" s="12" t="s">
        <v>35</v>
      </c>
      <c r="E20" s="12" t="s">
        <v>60</v>
      </c>
      <c r="F20" s="12">
        <v>460909</v>
      </c>
      <c r="G20" s="12" t="s">
        <v>40</v>
      </c>
      <c r="H20" s="12">
        <v>1882688</v>
      </c>
      <c r="I20" s="12">
        <v>1129711</v>
      </c>
      <c r="J20" s="36">
        <f t="shared" si="0"/>
        <v>0.60005215946561508</v>
      </c>
    </row>
  </sheetData>
  <mergeCells count="1">
    <mergeCell ref="B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0"/>
  <sheetViews>
    <sheetView showGridLines="0" workbookViewId="0">
      <selection activeCell="K13" sqref="K13"/>
    </sheetView>
  </sheetViews>
  <sheetFormatPr defaultRowHeight="14.4"/>
  <cols>
    <col min="1" max="1" width="6.109375" customWidth="1"/>
  </cols>
  <sheetData>
    <row r="1" spans="1:7">
      <c r="A1" s="38" t="s">
        <v>2860</v>
      </c>
      <c r="B1" s="148" t="s">
        <v>2810</v>
      </c>
      <c r="C1" s="148"/>
      <c r="D1" s="148"/>
      <c r="E1" s="148"/>
    </row>
    <row r="3" spans="1:7">
      <c r="A3" s="71" t="s">
        <v>0</v>
      </c>
    </row>
    <row r="4" spans="1:7">
      <c r="A4" s="12">
        <v>376172</v>
      </c>
    </row>
    <row r="5" spans="1:7">
      <c r="A5" s="12">
        <v>376175</v>
      </c>
      <c r="G5" s="42"/>
    </row>
    <row r="6" spans="1:7">
      <c r="A6" s="12">
        <v>376172</v>
      </c>
    </row>
    <row r="7" spans="1:7">
      <c r="A7" s="12">
        <v>376184</v>
      </c>
    </row>
    <row r="8" spans="1:7">
      <c r="A8" s="12">
        <v>376187</v>
      </c>
    </row>
    <row r="9" spans="1:7">
      <c r="A9" s="12">
        <v>376172</v>
      </c>
    </row>
    <row r="10" spans="1:7">
      <c r="A10" s="12">
        <v>376238</v>
      </c>
    </row>
    <row r="11" spans="1:7">
      <c r="A11" s="12">
        <v>376187</v>
      </c>
    </row>
    <row r="12" spans="1:7">
      <c r="A12" s="12">
        <v>375347</v>
      </c>
    </row>
    <row r="13" spans="1:7">
      <c r="A13" s="12">
        <v>376187</v>
      </c>
    </row>
    <row r="14" spans="1:7">
      <c r="A14" s="12">
        <v>375355</v>
      </c>
    </row>
    <row r="15" spans="1:7">
      <c r="A15" s="12">
        <v>375355</v>
      </c>
    </row>
    <row r="16" spans="1:7">
      <c r="A16" s="12">
        <v>375365</v>
      </c>
    </row>
    <row r="17" spans="1:1">
      <c r="A17" s="12">
        <v>375366</v>
      </c>
    </row>
    <row r="18" spans="1:1">
      <c r="A18" s="12">
        <v>375355</v>
      </c>
    </row>
    <row r="19" spans="1:1">
      <c r="A19" s="12">
        <v>375366</v>
      </c>
    </row>
    <row r="20" spans="1:1">
      <c r="A20" s="12">
        <v>375366</v>
      </c>
    </row>
  </sheetData>
  <mergeCells count="1">
    <mergeCell ref="B1:E1"/>
  </mergeCells>
  <conditionalFormatting sqref="A4:A20">
    <cfRule type="duplicateValues" dxfId="0" priority="1"/>
    <cfRule type="duplicateValues" priority="2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7"/>
  <sheetViews>
    <sheetView showGridLines="0" workbookViewId="0">
      <selection activeCell="B3" sqref="B3"/>
    </sheetView>
  </sheetViews>
  <sheetFormatPr defaultColWidth="9.109375" defaultRowHeight="14.4"/>
  <cols>
    <col min="1" max="2" width="8.44140625" style="24" customWidth="1"/>
    <col min="3" max="3" width="9.109375" style="24"/>
    <col min="4" max="4" width="28.109375" style="24" customWidth="1"/>
    <col min="5" max="16384" width="9.109375" style="24"/>
  </cols>
  <sheetData>
    <row r="1" spans="1:7">
      <c r="A1" s="73" t="s">
        <v>2861</v>
      </c>
      <c r="B1" s="160" t="s">
        <v>2753</v>
      </c>
      <c r="C1" s="161"/>
      <c r="D1" s="162"/>
    </row>
    <row r="3" spans="1:7">
      <c r="A3" s="66">
        <v>42351</v>
      </c>
      <c r="B3" s="67">
        <f>A3</f>
        <v>42351</v>
      </c>
    </row>
    <row r="4" spans="1:7">
      <c r="A4" s="66">
        <v>42351.710570601848</v>
      </c>
      <c r="B4" s="67">
        <f t="shared" ref="B4:B7" si="0">A4</f>
        <v>42351.710570601848</v>
      </c>
    </row>
    <row r="5" spans="1:7">
      <c r="A5" s="66">
        <v>42351.710570601848</v>
      </c>
      <c r="B5" s="67">
        <f t="shared" si="0"/>
        <v>42351.710570601848</v>
      </c>
      <c r="G5" s="79"/>
    </row>
    <row r="6" spans="1:7">
      <c r="A6" s="66">
        <v>42351.710570601848</v>
      </c>
      <c r="B6" s="67">
        <f t="shared" si="0"/>
        <v>42351.710570601848</v>
      </c>
    </row>
    <row r="7" spans="1:7">
      <c r="A7" s="66">
        <v>42351.710570601848</v>
      </c>
      <c r="B7" s="67">
        <f t="shared" si="0"/>
        <v>42351.710570601848</v>
      </c>
    </row>
  </sheetData>
  <mergeCells count="1">
    <mergeCell ref="B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0"/>
  <sheetViews>
    <sheetView showGridLines="0" workbookViewId="0">
      <selection activeCell="B4" sqref="B4"/>
    </sheetView>
  </sheetViews>
  <sheetFormatPr defaultRowHeight="14.4"/>
  <cols>
    <col min="1" max="1" width="7" customWidth="1"/>
    <col min="7" max="7" width="3.88671875" customWidth="1"/>
  </cols>
  <sheetData>
    <row r="1" spans="1:10">
      <c r="A1" s="38" t="s">
        <v>2862</v>
      </c>
      <c r="B1" s="148" t="s">
        <v>2745</v>
      </c>
      <c r="C1" s="148"/>
      <c r="D1" s="148"/>
      <c r="E1" s="148"/>
      <c r="F1" s="148"/>
      <c r="G1" s="148"/>
    </row>
    <row r="3" spans="1:10">
      <c r="A3" s="16">
        <v>1</v>
      </c>
    </row>
    <row r="4" spans="1:10">
      <c r="A4" s="16">
        <v>2</v>
      </c>
    </row>
    <row r="5" spans="1:10">
      <c r="A5" s="16">
        <v>3</v>
      </c>
      <c r="G5" s="42"/>
    </row>
    <row r="6" spans="1:10">
      <c r="A6" s="16">
        <v>4</v>
      </c>
    </row>
    <row r="7" spans="1:10">
      <c r="A7" s="22"/>
    </row>
    <row r="10" spans="1:10">
      <c r="J10" s="17"/>
    </row>
  </sheetData>
  <mergeCells count="1">
    <mergeCell ref="B1:G1"/>
  </mergeCells>
  <dataValidations count="3">
    <dataValidation type="custom" allowBlank="1" showInputMessage="1" showErrorMessage="1" sqref="A3:A7" xr:uid="{00000000-0002-0000-2500-000000000000}">
      <formula1>COUNTIF(A$3:A$7,A3)=1</formula1>
    </dataValidation>
    <dataValidation type="custom" allowBlank="1" showInputMessage="1" showErrorMessage="1" sqref="J10" xr:uid="{00000000-0002-0000-2500-000001000000}">
      <formula1>COUNTIF($J$6:$J$10,J10)=1</formula1>
    </dataValidation>
    <dataValidation errorStyle="warning" allowBlank="1" showInputMessage="1" showErrorMessage="1" errorTitle="N/A" error="Duplicate" sqref="B3" xr:uid="{339B4AA5-68D6-46C4-8CAB-870B51C67D19}"/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6"/>
  <sheetViews>
    <sheetView showGridLines="0" workbookViewId="0">
      <selection activeCell="F13" sqref="F13"/>
    </sheetView>
  </sheetViews>
  <sheetFormatPr defaultRowHeight="14.4"/>
  <cols>
    <col min="1" max="1" width="6.109375" customWidth="1"/>
    <col min="3" max="3" width="20.109375" bestFit="1" customWidth="1"/>
  </cols>
  <sheetData>
    <row r="1" spans="1:7">
      <c r="A1" s="38" t="s">
        <v>2863</v>
      </c>
      <c r="B1" s="148" t="s">
        <v>2751</v>
      </c>
      <c r="C1" s="148"/>
      <c r="D1" s="148"/>
    </row>
    <row r="3" spans="1:7">
      <c r="A3" s="74" t="s">
        <v>2752</v>
      </c>
      <c r="B3" s="135" t="s">
        <v>0</v>
      </c>
      <c r="C3" s="135" t="s">
        <v>1</v>
      </c>
    </row>
    <row r="4" spans="1:7">
      <c r="A4" s="12">
        <v>377076</v>
      </c>
      <c r="B4" s="112">
        <f>_xlfn.XLOOKUP(A4,Master_Data!$F$2:$F$1361,Master_Data!$A$2:$A$1361,"N/A")</f>
        <v>376184</v>
      </c>
      <c r="C4" s="112" t="str">
        <f>_xlfn.XLOOKUP(A4,Master_Data!$F$2:$F$1361,Master_Data!$B$2:$B$1361,"N/A")</f>
        <v>Ankita Kishor Wadkar</v>
      </c>
    </row>
    <row r="5" spans="1:7">
      <c r="A5" s="12">
        <v>387266</v>
      </c>
      <c r="B5" s="112">
        <f>_xlfn.XLOOKUP(A5,Master_Data!$F$2:$F$1361,Master_Data!$A$2:$A$1361,"N/A")</f>
        <v>376196</v>
      </c>
      <c r="C5" s="112" t="str">
        <f>_xlfn.XLOOKUP(A5,Master_Data!$F$2:$F$1361,Master_Data!$B$2:$B$1361,"N/A")</f>
        <v>Ranjani S</v>
      </c>
      <c r="G5" s="42"/>
    </row>
    <row r="6" spans="1:7">
      <c r="A6" s="12">
        <v>419863</v>
      </c>
      <c r="B6" s="112">
        <f>_xlfn.XLOOKUP(A6,Master_Data!$F$2:$F$1361,Master_Data!$A$2:$A$1361,"N/A")</f>
        <v>376175</v>
      </c>
      <c r="C6" s="112" t="str">
        <f>_xlfn.XLOOKUP(A6,Master_Data!$F$2:$F$1361,Master_Data!$B$2:$B$1361,"N/A")</f>
        <v>Tabrez Md Shahid Alam</v>
      </c>
    </row>
    <row r="7" spans="1:7">
      <c r="A7" s="12">
        <v>391321</v>
      </c>
      <c r="B7" s="112">
        <f>_xlfn.XLOOKUP(A7,Master_Data!$F$2:$F$1361,Master_Data!$A$2:$A$1361,"N/A")</f>
        <v>375340</v>
      </c>
      <c r="C7" s="112" t="str">
        <f>_xlfn.XLOOKUP(A7,Master_Data!$F$2:$F$1361,Master_Data!$B$2:$B$1361,"N/A")</f>
        <v>Amit Kumar</v>
      </c>
    </row>
    <row r="8" spans="1:7">
      <c r="A8" s="12">
        <v>460909</v>
      </c>
      <c r="B8" s="112">
        <f>_xlfn.XLOOKUP(A8,Master_Data!$F$2:$F$1361,Master_Data!$A$2:$A$1361,"N/A")</f>
        <v>375347</v>
      </c>
      <c r="C8" s="112" t="str">
        <f>_xlfn.XLOOKUP(A8,Master_Data!$F$2:$F$1361,Master_Data!$B$2:$B$1361,"N/A")</f>
        <v>Prem Prakash</v>
      </c>
    </row>
    <row r="9" spans="1:7">
      <c r="A9" s="12">
        <v>460909</v>
      </c>
      <c r="B9" s="112">
        <f>_xlfn.XLOOKUP(A9,Master_Data!$F$2:$F$1361,Master_Data!$A$2:$A$1361,"N/A")</f>
        <v>375347</v>
      </c>
      <c r="C9" s="112" t="str">
        <f>_xlfn.XLOOKUP(A9,Master_Data!$F$2:$F$1361,Master_Data!$B$2:$B$1361,"N/A")</f>
        <v>Prem Prakash</v>
      </c>
    </row>
    <row r="10" spans="1:7">
      <c r="A10" s="12">
        <v>424950</v>
      </c>
      <c r="B10" s="112">
        <f>_xlfn.XLOOKUP(A10,Master_Data!$F$2:$F$1361,Master_Data!$A$2:$A$1361,"N/A")</f>
        <v>375355</v>
      </c>
      <c r="C10" s="112" t="str">
        <f>_xlfn.XLOOKUP(A10,Master_Data!$F$2:$F$1361,Master_Data!$B$2:$B$1361,"N/A")</f>
        <v>Jitendra Khatri</v>
      </c>
    </row>
    <row r="11" spans="1:7">
      <c r="A11" s="12">
        <v>377963</v>
      </c>
      <c r="B11" s="112">
        <f>_xlfn.XLOOKUP(A11,Master_Data!$F$2:$F$1361,Master_Data!$A$2:$A$1361,"N/A")</f>
        <v>375359</v>
      </c>
      <c r="C11" s="112" t="str">
        <f>_xlfn.XLOOKUP(A11,Master_Data!$F$2:$F$1361,Master_Data!$B$2:$B$1361,"N/A")</f>
        <v>Vijyendra Kumar Dixit</v>
      </c>
    </row>
    <row r="12" spans="1:7">
      <c r="A12" s="12">
        <v>377329</v>
      </c>
      <c r="B12" s="112">
        <f>_xlfn.XLOOKUP(A12,Master_Data!$F$2:$F$1361,Master_Data!$A$2:$A$1361,"N/A")</f>
        <v>375365</v>
      </c>
      <c r="C12" s="112" t="str">
        <f>_xlfn.XLOOKUP(A12,Master_Data!$F$2:$F$1361,Master_Data!$B$2:$B$1361,"N/A")</f>
        <v>Shiv Kumar</v>
      </c>
    </row>
    <row r="13" spans="1:7">
      <c r="A13" s="12">
        <v>411082</v>
      </c>
      <c r="B13" s="112">
        <f>_xlfn.XLOOKUP(A13,Master_Data!$F$2:$F$1361,Master_Data!$A$2:$A$1361,"N/A")</f>
        <v>375366</v>
      </c>
      <c r="C13" s="112" t="str">
        <f>_xlfn.XLOOKUP(A13,Master_Data!$F$2:$F$1361,Master_Data!$B$2:$B$1361,"N/A")</f>
        <v>Lalan Kumar</v>
      </c>
    </row>
    <row r="14" spans="1:7">
      <c r="A14" s="12">
        <v>411082</v>
      </c>
      <c r="B14" s="112">
        <f>_xlfn.XLOOKUP(A14,Master_Data!$F$2:$F$1361,Master_Data!$A$2:$A$1361,"N/A")</f>
        <v>375366</v>
      </c>
      <c r="C14" s="112" t="str">
        <f>_xlfn.XLOOKUP(A14,Master_Data!$F$2:$F$1361,Master_Data!$B$2:$B$1361,"N/A")</f>
        <v>Lalan Kumar</v>
      </c>
    </row>
    <row r="15" spans="1:7">
      <c r="A15" s="12">
        <v>411082</v>
      </c>
      <c r="B15" s="112">
        <f>_xlfn.XLOOKUP(A15,Master_Data!$F$2:$F$1361,Master_Data!$A$2:$A$1361,"N/A")</f>
        <v>375366</v>
      </c>
      <c r="C15" s="112" t="str">
        <f>_xlfn.XLOOKUP(A15,Master_Data!$F$2:$F$1361,Master_Data!$B$2:$B$1361,"N/A")</f>
        <v>Lalan Kumar</v>
      </c>
    </row>
    <row r="16" spans="1:7">
      <c r="A16" s="12">
        <v>460909</v>
      </c>
      <c r="B16" s="112">
        <f>_xlfn.XLOOKUP(A16,Master_Data!$F$2:$F$1361,Master_Data!$A$2:$A$1361,"N/A")</f>
        <v>375347</v>
      </c>
      <c r="C16" s="112" t="str">
        <f>_xlfn.XLOOKUP(A16,Master_Data!$F$2:$F$1361,Master_Data!$B$2:$B$1361,"N/A")</f>
        <v>Prem Prakash</v>
      </c>
    </row>
  </sheetData>
  <mergeCells count="1">
    <mergeCell ref="B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24"/>
  <sheetViews>
    <sheetView showGridLines="0" workbookViewId="0">
      <selection activeCell="H4" sqref="H4:J10"/>
    </sheetView>
  </sheetViews>
  <sheetFormatPr defaultRowHeight="14.4"/>
  <cols>
    <col min="1" max="1" width="6.44140625" customWidth="1"/>
    <col min="2" max="2" width="12.109375" customWidth="1"/>
    <col min="3" max="3" width="10.5546875" bestFit="1" customWidth="1"/>
    <col min="8" max="8" width="12.5546875" bestFit="1" customWidth="1"/>
    <col min="9" max="10" width="12" bestFit="1" customWidth="1"/>
    <col min="11" max="16" width="9.44140625" bestFit="1" customWidth="1"/>
    <col min="17" max="28" width="10.44140625" bestFit="1" customWidth="1"/>
    <col min="29" max="29" width="12.109375" bestFit="1" customWidth="1"/>
  </cols>
  <sheetData>
    <row r="1" spans="1:10">
      <c r="A1" s="63" t="s">
        <v>2812</v>
      </c>
      <c r="B1" s="144" t="s">
        <v>2818</v>
      </c>
      <c r="C1" s="144"/>
      <c r="D1" s="144"/>
      <c r="E1" s="144"/>
    </row>
    <row r="2" spans="1:10">
      <c r="A2" s="42"/>
      <c r="B2" s="42"/>
      <c r="C2" s="42"/>
      <c r="D2" s="42"/>
      <c r="E2" s="42"/>
    </row>
    <row r="3" spans="1:10">
      <c r="A3" s="42"/>
      <c r="B3" s="42"/>
      <c r="C3" s="42"/>
      <c r="D3" s="42"/>
      <c r="E3" s="42"/>
    </row>
    <row r="4" spans="1:10">
      <c r="A4" s="75" t="s">
        <v>2813</v>
      </c>
      <c r="B4" s="76" t="s">
        <v>2712</v>
      </c>
      <c r="C4" s="76" t="s">
        <v>2811</v>
      </c>
      <c r="D4" s="42"/>
      <c r="E4" s="42"/>
      <c r="H4" s="137" t="s">
        <v>2940</v>
      </c>
      <c r="I4" t="s">
        <v>2942</v>
      </c>
      <c r="J4" t="s">
        <v>2939</v>
      </c>
    </row>
    <row r="5" spans="1:10">
      <c r="A5" s="68" t="s">
        <v>2717</v>
      </c>
      <c r="B5" s="68">
        <v>324121</v>
      </c>
      <c r="C5" s="68">
        <f>+B5-500</f>
        <v>323621</v>
      </c>
      <c r="G5" s="42"/>
      <c r="H5" s="80" t="s">
        <v>2717</v>
      </c>
      <c r="I5" s="136">
        <v>9183646</v>
      </c>
      <c r="J5" s="136">
        <v>9180646</v>
      </c>
    </row>
    <row r="6" spans="1:10">
      <c r="A6" s="68" t="s">
        <v>2718</v>
      </c>
      <c r="B6" s="68">
        <v>2455078</v>
      </c>
      <c r="C6" s="68">
        <f t="shared" ref="C6:C24" si="0">+B6-500</f>
        <v>2454578</v>
      </c>
      <c r="H6" s="80" t="s">
        <v>2718</v>
      </c>
      <c r="I6" s="136">
        <v>4934154</v>
      </c>
      <c r="J6" s="136">
        <v>4931654</v>
      </c>
    </row>
    <row r="7" spans="1:10">
      <c r="A7" s="68" t="s">
        <v>2717</v>
      </c>
      <c r="B7" s="68">
        <v>1598048</v>
      </c>
      <c r="C7" s="68">
        <f t="shared" si="0"/>
        <v>1597548</v>
      </c>
      <c r="H7" s="80" t="s">
        <v>2719</v>
      </c>
      <c r="I7" s="136">
        <v>3592926</v>
      </c>
      <c r="J7" s="136">
        <v>3591926</v>
      </c>
    </row>
    <row r="8" spans="1:10">
      <c r="A8" s="68" t="s">
        <v>2720</v>
      </c>
      <c r="B8" s="68">
        <v>582882</v>
      </c>
      <c r="C8" s="68">
        <f t="shared" si="0"/>
        <v>582382</v>
      </c>
      <c r="H8" s="80" t="s">
        <v>2720</v>
      </c>
      <c r="I8" s="136">
        <v>5392978</v>
      </c>
      <c r="J8" s="136">
        <v>5390978</v>
      </c>
    </row>
    <row r="9" spans="1:10">
      <c r="A9" s="68" t="s">
        <v>2721</v>
      </c>
      <c r="B9" s="68">
        <v>842074</v>
      </c>
      <c r="C9" s="68">
        <f t="shared" si="0"/>
        <v>841574</v>
      </c>
      <c r="H9" s="80" t="s">
        <v>2721</v>
      </c>
      <c r="I9" s="136">
        <v>4142378</v>
      </c>
      <c r="J9" s="136">
        <v>4140878</v>
      </c>
    </row>
    <row r="10" spans="1:10">
      <c r="A10" s="68" t="s">
        <v>2718</v>
      </c>
      <c r="B10" s="68">
        <v>293416</v>
      </c>
      <c r="C10" s="68">
        <f t="shared" si="0"/>
        <v>292916</v>
      </c>
      <c r="H10" s="80" t="s">
        <v>2941</v>
      </c>
      <c r="I10" s="136">
        <v>27246082</v>
      </c>
      <c r="J10" s="136">
        <v>27236082</v>
      </c>
    </row>
    <row r="11" spans="1:10">
      <c r="A11" s="68" t="s">
        <v>2717</v>
      </c>
      <c r="B11" s="68">
        <v>419782</v>
      </c>
      <c r="C11" s="68">
        <f t="shared" si="0"/>
        <v>419282</v>
      </c>
    </row>
    <row r="12" spans="1:10">
      <c r="A12" s="68" t="s">
        <v>2718</v>
      </c>
      <c r="B12" s="68">
        <v>139261</v>
      </c>
      <c r="C12" s="68">
        <f t="shared" si="0"/>
        <v>138761</v>
      </c>
    </row>
    <row r="13" spans="1:10">
      <c r="A13" s="68" t="s">
        <v>2718</v>
      </c>
      <c r="B13" s="68">
        <v>1000000</v>
      </c>
      <c r="C13" s="68">
        <f t="shared" si="0"/>
        <v>999500</v>
      </c>
    </row>
    <row r="14" spans="1:10">
      <c r="A14" s="68" t="s">
        <v>2717</v>
      </c>
      <c r="B14" s="68">
        <v>3114227</v>
      </c>
      <c r="C14" s="68">
        <f t="shared" si="0"/>
        <v>3113727</v>
      </c>
    </row>
    <row r="15" spans="1:10">
      <c r="A15" s="68" t="s">
        <v>2720</v>
      </c>
      <c r="B15" s="68">
        <v>2172534</v>
      </c>
      <c r="C15" s="68">
        <f t="shared" si="0"/>
        <v>2172034</v>
      </c>
    </row>
    <row r="16" spans="1:10">
      <c r="A16" s="68" t="s">
        <v>2720</v>
      </c>
      <c r="B16" s="68">
        <v>1589999</v>
      </c>
      <c r="C16" s="68">
        <f t="shared" si="0"/>
        <v>1589499</v>
      </c>
    </row>
    <row r="17" spans="1:3">
      <c r="A17" s="68" t="s">
        <v>2717</v>
      </c>
      <c r="B17" s="68">
        <v>2100380</v>
      </c>
      <c r="C17" s="68">
        <f t="shared" si="0"/>
        <v>2099880</v>
      </c>
    </row>
    <row r="18" spans="1:3">
      <c r="A18" s="68" t="s">
        <v>2718</v>
      </c>
      <c r="B18" s="68">
        <v>1046399</v>
      </c>
      <c r="C18" s="68">
        <f t="shared" si="0"/>
        <v>1045899</v>
      </c>
    </row>
    <row r="19" spans="1:3">
      <c r="A19" s="68" t="s">
        <v>2719</v>
      </c>
      <c r="B19" s="68">
        <v>770641</v>
      </c>
      <c r="C19" s="68">
        <f t="shared" si="0"/>
        <v>770141</v>
      </c>
    </row>
    <row r="20" spans="1:3">
      <c r="A20" s="68" t="s">
        <v>2719</v>
      </c>
      <c r="B20" s="68">
        <v>2822285</v>
      </c>
      <c r="C20" s="68">
        <f t="shared" si="0"/>
        <v>2821785</v>
      </c>
    </row>
    <row r="21" spans="1:3">
      <c r="A21" s="68" t="s">
        <v>2717</v>
      </c>
      <c r="B21" s="68">
        <v>1627088</v>
      </c>
      <c r="C21" s="68">
        <f t="shared" si="0"/>
        <v>1626588</v>
      </c>
    </row>
    <row r="22" spans="1:3">
      <c r="A22" s="68" t="s">
        <v>2721</v>
      </c>
      <c r="B22" s="68">
        <v>639672</v>
      </c>
      <c r="C22" s="68">
        <f t="shared" si="0"/>
        <v>639172</v>
      </c>
    </row>
    <row r="23" spans="1:3">
      <c r="A23" s="68" t="s">
        <v>2721</v>
      </c>
      <c r="B23" s="68">
        <v>2660632</v>
      </c>
      <c r="C23" s="68">
        <f t="shared" si="0"/>
        <v>2660132</v>
      </c>
    </row>
    <row r="24" spans="1:3">
      <c r="A24" s="68" t="s">
        <v>2720</v>
      </c>
      <c r="B24" s="68">
        <v>1047563</v>
      </c>
      <c r="C24" s="68">
        <f t="shared" si="0"/>
        <v>1047063</v>
      </c>
    </row>
  </sheetData>
  <mergeCells count="1">
    <mergeCell ref="B1:E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5"/>
  <sheetViews>
    <sheetView showGridLines="0" workbookViewId="0"/>
  </sheetViews>
  <sheetFormatPr defaultRowHeight="14.4"/>
  <sheetData>
    <row r="1" spans="1:8">
      <c r="A1" s="41" t="s">
        <v>2888</v>
      </c>
      <c r="B1" s="22" t="s">
        <v>2886</v>
      </c>
      <c r="C1" s="22"/>
      <c r="D1" s="22"/>
      <c r="E1" s="22"/>
      <c r="F1" s="15"/>
      <c r="G1" s="15"/>
      <c r="H1" s="15"/>
    </row>
    <row r="5" spans="1:8">
      <c r="G5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21"/>
  <sheetViews>
    <sheetView showGridLines="0" workbookViewId="0">
      <selection activeCell="U5" sqref="U5"/>
    </sheetView>
  </sheetViews>
  <sheetFormatPr defaultRowHeight="14.4"/>
  <cols>
    <col min="1" max="1" width="6.5546875" customWidth="1"/>
    <col min="2" max="2" width="20.6640625" bestFit="1" customWidth="1"/>
    <col min="3" max="3" width="7.5546875" customWidth="1"/>
    <col min="4" max="4" width="8.44140625" customWidth="1"/>
    <col min="5" max="5" width="5.33203125" customWidth="1"/>
    <col min="6" max="6" width="13.5546875" bestFit="1" customWidth="1"/>
    <col min="7" max="7" width="11.109375" customWidth="1"/>
    <col min="8" max="9" width="7" customWidth="1"/>
    <col min="10" max="10" width="4.6640625" customWidth="1"/>
  </cols>
  <sheetData>
    <row r="1" spans="1:10">
      <c r="A1" s="10" t="s">
        <v>2820</v>
      </c>
      <c r="B1" s="10" t="s">
        <v>2821</v>
      </c>
      <c r="C1" s="10"/>
      <c r="D1" s="10"/>
      <c r="E1" s="15"/>
      <c r="F1" s="15"/>
      <c r="G1" s="15"/>
    </row>
    <row r="4" spans="1:10">
      <c r="A4" s="71" t="s">
        <v>0</v>
      </c>
      <c r="B4" s="71" t="s">
        <v>1</v>
      </c>
      <c r="C4" s="72" t="s">
        <v>2</v>
      </c>
      <c r="D4" s="71" t="s">
        <v>3</v>
      </c>
      <c r="E4" s="71" t="s">
        <v>4</v>
      </c>
      <c r="F4" s="71" t="s">
        <v>5</v>
      </c>
      <c r="G4" s="71" t="s">
        <v>2714</v>
      </c>
      <c r="H4" s="71" t="s">
        <v>2712</v>
      </c>
      <c r="I4" s="71" t="s">
        <v>2713</v>
      </c>
      <c r="J4" s="71" t="s">
        <v>2715</v>
      </c>
    </row>
    <row r="5" spans="1:10">
      <c r="A5" s="12">
        <v>376172</v>
      </c>
      <c r="B5" s="12" t="s">
        <v>8</v>
      </c>
      <c r="C5" s="35">
        <v>40280</v>
      </c>
      <c r="D5" s="12" t="s">
        <v>9</v>
      </c>
      <c r="E5" s="12" t="s">
        <v>10</v>
      </c>
      <c r="F5" s="12">
        <v>399532</v>
      </c>
      <c r="G5" s="78" t="s">
        <v>13</v>
      </c>
      <c r="H5" s="12">
        <v>1199561</v>
      </c>
      <c r="I5" s="12">
        <v>951452</v>
      </c>
      <c r="J5" s="36">
        <f>I5/H5</f>
        <v>0.79316683353326756</v>
      </c>
    </row>
    <row r="6" spans="1:10">
      <c r="A6" s="12">
        <v>376175</v>
      </c>
      <c r="B6" s="12" t="s">
        <v>14</v>
      </c>
      <c r="C6" s="35">
        <v>40280</v>
      </c>
      <c r="D6" s="12" t="s">
        <v>9</v>
      </c>
      <c r="E6" s="12" t="s">
        <v>15</v>
      </c>
      <c r="F6" s="12">
        <v>419863</v>
      </c>
      <c r="G6" s="12" t="s">
        <v>13</v>
      </c>
      <c r="H6" s="12">
        <v>1001514</v>
      </c>
      <c r="I6" s="12">
        <v>1151591</v>
      </c>
      <c r="J6" s="36">
        <f t="shared" ref="J6:J21" si="0">I6/H6</f>
        <v>1.1498501269078616</v>
      </c>
    </row>
    <row r="7" spans="1:10">
      <c r="A7" s="12">
        <v>376181</v>
      </c>
      <c r="B7" s="12" t="s">
        <v>18</v>
      </c>
      <c r="C7" s="35">
        <v>40280</v>
      </c>
      <c r="D7" s="12" t="s">
        <v>9</v>
      </c>
      <c r="E7" s="12" t="s">
        <v>19</v>
      </c>
      <c r="F7" s="12">
        <v>399534</v>
      </c>
      <c r="G7" s="12" t="s">
        <v>21</v>
      </c>
      <c r="H7" s="12">
        <v>622708</v>
      </c>
      <c r="I7" s="12">
        <v>885633</v>
      </c>
      <c r="J7" s="36">
        <f t="shared" si="0"/>
        <v>1.4222283959737148</v>
      </c>
    </row>
    <row r="8" spans="1:10">
      <c r="A8" s="12">
        <v>376184</v>
      </c>
      <c r="B8" s="12" t="s">
        <v>22</v>
      </c>
      <c r="C8" s="35">
        <v>40280</v>
      </c>
      <c r="D8" s="12" t="s">
        <v>9</v>
      </c>
      <c r="E8" s="12" t="s">
        <v>23</v>
      </c>
      <c r="F8" s="12">
        <v>377076</v>
      </c>
      <c r="G8" s="12" t="s">
        <v>21</v>
      </c>
      <c r="H8" s="12">
        <v>489534</v>
      </c>
      <c r="I8" s="12">
        <v>628449</v>
      </c>
      <c r="J8" s="36">
        <f t="shared" si="0"/>
        <v>1.2837698709384844</v>
      </c>
    </row>
    <row r="9" spans="1:10">
      <c r="A9" s="12">
        <v>376187</v>
      </c>
      <c r="B9" s="12" t="s">
        <v>25</v>
      </c>
      <c r="C9" s="35">
        <v>40182</v>
      </c>
      <c r="D9" s="12" t="s">
        <v>9</v>
      </c>
      <c r="E9" s="12" t="s">
        <v>26</v>
      </c>
      <c r="F9" s="12">
        <v>377076</v>
      </c>
      <c r="G9" s="12" t="s">
        <v>21</v>
      </c>
      <c r="H9" s="12">
        <v>1697902</v>
      </c>
      <c r="I9" s="12">
        <v>791370</v>
      </c>
      <c r="J9" s="36">
        <f t="shared" si="0"/>
        <v>0.46608697086168693</v>
      </c>
    </row>
    <row r="10" spans="1:10">
      <c r="A10" s="12">
        <v>376196</v>
      </c>
      <c r="B10" s="12" t="s">
        <v>29</v>
      </c>
      <c r="C10" s="35">
        <v>40278</v>
      </c>
      <c r="D10" s="12" t="s">
        <v>9</v>
      </c>
      <c r="E10" s="12" t="s">
        <v>30</v>
      </c>
      <c r="F10" s="12">
        <v>387266</v>
      </c>
      <c r="G10" s="12" t="s">
        <v>21</v>
      </c>
      <c r="H10" s="12">
        <v>1489572</v>
      </c>
      <c r="I10" s="12">
        <v>581866</v>
      </c>
      <c r="J10" s="36">
        <f t="shared" si="0"/>
        <v>0.39062630070919702</v>
      </c>
    </row>
    <row r="11" spans="1:10">
      <c r="A11" s="12">
        <v>376238</v>
      </c>
      <c r="B11" s="12" t="s">
        <v>32</v>
      </c>
      <c r="C11" s="35">
        <v>40280</v>
      </c>
      <c r="D11" s="12" t="s">
        <v>9</v>
      </c>
      <c r="E11" s="12" t="s">
        <v>33</v>
      </c>
      <c r="F11" s="12">
        <v>419863</v>
      </c>
      <c r="G11" s="12" t="s">
        <v>17</v>
      </c>
      <c r="H11" s="12">
        <v>700215</v>
      </c>
      <c r="I11" s="12">
        <v>1133645</v>
      </c>
      <c r="J11" s="36">
        <f t="shared" si="0"/>
        <v>1.6189955942103498</v>
      </c>
    </row>
    <row r="12" spans="1:10">
      <c r="A12" s="12">
        <v>375340</v>
      </c>
      <c r="B12" s="12" t="s">
        <v>34</v>
      </c>
      <c r="C12" s="35">
        <v>40280</v>
      </c>
      <c r="D12" s="12" t="s">
        <v>35</v>
      </c>
      <c r="E12" s="12" t="s">
        <v>36</v>
      </c>
      <c r="F12" s="12">
        <v>391321</v>
      </c>
      <c r="G12" s="12" t="s">
        <v>17</v>
      </c>
      <c r="H12" s="12">
        <v>710336</v>
      </c>
      <c r="I12" s="12">
        <v>631906</v>
      </c>
      <c r="J12" s="36">
        <f t="shared" si="0"/>
        <v>0.88958746283448964</v>
      </c>
    </row>
    <row r="13" spans="1:10">
      <c r="A13" s="12">
        <v>375347</v>
      </c>
      <c r="B13" s="12" t="s">
        <v>38</v>
      </c>
      <c r="C13" s="35">
        <v>40280</v>
      </c>
      <c r="D13" s="12" t="s">
        <v>35</v>
      </c>
      <c r="E13" s="12" t="s">
        <v>39</v>
      </c>
      <c r="F13" s="12">
        <v>460909</v>
      </c>
      <c r="G13" s="12" t="s">
        <v>17</v>
      </c>
      <c r="H13" s="12">
        <v>1394015</v>
      </c>
      <c r="I13" s="12">
        <v>1733935</v>
      </c>
      <c r="J13" s="36">
        <f t="shared" si="0"/>
        <v>1.2438424263727434</v>
      </c>
    </row>
    <row r="14" spans="1:10">
      <c r="A14" s="12">
        <v>375350</v>
      </c>
      <c r="B14" s="12" t="s">
        <v>41</v>
      </c>
      <c r="C14" s="35">
        <v>40280</v>
      </c>
      <c r="D14" s="12" t="s">
        <v>35</v>
      </c>
      <c r="E14" s="12" t="s">
        <v>42</v>
      </c>
      <c r="F14" s="12">
        <v>460909</v>
      </c>
      <c r="G14" s="12" t="s">
        <v>13</v>
      </c>
      <c r="H14" s="12">
        <v>1115157</v>
      </c>
      <c r="I14" s="12">
        <v>1386513</v>
      </c>
      <c r="J14" s="36">
        <f t="shared" si="0"/>
        <v>1.2433343466435667</v>
      </c>
    </row>
    <row r="15" spans="1:10">
      <c r="A15" s="12">
        <v>375355</v>
      </c>
      <c r="B15" s="12" t="s">
        <v>43</v>
      </c>
      <c r="C15" s="35">
        <v>40287</v>
      </c>
      <c r="D15" s="12" t="s">
        <v>35</v>
      </c>
      <c r="E15" s="12" t="s">
        <v>44</v>
      </c>
      <c r="F15" s="12">
        <v>424950</v>
      </c>
      <c r="G15" s="12" t="s">
        <v>13</v>
      </c>
      <c r="H15" s="12">
        <v>919591</v>
      </c>
      <c r="I15" s="12">
        <v>574544</v>
      </c>
      <c r="J15" s="36">
        <f t="shared" si="0"/>
        <v>0.6247821042180709</v>
      </c>
    </row>
    <row r="16" spans="1:10">
      <c r="A16" s="12">
        <v>375359</v>
      </c>
      <c r="B16" s="12" t="s">
        <v>46</v>
      </c>
      <c r="C16" s="35">
        <v>40280</v>
      </c>
      <c r="D16" s="12" t="s">
        <v>35</v>
      </c>
      <c r="E16" s="12" t="s">
        <v>47</v>
      </c>
      <c r="F16" s="12">
        <v>377963</v>
      </c>
      <c r="G16" s="12" t="s">
        <v>17</v>
      </c>
      <c r="H16" s="12">
        <v>874452</v>
      </c>
      <c r="I16" s="12">
        <v>552111</v>
      </c>
      <c r="J16" s="36">
        <f t="shared" si="0"/>
        <v>0.631379423913491</v>
      </c>
    </row>
    <row r="17" spans="1:10">
      <c r="A17" s="12">
        <v>375365</v>
      </c>
      <c r="B17" s="12" t="s">
        <v>49</v>
      </c>
      <c r="C17" s="35">
        <v>40287</v>
      </c>
      <c r="D17" s="12" t="s">
        <v>35</v>
      </c>
      <c r="E17" s="12" t="s">
        <v>50</v>
      </c>
      <c r="F17" s="12">
        <v>377329</v>
      </c>
      <c r="G17" s="12" t="s">
        <v>13</v>
      </c>
      <c r="H17" s="12">
        <v>1202039</v>
      </c>
      <c r="I17" s="12">
        <v>1373674</v>
      </c>
      <c r="J17" s="36">
        <f t="shared" si="0"/>
        <v>1.142786548522968</v>
      </c>
    </row>
    <row r="18" spans="1:10">
      <c r="A18" s="12">
        <v>375366</v>
      </c>
      <c r="B18" s="12" t="s">
        <v>52</v>
      </c>
      <c r="C18" s="35">
        <v>40287</v>
      </c>
      <c r="D18" s="12" t="s">
        <v>35</v>
      </c>
      <c r="E18" s="12" t="s">
        <v>53</v>
      </c>
      <c r="F18" s="12">
        <v>411082</v>
      </c>
      <c r="G18" s="12" t="s">
        <v>17</v>
      </c>
      <c r="H18" s="12">
        <v>1065405</v>
      </c>
      <c r="I18" s="12">
        <v>1252551</v>
      </c>
      <c r="J18" s="36">
        <f t="shared" si="0"/>
        <v>1.175657144466189</v>
      </c>
    </row>
    <row r="19" spans="1:10">
      <c r="A19" s="12">
        <v>375367</v>
      </c>
      <c r="B19" s="12" t="s">
        <v>55</v>
      </c>
      <c r="C19" s="35">
        <v>40280</v>
      </c>
      <c r="D19" s="12" t="s">
        <v>35</v>
      </c>
      <c r="E19" s="12" t="s">
        <v>56</v>
      </c>
      <c r="F19" s="12">
        <v>411082</v>
      </c>
      <c r="G19" s="12" t="s">
        <v>17</v>
      </c>
      <c r="H19" s="12">
        <v>811765</v>
      </c>
      <c r="I19" s="12">
        <v>813095</v>
      </c>
      <c r="J19" s="36">
        <f t="shared" si="0"/>
        <v>1.0016384052034764</v>
      </c>
    </row>
    <row r="20" spans="1:10">
      <c r="A20" s="12">
        <v>375692</v>
      </c>
      <c r="B20" s="12" t="s">
        <v>57</v>
      </c>
      <c r="C20" s="35">
        <v>40280</v>
      </c>
      <c r="D20" s="12" t="s">
        <v>35</v>
      </c>
      <c r="E20" s="12" t="s">
        <v>58</v>
      </c>
      <c r="F20" s="12">
        <v>411082</v>
      </c>
      <c r="G20" s="12" t="s">
        <v>17</v>
      </c>
      <c r="H20" s="12">
        <v>1089281</v>
      </c>
      <c r="I20" s="12">
        <v>1000552</v>
      </c>
      <c r="J20" s="36">
        <f t="shared" si="0"/>
        <v>0.9185435163194805</v>
      </c>
    </row>
    <row r="21" spans="1:10">
      <c r="A21" s="12">
        <v>375699</v>
      </c>
      <c r="B21" s="12" t="s">
        <v>59</v>
      </c>
      <c r="C21" s="35">
        <v>40280</v>
      </c>
      <c r="D21" s="12" t="s">
        <v>35</v>
      </c>
      <c r="E21" s="12" t="s">
        <v>60</v>
      </c>
      <c r="F21" s="12">
        <v>460909</v>
      </c>
      <c r="G21" s="12" t="s">
        <v>17</v>
      </c>
      <c r="H21" s="12">
        <v>1882688</v>
      </c>
      <c r="I21" s="12">
        <v>1129711</v>
      </c>
      <c r="J21" s="36">
        <f t="shared" si="0"/>
        <v>0.60005215946561508</v>
      </c>
    </row>
  </sheetData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21"/>
  <sheetViews>
    <sheetView showGridLines="0" workbookViewId="0">
      <selection activeCell="M21" sqref="M21"/>
    </sheetView>
  </sheetViews>
  <sheetFormatPr defaultRowHeight="14.4"/>
  <sheetData>
    <row r="1" spans="1:10">
      <c r="A1" s="10" t="s">
        <v>2822</v>
      </c>
      <c r="B1" s="10" t="s">
        <v>2823</v>
      </c>
      <c r="C1" s="10"/>
      <c r="D1" s="10"/>
      <c r="E1" s="15"/>
      <c r="F1" s="15"/>
    </row>
    <row r="4" spans="1:10">
      <c r="A4" s="71" t="s">
        <v>0</v>
      </c>
      <c r="B4" s="71" t="s">
        <v>1</v>
      </c>
      <c r="C4" s="72" t="s">
        <v>2</v>
      </c>
      <c r="D4" s="71" t="s">
        <v>3</v>
      </c>
      <c r="E4" s="71" t="s">
        <v>4</v>
      </c>
      <c r="F4" s="71" t="s">
        <v>5</v>
      </c>
      <c r="G4" s="71" t="s">
        <v>2714</v>
      </c>
      <c r="H4" s="71" t="s">
        <v>2712</v>
      </c>
      <c r="I4" s="71" t="s">
        <v>2713</v>
      </c>
      <c r="J4" s="71" t="s">
        <v>2715</v>
      </c>
    </row>
    <row r="5" spans="1:10">
      <c r="A5" s="12">
        <v>376172</v>
      </c>
      <c r="B5" s="12" t="s">
        <v>8</v>
      </c>
      <c r="C5" s="35">
        <v>40280</v>
      </c>
      <c r="D5" s="12" t="s">
        <v>9</v>
      </c>
      <c r="E5" s="12" t="s">
        <v>10</v>
      </c>
      <c r="F5" s="12">
        <v>399532</v>
      </c>
      <c r="G5" s="78" t="s">
        <v>13</v>
      </c>
      <c r="H5" s="12">
        <v>1199561</v>
      </c>
      <c r="I5" s="12">
        <v>951452</v>
      </c>
      <c r="J5" s="36">
        <f>I5/H5</f>
        <v>0.79316683353326756</v>
      </c>
    </row>
    <row r="6" spans="1:10">
      <c r="A6" s="12">
        <v>376175</v>
      </c>
      <c r="B6" s="12" t="s">
        <v>14</v>
      </c>
      <c r="C6" s="35">
        <v>40280</v>
      </c>
      <c r="D6" s="12" t="s">
        <v>9</v>
      </c>
      <c r="E6" s="12" t="s">
        <v>15</v>
      </c>
      <c r="F6" s="12">
        <v>419863</v>
      </c>
      <c r="G6" s="12" t="s">
        <v>13</v>
      </c>
      <c r="H6" s="12">
        <v>1001514</v>
      </c>
      <c r="I6" s="12">
        <v>1151591</v>
      </c>
      <c r="J6" s="36">
        <f t="shared" ref="J6:J21" si="0">I6/H6</f>
        <v>1.1498501269078616</v>
      </c>
    </row>
    <row r="7" spans="1:10">
      <c r="A7" s="12">
        <v>376181</v>
      </c>
      <c r="B7" s="12" t="s">
        <v>18</v>
      </c>
      <c r="C7" s="35">
        <v>40280</v>
      </c>
      <c r="D7" s="12" t="s">
        <v>9</v>
      </c>
      <c r="E7" s="12" t="s">
        <v>19</v>
      </c>
      <c r="F7" s="12">
        <v>399534</v>
      </c>
      <c r="G7" s="12" t="s">
        <v>21</v>
      </c>
      <c r="H7" s="12">
        <v>622708</v>
      </c>
      <c r="I7" s="12">
        <v>885633</v>
      </c>
      <c r="J7" s="36">
        <f t="shared" si="0"/>
        <v>1.4222283959737148</v>
      </c>
    </row>
    <row r="8" spans="1:10">
      <c r="A8" s="12">
        <v>376184</v>
      </c>
      <c r="B8" s="12" t="s">
        <v>22</v>
      </c>
      <c r="C8" s="35">
        <v>40280</v>
      </c>
      <c r="D8" s="12" t="s">
        <v>9</v>
      </c>
      <c r="E8" s="12" t="s">
        <v>23</v>
      </c>
      <c r="F8" s="12">
        <v>377076</v>
      </c>
      <c r="G8" s="12" t="s">
        <v>21</v>
      </c>
      <c r="H8" s="12">
        <v>489534</v>
      </c>
      <c r="I8" s="12">
        <v>628449</v>
      </c>
      <c r="J8" s="36">
        <f t="shared" si="0"/>
        <v>1.2837698709384844</v>
      </c>
    </row>
    <row r="9" spans="1:10">
      <c r="A9" s="12">
        <v>376187</v>
      </c>
      <c r="B9" s="12" t="s">
        <v>25</v>
      </c>
      <c r="C9" s="35">
        <v>40182</v>
      </c>
      <c r="D9" s="12" t="s">
        <v>9</v>
      </c>
      <c r="E9" s="12" t="s">
        <v>26</v>
      </c>
      <c r="F9" s="12">
        <v>377076</v>
      </c>
      <c r="G9" s="12" t="s">
        <v>21</v>
      </c>
      <c r="H9" s="12">
        <v>1697902</v>
      </c>
      <c r="I9" s="12">
        <v>791370</v>
      </c>
      <c r="J9" s="36">
        <f t="shared" si="0"/>
        <v>0.46608697086168693</v>
      </c>
    </row>
    <row r="10" spans="1:10">
      <c r="A10" s="12">
        <v>376196</v>
      </c>
      <c r="B10" s="12" t="s">
        <v>29</v>
      </c>
      <c r="C10" s="35">
        <v>40278</v>
      </c>
      <c r="D10" s="12" t="s">
        <v>9</v>
      </c>
      <c r="E10" s="12" t="s">
        <v>30</v>
      </c>
      <c r="F10" s="12">
        <v>387266</v>
      </c>
      <c r="G10" s="12" t="s">
        <v>21</v>
      </c>
      <c r="H10" s="12">
        <v>1489572</v>
      </c>
      <c r="I10" s="12">
        <v>581866</v>
      </c>
      <c r="J10" s="36">
        <f t="shared" si="0"/>
        <v>0.39062630070919702</v>
      </c>
    </row>
    <row r="11" spans="1:10">
      <c r="A11" s="12">
        <v>376238</v>
      </c>
      <c r="B11" s="12" t="s">
        <v>32</v>
      </c>
      <c r="C11" s="35">
        <v>40280</v>
      </c>
      <c r="D11" s="12" t="s">
        <v>9</v>
      </c>
      <c r="E11" s="12" t="s">
        <v>33</v>
      </c>
      <c r="F11" s="12">
        <v>419863</v>
      </c>
      <c r="G11" s="12" t="s">
        <v>17</v>
      </c>
      <c r="H11" s="12">
        <v>700215</v>
      </c>
      <c r="I11" s="12">
        <v>1133645</v>
      </c>
      <c r="J11" s="36">
        <f t="shared" si="0"/>
        <v>1.6189955942103498</v>
      </c>
    </row>
    <row r="12" spans="1:10">
      <c r="A12" s="12">
        <v>375340</v>
      </c>
      <c r="B12" s="12" t="s">
        <v>34</v>
      </c>
      <c r="C12" s="35">
        <v>40280</v>
      </c>
      <c r="D12" s="12" t="s">
        <v>35</v>
      </c>
      <c r="E12" s="12" t="s">
        <v>36</v>
      </c>
      <c r="F12" s="12">
        <v>391321</v>
      </c>
      <c r="G12" s="12" t="s">
        <v>17</v>
      </c>
      <c r="H12" s="12">
        <v>710336</v>
      </c>
      <c r="I12" s="12">
        <v>631906</v>
      </c>
      <c r="J12" s="36">
        <f t="shared" si="0"/>
        <v>0.88958746283448964</v>
      </c>
    </row>
    <row r="13" spans="1:10">
      <c r="A13" s="12">
        <v>375347</v>
      </c>
      <c r="B13" s="12" t="s">
        <v>38</v>
      </c>
      <c r="C13" s="35">
        <v>40280</v>
      </c>
      <c r="D13" s="12" t="s">
        <v>35</v>
      </c>
      <c r="E13" s="12" t="s">
        <v>39</v>
      </c>
      <c r="F13" s="12">
        <v>460909</v>
      </c>
      <c r="G13" s="12" t="s">
        <v>17</v>
      </c>
      <c r="H13" s="12">
        <v>1394015</v>
      </c>
      <c r="I13" s="12">
        <v>1733935</v>
      </c>
      <c r="J13" s="36">
        <f t="shared" si="0"/>
        <v>1.2438424263727434</v>
      </c>
    </row>
    <row r="14" spans="1:10">
      <c r="A14" s="12">
        <v>375350</v>
      </c>
      <c r="B14" s="12" t="s">
        <v>41</v>
      </c>
      <c r="C14" s="35">
        <v>40280</v>
      </c>
      <c r="D14" s="12" t="s">
        <v>35</v>
      </c>
      <c r="E14" s="12" t="s">
        <v>42</v>
      </c>
      <c r="F14" s="12">
        <v>460909</v>
      </c>
      <c r="G14" s="12" t="s">
        <v>13</v>
      </c>
      <c r="H14" s="12">
        <v>1115157</v>
      </c>
      <c r="I14" s="12">
        <v>1386513</v>
      </c>
      <c r="J14" s="36">
        <f t="shared" si="0"/>
        <v>1.2433343466435667</v>
      </c>
    </row>
    <row r="15" spans="1:10">
      <c r="A15" s="12">
        <v>375355</v>
      </c>
      <c r="B15" s="12" t="s">
        <v>43</v>
      </c>
      <c r="C15" s="35">
        <v>40287</v>
      </c>
      <c r="D15" s="12" t="s">
        <v>35</v>
      </c>
      <c r="E15" s="12" t="s">
        <v>44</v>
      </c>
      <c r="F15" s="12">
        <v>424950</v>
      </c>
      <c r="G15" s="12" t="s">
        <v>13</v>
      </c>
      <c r="H15" s="12">
        <v>919591</v>
      </c>
      <c r="I15" s="12">
        <v>574544</v>
      </c>
      <c r="J15" s="36">
        <f t="shared" si="0"/>
        <v>0.6247821042180709</v>
      </c>
    </row>
    <row r="16" spans="1:10">
      <c r="A16" s="12">
        <v>375359</v>
      </c>
      <c r="B16" s="12" t="s">
        <v>46</v>
      </c>
      <c r="C16" s="35">
        <v>40280</v>
      </c>
      <c r="D16" s="12" t="s">
        <v>35</v>
      </c>
      <c r="E16" s="12" t="s">
        <v>47</v>
      </c>
      <c r="F16" s="12">
        <v>377963</v>
      </c>
      <c r="G16" s="12" t="s">
        <v>17</v>
      </c>
      <c r="H16" s="12">
        <v>874452</v>
      </c>
      <c r="I16" s="12">
        <v>552111</v>
      </c>
      <c r="J16" s="36">
        <f t="shared" si="0"/>
        <v>0.631379423913491</v>
      </c>
    </row>
    <row r="17" spans="1:10">
      <c r="A17" s="12">
        <v>375365</v>
      </c>
      <c r="B17" s="12" t="s">
        <v>49</v>
      </c>
      <c r="C17" s="35">
        <v>40287</v>
      </c>
      <c r="D17" s="12" t="s">
        <v>35</v>
      </c>
      <c r="E17" s="12" t="s">
        <v>50</v>
      </c>
      <c r="F17" s="12">
        <v>377329</v>
      </c>
      <c r="G17" s="12" t="s">
        <v>13</v>
      </c>
      <c r="H17" s="12">
        <v>1202039</v>
      </c>
      <c r="I17" s="12">
        <v>1373674</v>
      </c>
      <c r="J17" s="36">
        <f t="shared" si="0"/>
        <v>1.142786548522968</v>
      </c>
    </row>
    <row r="18" spans="1:10">
      <c r="A18" s="12">
        <v>375366</v>
      </c>
      <c r="B18" s="12" t="s">
        <v>52</v>
      </c>
      <c r="C18" s="35">
        <v>40287</v>
      </c>
      <c r="D18" s="12" t="s">
        <v>35</v>
      </c>
      <c r="E18" s="12" t="s">
        <v>53</v>
      </c>
      <c r="F18" s="12">
        <v>411082</v>
      </c>
      <c r="G18" s="12" t="s">
        <v>17</v>
      </c>
      <c r="H18" s="12">
        <v>1065405</v>
      </c>
      <c r="I18" s="12">
        <v>1252551</v>
      </c>
      <c r="J18" s="36">
        <f t="shared" si="0"/>
        <v>1.175657144466189</v>
      </c>
    </row>
    <row r="19" spans="1:10">
      <c r="A19" s="12">
        <v>375367</v>
      </c>
      <c r="B19" s="12" t="s">
        <v>55</v>
      </c>
      <c r="C19" s="35">
        <v>40280</v>
      </c>
      <c r="D19" s="12" t="s">
        <v>35</v>
      </c>
      <c r="E19" s="12" t="s">
        <v>56</v>
      </c>
      <c r="F19" s="12">
        <v>411082</v>
      </c>
      <c r="G19" s="12" t="s">
        <v>17</v>
      </c>
      <c r="H19" s="12">
        <v>811765</v>
      </c>
      <c r="I19" s="12">
        <v>813095</v>
      </c>
      <c r="J19" s="36">
        <f t="shared" si="0"/>
        <v>1.0016384052034764</v>
      </c>
    </row>
    <row r="20" spans="1:10">
      <c r="A20" s="12">
        <v>375692</v>
      </c>
      <c r="B20" s="12" t="s">
        <v>57</v>
      </c>
      <c r="C20" s="35">
        <v>40280</v>
      </c>
      <c r="D20" s="12" t="s">
        <v>35</v>
      </c>
      <c r="E20" s="12" t="s">
        <v>58</v>
      </c>
      <c r="F20" s="12">
        <v>411082</v>
      </c>
      <c r="G20" s="12" t="s">
        <v>17</v>
      </c>
      <c r="H20" s="12">
        <v>1089281</v>
      </c>
      <c r="I20" s="12">
        <v>1000552</v>
      </c>
      <c r="J20" s="36">
        <f t="shared" si="0"/>
        <v>0.9185435163194805</v>
      </c>
    </row>
    <row r="21" spans="1:10">
      <c r="A21" s="12">
        <v>375699</v>
      </c>
      <c r="B21" s="12" t="s">
        <v>59</v>
      </c>
      <c r="C21" s="35">
        <v>40280</v>
      </c>
      <c r="D21" s="12" t="s">
        <v>35</v>
      </c>
      <c r="E21" s="12" t="s">
        <v>60</v>
      </c>
      <c r="F21" s="12">
        <v>460909</v>
      </c>
      <c r="G21" s="12" t="s">
        <v>17</v>
      </c>
      <c r="H21" s="12">
        <v>1882688</v>
      </c>
      <c r="I21" s="12">
        <v>1129711</v>
      </c>
      <c r="J21" s="36">
        <f t="shared" si="0"/>
        <v>0.60005215946561508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21"/>
  <sheetViews>
    <sheetView showGridLines="0" workbookViewId="0">
      <selection activeCell="U12" sqref="U12"/>
    </sheetView>
  </sheetViews>
  <sheetFormatPr defaultRowHeight="14.4"/>
  <cols>
    <col min="1" max="1" width="6.5546875" customWidth="1"/>
    <col min="2" max="2" width="20.6640625" bestFit="1" customWidth="1"/>
    <col min="3" max="3" width="7.5546875" customWidth="1"/>
    <col min="4" max="4" width="8.44140625" customWidth="1"/>
    <col min="5" max="5" width="5.33203125" customWidth="1"/>
    <col min="6" max="6" width="13.5546875" bestFit="1" customWidth="1"/>
    <col min="7" max="7" width="10.109375" bestFit="1" customWidth="1"/>
    <col min="8" max="9" width="7" customWidth="1"/>
    <col min="10" max="10" width="4.6640625" customWidth="1"/>
  </cols>
  <sheetData>
    <row r="1" spans="1:10">
      <c r="A1" s="10" t="s">
        <v>2825</v>
      </c>
      <c r="B1" s="10" t="s">
        <v>2824</v>
      </c>
      <c r="C1" s="10"/>
      <c r="D1" s="10"/>
      <c r="E1" s="15"/>
      <c r="F1" s="15"/>
    </row>
    <row r="4" spans="1:10">
      <c r="A4" s="71" t="s">
        <v>0</v>
      </c>
      <c r="B4" s="71" t="s">
        <v>1</v>
      </c>
      <c r="C4" s="72" t="s">
        <v>2</v>
      </c>
      <c r="D4" s="71" t="s">
        <v>3</v>
      </c>
      <c r="E4" s="71" t="s">
        <v>4</v>
      </c>
      <c r="F4" s="71" t="s">
        <v>5</v>
      </c>
      <c r="G4" s="71" t="s">
        <v>2714</v>
      </c>
      <c r="H4" s="71" t="s">
        <v>2712</v>
      </c>
      <c r="I4" s="71" t="s">
        <v>2713</v>
      </c>
      <c r="J4" s="71" t="s">
        <v>2715</v>
      </c>
    </row>
    <row r="5" spans="1:10">
      <c r="A5" s="12">
        <v>376172</v>
      </c>
      <c r="B5" s="12" t="s">
        <v>8</v>
      </c>
      <c r="C5" s="35">
        <v>40280</v>
      </c>
      <c r="D5" s="12" t="s">
        <v>9</v>
      </c>
      <c r="E5" s="12" t="s">
        <v>10</v>
      </c>
      <c r="F5" s="12">
        <v>399532</v>
      </c>
      <c r="G5" s="78" t="s">
        <v>13</v>
      </c>
      <c r="H5" s="12">
        <v>1199561</v>
      </c>
      <c r="I5" s="12">
        <v>951452</v>
      </c>
      <c r="J5" s="36">
        <f>I5/H5</f>
        <v>0.79316683353326756</v>
      </c>
    </row>
    <row r="6" spans="1:10">
      <c r="A6" s="12">
        <v>376175</v>
      </c>
      <c r="B6" s="12" t="s">
        <v>14</v>
      </c>
      <c r="C6" s="35">
        <v>40280</v>
      </c>
      <c r="D6" s="12" t="s">
        <v>9</v>
      </c>
      <c r="E6" s="12" t="s">
        <v>15</v>
      </c>
      <c r="F6" s="12">
        <v>419863</v>
      </c>
      <c r="G6" s="12" t="s">
        <v>13</v>
      </c>
      <c r="H6" s="12">
        <v>1001514</v>
      </c>
      <c r="I6" s="12">
        <v>1151591</v>
      </c>
      <c r="J6" s="36">
        <f t="shared" ref="J6:J21" si="0">I6/H6</f>
        <v>1.1498501269078616</v>
      </c>
    </row>
    <row r="7" spans="1:10">
      <c r="A7" s="12">
        <v>376181</v>
      </c>
      <c r="B7" s="12" t="s">
        <v>18</v>
      </c>
      <c r="C7" s="35">
        <v>40280</v>
      </c>
      <c r="D7" s="12" t="s">
        <v>9</v>
      </c>
      <c r="E7" s="12" t="s">
        <v>19</v>
      </c>
      <c r="F7" s="12">
        <v>399534</v>
      </c>
      <c r="G7" s="12" t="s">
        <v>21</v>
      </c>
      <c r="H7" s="12">
        <v>622708</v>
      </c>
      <c r="I7" s="12">
        <v>885633</v>
      </c>
      <c r="J7" s="36">
        <f t="shared" si="0"/>
        <v>1.4222283959737148</v>
      </c>
    </row>
    <row r="8" spans="1:10">
      <c r="A8" s="12">
        <v>376184</v>
      </c>
      <c r="B8" s="12" t="s">
        <v>22</v>
      </c>
      <c r="C8" s="35">
        <v>40280</v>
      </c>
      <c r="D8" s="12" t="s">
        <v>9</v>
      </c>
      <c r="E8" s="12" t="s">
        <v>23</v>
      </c>
      <c r="F8" s="12">
        <v>377076</v>
      </c>
      <c r="G8" s="12" t="s">
        <v>21</v>
      </c>
      <c r="H8" s="12">
        <v>489534</v>
      </c>
      <c r="I8" s="12">
        <v>628449</v>
      </c>
      <c r="J8" s="36">
        <f t="shared" si="0"/>
        <v>1.2837698709384844</v>
      </c>
    </row>
    <row r="9" spans="1:10">
      <c r="A9" s="12">
        <v>376187</v>
      </c>
      <c r="B9" s="12" t="s">
        <v>25</v>
      </c>
      <c r="C9" s="35">
        <v>40182</v>
      </c>
      <c r="D9" s="12" t="s">
        <v>9</v>
      </c>
      <c r="E9" s="12" t="s">
        <v>26</v>
      </c>
      <c r="F9" s="12">
        <v>377076</v>
      </c>
      <c r="G9" s="12" t="s">
        <v>21</v>
      </c>
      <c r="H9" s="12">
        <v>1697902</v>
      </c>
      <c r="I9" s="12">
        <v>791370</v>
      </c>
      <c r="J9" s="36">
        <f t="shared" si="0"/>
        <v>0.46608697086168693</v>
      </c>
    </row>
    <row r="10" spans="1:10">
      <c r="A10" s="12">
        <v>376196</v>
      </c>
      <c r="B10" s="12" t="s">
        <v>29</v>
      </c>
      <c r="C10" s="35">
        <v>40278</v>
      </c>
      <c r="D10" s="12" t="s">
        <v>9</v>
      </c>
      <c r="E10" s="12" t="s">
        <v>30</v>
      </c>
      <c r="F10" s="12">
        <v>387266</v>
      </c>
      <c r="G10" s="12" t="s">
        <v>21</v>
      </c>
      <c r="H10" s="12">
        <v>1489572</v>
      </c>
      <c r="I10" s="12">
        <v>581866</v>
      </c>
      <c r="J10" s="36">
        <f t="shared" si="0"/>
        <v>0.39062630070919702</v>
      </c>
    </row>
    <row r="11" spans="1:10">
      <c r="A11" s="12">
        <v>376238</v>
      </c>
      <c r="B11" s="12" t="s">
        <v>32</v>
      </c>
      <c r="C11" s="35">
        <v>40280</v>
      </c>
      <c r="D11" s="12" t="s">
        <v>9</v>
      </c>
      <c r="E11" s="12" t="s">
        <v>33</v>
      </c>
      <c r="F11" s="12">
        <v>419863</v>
      </c>
      <c r="G11" s="12" t="s">
        <v>17</v>
      </c>
      <c r="H11" s="12">
        <v>700215</v>
      </c>
      <c r="I11" s="12">
        <v>1133645</v>
      </c>
      <c r="J11" s="36">
        <f t="shared" si="0"/>
        <v>1.6189955942103498</v>
      </c>
    </row>
    <row r="12" spans="1:10">
      <c r="A12" s="12">
        <v>375340</v>
      </c>
      <c r="B12" s="12" t="s">
        <v>34</v>
      </c>
      <c r="C12" s="35">
        <v>40280</v>
      </c>
      <c r="D12" s="12" t="s">
        <v>35</v>
      </c>
      <c r="E12" s="12" t="s">
        <v>36</v>
      </c>
      <c r="F12" s="12">
        <v>391321</v>
      </c>
      <c r="G12" s="12" t="s">
        <v>17</v>
      </c>
      <c r="H12" s="12">
        <v>710336</v>
      </c>
      <c r="I12" s="12">
        <v>631906</v>
      </c>
      <c r="J12" s="36">
        <f t="shared" si="0"/>
        <v>0.88958746283448964</v>
      </c>
    </row>
    <row r="13" spans="1:10">
      <c r="A13" s="12">
        <v>375347</v>
      </c>
      <c r="B13" s="12" t="s">
        <v>38</v>
      </c>
      <c r="C13" s="35">
        <v>40280</v>
      </c>
      <c r="D13" s="12" t="s">
        <v>35</v>
      </c>
      <c r="E13" s="12" t="s">
        <v>39</v>
      </c>
      <c r="F13" s="12">
        <v>460909</v>
      </c>
      <c r="G13" s="12" t="s">
        <v>17</v>
      </c>
      <c r="H13" s="12">
        <v>1394015</v>
      </c>
      <c r="I13" s="12">
        <v>1733935</v>
      </c>
      <c r="J13" s="36">
        <f t="shared" si="0"/>
        <v>1.2438424263727434</v>
      </c>
    </row>
    <row r="14" spans="1:10">
      <c r="A14" s="12">
        <v>375350</v>
      </c>
      <c r="B14" s="12" t="s">
        <v>41</v>
      </c>
      <c r="C14" s="35">
        <v>40280</v>
      </c>
      <c r="D14" s="12" t="s">
        <v>35</v>
      </c>
      <c r="E14" s="12" t="s">
        <v>42</v>
      </c>
      <c r="F14" s="12">
        <v>460909</v>
      </c>
      <c r="G14" s="12" t="s">
        <v>13</v>
      </c>
      <c r="H14" s="12">
        <v>1115157</v>
      </c>
      <c r="I14" s="12">
        <v>1386513</v>
      </c>
      <c r="J14" s="36">
        <f t="shared" si="0"/>
        <v>1.2433343466435667</v>
      </c>
    </row>
    <row r="15" spans="1:10">
      <c r="A15" s="12">
        <v>375355</v>
      </c>
      <c r="B15" s="12" t="s">
        <v>43</v>
      </c>
      <c r="C15" s="35">
        <v>40287</v>
      </c>
      <c r="D15" s="12" t="s">
        <v>35</v>
      </c>
      <c r="E15" s="12" t="s">
        <v>44</v>
      </c>
      <c r="F15" s="12">
        <v>424950</v>
      </c>
      <c r="G15" s="12" t="s">
        <v>13</v>
      </c>
      <c r="H15" s="12">
        <v>919591</v>
      </c>
      <c r="I15" s="12">
        <v>574544</v>
      </c>
      <c r="J15" s="36">
        <f t="shared" si="0"/>
        <v>0.6247821042180709</v>
      </c>
    </row>
    <row r="16" spans="1:10">
      <c r="A16" s="12">
        <v>375359</v>
      </c>
      <c r="B16" s="12" t="s">
        <v>46</v>
      </c>
      <c r="C16" s="35">
        <v>40280</v>
      </c>
      <c r="D16" s="12" t="s">
        <v>35</v>
      </c>
      <c r="E16" s="12" t="s">
        <v>47</v>
      </c>
      <c r="F16" s="12">
        <v>377963</v>
      </c>
      <c r="G16" s="12" t="s">
        <v>17</v>
      </c>
      <c r="H16" s="12">
        <v>874452</v>
      </c>
      <c r="I16" s="12">
        <v>552111</v>
      </c>
      <c r="J16" s="36">
        <f t="shared" si="0"/>
        <v>0.631379423913491</v>
      </c>
    </row>
    <row r="17" spans="1:10">
      <c r="A17" s="12">
        <v>375365</v>
      </c>
      <c r="B17" s="12" t="s">
        <v>49</v>
      </c>
      <c r="C17" s="35">
        <v>40287</v>
      </c>
      <c r="D17" s="12" t="s">
        <v>35</v>
      </c>
      <c r="E17" s="12" t="s">
        <v>50</v>
      </c>
      <c r="F17" s="12">
        <v>377329</v>
      </c>
      <c r="G17" s="12" t="s">
        <v>13</v>
      </c>
      <c r="H17" s="12">
        <v>1202039</v>
      </c>
      <c r="I17" s="12">
        <v>1373674</v>
      </c>
      <c r="J17" s="36">
        <f t="shared" si="0"/>
        <v>1.142786548522968</v>
      </c>
    </row>
    <row r="18" spans="1:10">
      <c r="A18" s="12">
        <v>375366</v>
      </c>
      <c r="B18" s="12" t="s">
        <v>52</v>
      </c>
      <c r="C18" s="35">
        <v>40287</v>
      </c>
      <c r="D18" s="12" t="s">
        <v>35</v>
      </c>
      <c r="E18" s="12" t="s">
        <v>53</v>
      </c>
      <c r="F18" s="12">
        <v>411082</v>
      </c>
      <c r="G18" s="12" t="s">
        <v>17</v>
      </c>
      <c r="H18" s="12">
        <v>1065405</v>
      </c>
      <c r="I18" s="12">
        <v>1252551</v>
      </c>
      <c r="J18" s="36">
        <f t="shared" si="0"/>
        <v>1.175657144466189</v>
      </c>
    </row>
    <row r="19" spans="1:10">
      <c r="A19" s="12">
        <v>375367</v>
      </c>
      <c r="B19" s="12" t="s">
        <v>55</v>
      </c>
      <c r="C19" s="35">
        <v>40280</v>
      </c>
      <c r="D19" s="12" t="s">
        <v>35</v>
      </c>
      <c r="E19" s="12" t="s">
        <v>56</v>
      </c>
      <c r="F19" s="12">
        <v>411082</v>
      </c>
      <c r="G19" s="12" t="s">
        <v>17</v>
      </c>
      <c r="H19" s="12">
        <v>811765</v>
      </c>
      <c r="I19" s="12">
        <v>813095</v>
      </c>
      <c r="J19" s="36">
        <f t="shared" si="0"/>
        <v>1.0016384052034764</v>
      </c>
    </row>
    <row r="20" spans="1:10">
      <c r="A20" s="12">
        <v>375692</v>
      </c>
      <c r="B20" s="12" t="s">
        <v>57</v>
      </c>
      <c r="C20" s="35">
        <v>40280</v>
      </c>
      <c r="D20" s="12" t="s">
        <v>35</v>
      </c>
      <c r="E20" s="12" t="s">
        <v>58</v>
      </c>
      <c r="F20" s="12">
        <v>411082</v>
      </c>
      <c r="G20" s="12" t="s">
        <v>17</v>
      </c>
      <c r="H20" s="12">
        <v>1089281</v>
      </c>
      <c r="I20" s="12">
        <v>1000552</v>
      </c>
      <c r="J20" s="36">
        <f t="shared" si="0"/>
        <v>0.9185435163194805</v>
      </c>
    </row>
    <row r="21" spans="1:10">
      <c r="A21" s="12">
        <v>375699</v>
      </c>
      <c r="B21" s="12" t="s">
        <v>59</v>
      </c>
      <c r="C21" s="35">
        <v>40280</v>
      </c>
      <c r="D21" s="12" t="s">
        <v>35</v>
      </c>
      <c r="E21" s="12" t="s">
        <v>60</v>
      </c>
      <c r="F21" s="12">
        <v>460909</v>
      </c>
      <c r="G21" s="12" t="s">
        <v>17</v>
      </c>
      <c r="H21" s="12">
        <v>1882688</v>
      </c>
      <c r="I21" s="12">
        <v>1129711</v>
      </c>
      <c r="J21" s="36">
        <f t="shared" si="0"/>
        <v>0.60005215946561508</v>
      </c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2"/>
  <sheetViews>
    <sheetView showGridLines="0" workbookViewId="0">
      <selection activeCell="J10" sqref="J10"/>
    </sheetView>
  </sheetViews>
  <sheetFormatPr defaultRowHeight="14.4"/>
  <cols>
    <col min="1" max="1" width="10" bestFit="1" customWidth="1"/>
    <col min="2" max="2" width="12.5546875" customWidth="1"/>
    <col min="4" max="4" width="10.44140625" bestFit="1" customWidth="1"/>
    <col min="8" max="8" width="10.33203125" bestFit="1" customWidth="1"/>
    <col min="9" max="9" width="11.44140625" bestFit="1" customWidth="1"/>
  </cols>
  <sheetData>
    <row r="1" spans="1:9">
      <c r="A1" s="55" t="s">
        <v>2864</v>
      </c>
      <c r="B1" s="163" t="s">
        <v>2868</v>
      </c>
      <c r="C1" s="163"/>
      <c r="D1" s="163"/>
      <c r="E1" s="163"/>
      <c r="F1" s="163"/>
      <c r="G1" s="163"/>
      <c r="H1" s="163"/>
      <c r="I1" s="163"/>
    </row>
    <row r="3" spans="1:9">
      <c r="A3" s="2" t="s">
        <v>2867</v>
      </c>
      <c r="B3" s="164" t="s">
        <v>2866</v>
      </c>
      <c r="C3" s="164"/>
      <c r="D3" s="164"/>
      <c r="E3" s="164"/>
      <c r="F3" s="164"/>
    </row>
    <row r="4" spans="1:9">
      <c r="B4" s="80"/>
      <c r="C4" s="80"/>
      <c r="D4" s="80"/>
      <c r="E4" s="80"/>
      <c r="F4" s="80"/>
    </row>
    <row r="5" spans="1:9">
      <c r="B5" s="80"/>
      <c r="C5" s="80"/>
      <c r="D5" s="80"/>
      <c r="E5" s="80"/>
      <c r="F5" s="80"/>
      <c r="H5" s="112"/>
      <c r="I5" s="112"/>
    </row>
    <row r="6" spans="1:9">
      <c r="H6" s="112" t="s">
        <v>2943</v>
      </c>
      <c r="I6" s="112" t="s">
        <v>2944</v>
      </c>
    </row>
    <row r="7" spans="1:9">
      <c r="A7" s="2" t="s">
        <v>2865</v>
      </c>
      <c r="B7" s="39">
        <v>31872</v>
      </c>
      <c r="D7" s="104">
        <v>43627</v>
      </c>
      <c r="H7" s="138">
        <v>37251</v>
      </c>
      <c r="I7" s="138">
        <f ca="1">TODAY()</f>
        <v>45869</v>
      </c>
    </row>
    <row r="8" spans="1:9">
      <c r="A8" s="15" t="s">
        <v>2724</v>
      </c>
      <c r="B8" s="15"/>
      <c r="H8" s="112"/>
      <c r="I8" s="112"/>
    </row>
    <row r="9" spans="1:9">
      <c r="H9" s="112"/>
      <c r="I9" s="112"/>
    </row>
    <row r="10" spans="1:9">
      <c r="B10" s="15">
        <f>DATEDIF(B7,D7,"Y")</f>
        <v>32</v>
      </c>
      <c r="D10" t="s">
        <v>2736</v>
      </c>
      <c r="E10">
        <f>DATEDIF(B7,D7,"y")</f>
        <v>32</v>
      </c>
      <c r="H10" s="112" t="s">
        <v>2736</v>
      </c>
      <c r="I10" s="112">
        <f ca="1">DATEDIF(H7,I7,"y")</f>
        <v>23</v>
      </c>
    </row>
    <row r="11" spans="1:9">
      <c r="B11">
        <f>DATEDIF(B7,D7,"yM")</f>
        <v>2</v>
      </c>
      <c r="D11" t="s">
        <v>2735</v>
      </c>
      <c r="E11">
        <f>DATEDIF(B7,D7,"ym")</f>
        <v>2</v>
      </c>
      <c r="H11" s="112" t="s">
        <v>2735</v>
      </c>
      <c r="I11" s="112">
        <f ca="1">DATEDIF(H7,I7,"YM")</f>
        <v>7</v>
      </c>
    </row>
    <row r="12" spans="1:9">
      <c r="B12">
        <f>DATEDIF(B7,D7,"md")</f>
        <v>6</v>
      </c>
      <c r="D12" t="s">
        <v>2900</v>
      </c>
      <c r="E12">
        <f>DATEDIF(B7,D7,"md")</f>
        <v>6</v>
      </c>
      <c r="H12" s="112" t="s">
        <v>2900</v>
      </c>
      <c r="I12" s="112">
        <f ca="1">DATEDIF(H7,I7,"MD")</f>
        <v>5</v>
      </c>
    </row>
  </sheetData>
  <mergeCells count="2">
    <mergeCell ref="B1:I1"/>
    <mergeCell ref="B3:F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24"/>
  <sheetViews>
    <sheetView showGridLines="0" workbookViewId="0">
      <selection activeCell="G6" sqref="G6"/>
    </sheetView>
  </sheetViews>
  <sheetFormatPr defaultRowHeight="14.4"/>
  <cols>
    <col min="1" max="1" width="15.5546875" bestFit="1" customWidth="1"/>
    <col min="2" max="2" width="10.6640625" bestFit="1" customWidth="1"/>
    <col min="4" max="4" width="12.5546875" bestFit="1" customWidth="1"/>
    <col min="6" max="6" width="10.44140625" bestFit="1" customWidth="1"/>
  </cols>
  <sheetData>
    <row r="1" spans="1:8">
      <c r="A1" s="41" t="s">
        <v>2869</v>
      </c>
      <c r="B1" s="149" t="s">
        <v>2875</v>
      </c>
      <c r="C1" s="149"/>
      <c r="D1" s="149"/>
      <c r="E1" s="149"/>
    </row>
    <row r="4" spans="1:8">
      <c r="A4" s="16" t="s">
        <v>2870</v>
      </c>
      <c r="B4" s="83">
        <v>0.18</v>
      </c>
      <c r="C4" t="s">
        <v>2899</v>
      </c>
    </row>
    <row r="5" spans="1:8">
      <c r="A5" s="16" t="s">
        <v>2871</v>
      </c>
      <c r="B5" s="16">
        <v>100000</v>
      </c>
      <c r="C5" t="s">
        <v>2898</v>
      </c>
    </row>
    <row r="6" spans="1:8">
      <c r="A6" s="16" t="s">
        <v>2873</v>
      </c>
      <c r="B6" s="84">
        <v>42370</v>
      </c>
    </row>
    <row r="7" spans="1:8">
      <c r="A7" s="16" t="s">
        <v>2872</v>
      </c>
      <c r="B7" s="84">
        <v>42663</v>
      </c>
    </row>
    <row r="8" spans="1:8">
      <c r="A8" s="17"/>
      <c r="B8" s="17"/>
    </row>
    <row r="9" spans="1:8">
      <c r="A9" s="85" t="s">
        <v>2874</v>
      </c>
      <c r="B9" s="139">
        <f>PMT(B4/12,DATEDIF(B6,B7,"m"),-B5)</f>
        <v>11960.982337683639</v>
      </c>
    </row>
    <row r="10" spans="1:8">
      <c r="B10" s="105">
        <f>PMT(B4/12,DATEDIF(B6,B7,"m"),-B5)</f>
        <v>11960.982337683639</v>
      </c>
      <c r="E10" t="s">
        <v>2901</v>
      </c>
      <c r="F10" s="105">
        <f>PPMT(B4/12,1,DATEDIF(B6,B7,"m"),-B5)</f>
        <v>10460.982337683639</v>
      </c>
      <c r="H10">
        <f>F10+F11</f>
        <v>11960.982337683639</v>
      </c>
    </row>
    <row r="11" spans="1:8">
      <c r="E11" t="s">
        <v>2902</v>
      </c>
      <c r="F11">
        <f>IPMT(B4/12,1,DATEDIF(B6,B7,"m"),-B5)</f>
        <v>1500</v>
      </c>
    </row>
    <row r="16" spans="1:8">
      <c r="D16" s="105"/>
    </row>
    <row r="24" spans="2:2">
      <c r="B24">
        <v>8</v>
      </c>
    </row>
  </sheetData>
  <mergeCells count="1">
    <mergeCell ref="B1:E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5"/>
  <sheetViews>
    <sheetView showGridLines="0" workbookViewId="0">
      <selection activeCell="A2" sqref="A2"/>
    </sheetView>
  </sheetViews>
  <sheetFormatPr defaultRowHeight="14.4"/>
  <sheetData>
    <row r="1" spans="1:7">
      <c r="A1" s="41" t="s">
        <v>2876</v>
      </c>
      <c r="B1" s="149" t="s">
        <v>2877</v>
      </c>
      <c r="C1" s="149"/>
      <c r="D1" s="149"/>
      <c r="E1" s="149"/>
    </row>
    <row r="2" spans="1:7" ht="17.399999999999999">
      <c r="B2" s="88"/>
    </row>
    <row r="5" spans="1:7">
      <c r="G5" s="42"/>
    </row>
  </sheetData>
  <mergeCells count="1">
    <mergeCell ref="B1:E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11"/>
  <sheetViews>
    <sheetView showGridLines="0" workbookViewId="0">
      <selection activeCell="F13" sqref="F13"/>
    </sheetView>
  </sheetViews>
  <sheetFormatPr defaultRowHeight="14.4"/>
  <cols>
    <col min="1" max="1" width="7.44140625" customWidth="1"/>
  </cols>
  <sheetData>
    <row r="1" spans="1:7">
      <c r="A1" s="41" t="s">
        <v>2878</v>
      </c>
      <c r="B1" s="149" t="s">
        <v>2879</v>
      </c>
      <c r="C1" s="149"/>
      <c r="D1" s="149"/>
      <c r="E1" s="149"/>
    </row>
    <row r="4" spans="1:7">
      <c r="A4" s="89" t="s">
        <v>2880</v>
      </c>
      <c r="B4" s="89" t="s">
        <v>2712</v>
      </c>
      <c r="C4" s="89" t="s">
        <v>2715</v>
      </c>
      <c r="D4" s="17"/>
    </row>
    <row r="5" spans="1:7">
      <c r="A5" s="90">
        <v>23</v>
      </c>
      <c r="B5" s="90">
        <v>22</v>
      </c>
      <c r="C5" s="91">
        <f>B5/A5</f>
        <v>0.95652173913043481</v>
      </c>
      <c r="D5" s="17"/>
      <c r="G5" s="42"/>
    </row>
    <row r="6" spans="1:7">
      <c r="A6" s="90">
        <v>32</v>
      </c>
      <c r="B6" s="90">
        <v>32</v>
      </c>
      <c r="C6" s="91">
        <f t="shared" ref="C6:C10" si="0">B6/A6</f>
        <v>1</v>
      </c>
      <c r="D6" s="17"/>
    </row>
    <row r="7" spans="1:7">
      <c r="A7" s="90">
        <v>0</v>
      </c>
      <c r="B7" s="90">
        <v>0</v>
      </c>
      <c r="C7" s="140" t="str">
        <f>IFERROR(B7/A7, "NA")</f>
        <v>NA</v>
      </c>
      <c r="D7" s="17"/>
    </row>
    <row r="8" spans="1:7">
      <c r="A8" s="90">
        <v>89</v>
      </c>
      <c r="B8" s="90">
        <v>45</v>
      </c>
      <c r="C8" s="91">
        <f t="shared" si="0"/>
        <v>0.5056179775280899</v>
      </c>
      <c r="D8" s="17"/>
    </row>
    <row r="9" spans="1:7">
      <c r="A9" s="90">
        <v>0</v>
      </c>
      <c r="B9" s="90">
        <v>0</v>
      </c>
      <c r="C9" s="140" t="str">
        <f>IFERROR(B9/A9,"NA")</f>
        <v>NA</v>
      </c>
      <c r="D9" s="17"/>
    </row>
    <row r="10" spans="1:7">
      <c r="A10" s="90">
        <v>76</v>
      </c>
      <c r="B10" s="90">
        <v>23</v>
      </c>
      <c r="C10" s="91">
        <f t="shared" si="0"/>
        <v>0.30263157894736842</v>
      </c>
      <c r="D10" s="17"/>
    </row>
    <row r="11" spans="1:7">
      <c r="A11" s="17"/>
      <c r="B11" s="17"/>
      <c r="C11" s="17"/>
      <c r="D11" s="17"/>
    </row>
  </sheetData>
  <mergeCells count="1">
    <mergeCell ref="B1:E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"/>
  <sheetViews>
    <sheetView showGridLines="0" workbookViewId="0"/>
  </sheetViews>
  <sheetFormatPr defaultRowHeight="14.4"/>
  <sheetData>
    <row r="1" spans="1:6">
      <c r="A1" s="41" t="s">
        <v>2881</v>
      </c>
      <c r="B1" s="149" t="s">
        <v>2883</v>
      </c>
      <c r="C1" s="149"/>
      <c r="D1" s="149"/>
      <c r="E1" s="149"/>
      <c r="F1" s="149"/>
    </row>
  </sheetData>
  <mergeCells count="1">
    <mergeCell ref="B1:F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8"/>
  <sheetViews>
    <sheetView showGridLines="0" workbookViewId="0">
      <selection activeCell="F20" sqref="F20"/>
    </sheetView>
  </sheetViews>
  <sheetFormatPr defaultRowHeight="14.4"/>
  <cols>
    <col min="2" max="2" width="12.88671875" bestFit="1" customWidth="1"/>
    <col min="8" max="8" width="14.33203125" customWidth="1"/>
  </cols>
  <sheetData>
    <row r="1" spans="1:8">
      <c r="A1" s="41" t="s">
        <v>2882</v>
      </c>
      <c r="B1" s="92" t="s">
        <v>2885</v>
      </c>
      <c r="C1" s="93"/>
      <c r="D1" s="93"/>
      <c r="E1" s="94"/>
      <c r="F1" s="95"/>
      <c r="G1" s="95"/>
      <c r="H1" s="95"/>
    </row>
    <row r="5" spans="1:8">
      <c r="B5" s="112" t="s">
        <v>2714</v>
      </c>
      <c r="C5" s="112" t="s">
        <v>2884</v>
      </c>
      <c r="G5" s="42"/>
    </row>
    <row r="6" spans="1:8">
      <c r="B6" s="112" t="s">
        <v>247</v>
      </c>
      <c r="C6" s="112">
        <f>SUMIF(Master_Data!$I$2:$I$1361,'49'!$B$6,Master_Data!$J$2:$J$1361)</f>
        <v>33014990</v>
      </c>
    </row>
    <row r="13" spans="1:8">
      <c r="A13" s="61" t="s">
        <v>377</v>
      </c>
    </row>
    <row r="14" spans="1:8">
      <c r="A14" s="61" t="s">
        <v>247</v>
      </c>
    </row>
    <row r="15" spans="1:8">
      <c r="A15" s="61" t="s">
        <v>28</v>
      </c>
    </row>
    <row r="16" spans="1:8">
      <c r="A16" s="61" t="s">
        <v>13</v>
      </c>
    </row>
    <row r="17" spans="1:1">
      <c r="A17" s="61" t="s">
        <v>17</v>
      </c>
    </row>
    <row r="18" spans="1:1">
      <c r="A18" s="61" t="s">
        <v>21</v>
      </c>
    </row>
  </sheetData>
  <dataValidations count="1">
    <dataValidation type="list" allowBlank="1" showInputMessage="1" showErrorMessage="1" sqref="B6" xr:uid="{00000000-0002-0000-3100-000000000000}">
      <formula1>$A$13:$A$18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52"/>
  <sheetViews>
    <sheetView showGridLines="0" workbookViewId="0">
      <selection activeCell="G6" sqref="G6"/>
    </sheetView>
  </sheetViews>
  <sheetFormatPr defaultRowHeight="14.4"/>
  <cols>
    <col min="1" max="1" width="5.6640625" customWidth="1"/>
    <col min="2" max="3" width="10.5546875" bestFit="1" customWidth="1"/>
  </cols>
  <sheetData>
    <row r="1" spans="1:7">
      <c r="A1" s="63" t="s">
        <v>2887</v>
      </c>
      <c r="B1" s="144" t="s">
        <v>2819</v>
      </c>
      <c r="C1" s="144"/>
      <c r="D1" s="144"/>
      <c r="E1" s="144"/>
    </row>
    <row r="2" spans="1:7">
      <c r="A2" s="42"/>
      <c r="B2" s="42"/>
      <c r="C2" s="42"/>
      <c r="D2" s="42"/>
      <c r="E2" s="42"/>
    </row>
    <row r="3" spans="1:7">
      <c r="A3" s="42"/>
      <c r="B3" s="42"/>
      <c r="C3" s="42"/>
      <c r="D3" s="42"/>
      <c r="E3" s="42"/>
    </row>
    <row r="4" spans="1:7">
      <c r="A4" s="75" t="s">
        <v>2813</v>
      </c>
      <c r="B4" s="76" t="s">
        <v>2712</v>
      </c>
      <c r="C4" s="42"/>
      <c r="D4" s="108" t="s">
        <v>2893</v>
      </c>
      <c r="E4" s="108" t="s">
        <v>2945</v>
      </c>
    </row>
    <row r="5" spans="1:7">
      <c r="A5" s="37" t="s">
        <v>2717</v>
      </c>
      <c r="B5" s="37">
        <v>324121</v>
      </c>
      <c r="C5" s="42"/>
      <c r="D5" s="107">
        <f>COUNTIF(A5:A24,"A")</f>
        <v>6</v>
      </c>
      <c r="E5" s="107">
        <f>SUMIF(A5:A24,$A$5,B5:B24)</f>
        <v>9183646</v>
      </c>
      <c r="G5" s="42"/>
    </row>
    <row r="6" spans="1:7">
      <c r="A6" s="37" t="s">
        <v>2718</v>
      </c>
      <c r="B6" s="37">
        <v>2455078</v>
      </c>
      <c r="C6" s="42"/>
    </row>
    <row r="7" spans="1:7">
      <c r="A7" s="37" t="s">
        <v>2717</v>
      </c>
      <c r="B7" s="37">
        <v>1598048</v>
      </c>
      <c r="C7" s="42"/>
    </row>
    <row r="8" spans="1:7">
      <c r="A8" s="37" t="s">
        <v>2720</v>
      </c>
      <c r="B8" s="37">
        <v>582882</v>
      </c>
      <c r="C8" s="42"/>
    </row>
    <row r="9" spans="1:7">
      <c r="A9" s="37" t="s">
        <v>2721</v>
      </c>
      <c r="B9" s="37">
        <v>842074</v>
      </c>
      <c r="C9" s="42"/>
    </row>
    <row r="10" spans="1:7">
      <c r="A10" s="37" t="s">
        <v>2718</v>
      </c>
      <c r="B10" s="37">
        <v>293416</v>
      </c>
      <c r="C10" s="42"/>
    </row>
    <row r="11" spans="1:7">
      <c r="A11" s="37" t="s">
        <v>2717</v>
      </c>
      <c r="B11" s="37">
        <v>419782</v>
      </c>
      <c r="C11" s="42"/>
    </row>
    <row r="12" spans="1:7">
      <c r="A12" s="37" t="s">
        <v>2718</v>
      </c>
      <c r="B12" s="37">
        <v>139261</v>
      </c>
      <c r="C12" s="42"/>
    </row>
    <row r="13" spans="1:7">
      <c r="A13" s="37" t="s">
        <v>2718</v>
      </c>
      <c r="B13" s="37">
        <v>1000000</v>
      </c>
      <c r="C13" s="42"/>
    </row>
    <row r="14" spans="1:7">
      <c r="A14" s="37" t="s">
        <v>2717</v>
      </c>
      <c r="B14" s="37">
        <v>3114227</v>
      </c>
      <c r="C14" s="42"/>
    </row>
    <row r="15" spans="1:7">
      <c r="A15" s="37" t="s">
        <v>2720</v>
      </c>
      <c r="B15" s="37">
        <v>2172534</v>
      </c>
      <c r="C15" s="42"/>
    </row>
    <row r="16" spans="1:7">
      <c r="A16" s="37" t="s">
        <v>2720</v>
      </c>
      <c r="B16" s="37">
        <v>1589999</v>
      </c>
      <c r="C16" s="42"/>
    </row>
    <row r="17" spans="1:3">
      <c r="A17" s="37" t="s">
        <v>2717</v>
      </c>
      <c r="B17" s="37">
        <v>2100380</v>
      </c>
      <c r="C17" s="42"/>
    </row>
    <row r="18" spans="1:3">
      <c r="A18" s="37" t="s">
        <v>2718</v>
      </c>
      <c r="B18" s="37">
        <v>1046399</v>
      </c>
      <c r="C18" s="42"/>
    </row>
    <row r="19" spans="1:3">
      <c r="A19" s="37" t="s">
        <v>2719</v>
      </c>
      <c r="B19" s="37">
        <v>770641</v>
      </c>
      <c r="C19" s="42"/>
    </row>
    <row r="20" spans="1:3">
      <c r="A20" s="37" t="s">
        <v>2719</v>
      </c>
      <c r="B20" s="37">
        <v>2822285</v>
      </c>
      <c r="C20" s="42"/>
    </row>
    <row r="21" spans="1:3">
      <c r="A21" s="37" t="s">
        <v>2717</v>
      </c>
      <c r="B21" s="37">
        <v>1627088</v>
      </c>
      <c r="C21" s="42"/>
    </row>
    <row r="22" spans="1:3">
      <c r="A22" s="37" t="s">
        <v>2721</v>
      </c>
      <c r="B22" s="37">
        <v>639672</v>
      </c>
      <c r="C22" s="42"/>
    </row>
    <row r="23" spans="1:3">
      <c r="A23" s="37" t="s">
        <v>2721</v>
      </c>
      <c r="B23" s="37">
        <v>2660632</v>
      </c>
      <c r="C23" s="42"/>
    </row>
    <row r="24" spans="1:3">
      <c r="A24" s="37" t="s">
        <v>2720</v>
      </c>
      <c r="B24" s="37">
        <v>1047563</v>
      </c>
      <c r="C24" s="42"/>
    </row>
    <row r="25" spans="1:3">
      <c r="C25" s="42"/>
    </row>
    <row r="26" spans="1:3">
      <c r="C26" s="42"/>
    </row>
    <row r="27" spans="1:3">
      <c r="C27" s="42"/>
    </row>
    <row r="28" spans="1:3">
      <c r="C28" s="42"/>
    </row>
    <row r="29" spans="1:3">
      <c r="C29" s="42"/>
    </row>
    <row r="30" spans="1:3">
      <c r="C30" s="42"/>
    </row>
    <row r="31" spans="1:3">
      <c r="C31" s="42"/>
    </row>
    <row r="32" spans="1:3">
      <c r="C32" s="42"/>
    </row>
    <row r="33" spans="3:3">
      <c r="C33" s="42"/>
    </row>
    <row r="34" spans="3:3">
      <c r="C34" s="42"/>
    </row>
    <row r="35" spans="3:3">
      <c r="C35" s="42"/>
    </row>
    <row r="36" spans="3:3">
      <c r="C36" s="42"/>
    </row>
    <row r="37" spans="3:3">
      <c r="C37" s="42"/>
    </row>
    <row r="38" spans="3:3">
      <c r="C38" s="42"/>
    </row>
    <row r="39" spans="3:3">
      <c r="C39" s="42"/>
    </row>
    <row r="40" spans="3:3">
      <c r="C40" s="42"/>
    </row>
    <row r="41" spans="3:3">
      <c r="C41" s="42"/>
    </row>
    <row r="42" spans="3:3">
      <c r="C42" s="42"/>
    </row>
    <row r="43" spans="3:3">
      <c r="C43" s="42"/>
    </row>
    <row r="44" spans="3:3">
      <c r="C44" s="42"/>
    </row>
    <row r="45" spans="3:3">
      <c r="C45" s="42"/>
    </row>
    <row r="46" spans="3:3">
      <c r="C46" s="42"/>
    </row>
    <row r="47" spans="3:3">
      <c r="C47" s="42"/>
    </row>
    <row r="48" spans="3:3">
      <c r="C48" s="42"/>
    </row>
    <row r="49" spans="3:3">
      <c r="C49" s="42"/>
    </row>
    <row r="50" spans="3:3">
      <c r="C50" s="42"/>
    </row>
    <row r="51" spans="3:3">
      <c r="C51" s="42"/>
    </row>
    <row r="52" spans="3:3">
      <c r="C52" s="42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Master_Data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saurabh vishal</cp:lastModifiedBy>
  <dcterms:created xsi:type="dcterms:W3CDTF">2015-11-08T06:35:01Z</dcterms:created>
  <dcterms:modified xsi:type="dcterms:W3CDTF">2025-07-31T18:21:38Z</dcterms:modified>
</cp:coreProperties>
</file>