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filterPrivacy="1" defaultThemeVersion="124226"/>
  <xr:revisionPtr revIDLastSave="0" documentId="13_ncr:1_{181B7A93-20E2-4ED9-BFC5-4DFF8294ED8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2" l="1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6" i="2"/>
  <c r="O33" i="2"/>
  <c r="N33" i="2"/>
  <c r="M33" i="2"/>
  <c r="L33" i="2"/>
  <c r="K33" i="2"/>
  <c r="J33" i="2"/>
  <c r="I33" i="2"/>
  <c r="G33" i="2"/>
  <c r="F33" i="2"/>
  <c r="H33" i="2" s="1"/>
  <c r="E33" i="2"/>
  <c r="D33" i="2"/>
  <c r="C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D30" i="1"/>
  <c r="G30" i="1"/>
  <c r="C12" i="1"/>
  <c r="C30" i="1" s="1"/>
  <c r="C31" i="1" s="1"/>
  <c r="C14" i="1"/>
  <c r="F15" i="1"/>
  <c r="F30" i="1" s="1"/>
  <c r="F31" i="1" s="1"/>
  <c r="C15" i="1"/>
  <c r="H3" i="1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H15" i="1" l="1"/>
  <c r="H30" i="1"/>
  <c r="E12" i="1"/>
  <c r="E30" i="1" s="1"/>
</calcChain>
</file>

<file path=xl/sharedStrings.xml><?xml version="1.0" encoding="utf-8"?>
<sst xmlns="http://schemas.openxmlformats.org/spreadsheetml/2006/main" count="86" uniqueCount="68">
  <si>
    <t>GRAM SWARAJ ABHIYAN</t>
  </si>
  <si>
    <t>NO. OF VILLAGE Saturated/TO BE SATURATED  WITHOUT INFRASTRUCT</t>
  </si>
  <si>
    <t>No of Villages to be saturated as per GSA</t>
  </si>
  <si>
    <t>Balnace NO. OF VILLAGE TO BE SATURATED WITH INFRASTRUCTURE</t>
  </si>
  <si>
    <t>HOUSEHOLD TO BE ELECTRIFIED WITHOUT INFRASTRUCTURE</t>
  </si>
  <si>
    <r>
      <t xml:space="preserve">No of HH to be </t>
    </r>
    <r>
      <rPr>
        <b/>
        <sz val="11"/>
        <rFont val="Calibri"/>
        <family val="2"/>
        <scheme val="minor"/>
      </rPr>
      <t>electrified as per GSA</t>
    </r>
  </si>
  <si>
    <t>BALANCE HOUSEHOLD TO BE ELECTRIFIED WITH INFRASTRUCTURE</t>
  </si>
  <si>
    <t>KAMRUP (METRO)</t>
  </si>
  <si>
    <t>KAMRUP (RURAL)</t>
  </si>
  <si>
    <t>JORHAT</t>
  </si>
  <si>
    <t>GOLAGHAT</t>
  </si>
  <si>
    <t>MARIGAON</t>
  </si>
  <si>
    <t>Kokrajhar</t>
  </si>
  <si>
    <t>Dhubri</t>
  </si>
  <si>
    <t>Goalpara</t>
  </si>
  <si>
    <t>Barpeta</t>
  </si>
  <si>
    <t>Nagaon</t>
  </si>
  <si>
    <t>Sonitpur</t>
  </si>
  <si>
    <t>Lakhimpur</t>
  </si>
  <si>
    <t>Dhemaji</t>
  </si>
  <si>
    <t>Tinsukia</t>
  </si>
  <si>
    <t>Dibrugarh</t>
  </si>
  <si>
    <t>Sibsagar</t>
  </si>
  <si>
    <t>Diama Hasao</t>
  </si>
  <si>
    <t>Cachar</t>
  </si>
  <si>
    <t>Lkarimganj</t>
  </si>
  <si>
    <t>hailakandi</t>
  </si>
  <si>
    <t>Bonga</t>
  </si>
  <si>
    <t>Chirang</t>
  </si>
  <si>
    <t>Nalbari</t>
  </si>
  <si>
    <t>Baksa</t>
  </si>
  <si>
    <t>Darrang</t>
  </si>
  <si>
    <t>Udalguri</t>
  </si>
  <si>
    <t>TOTAL</t>
  </si>
  <si>
    <t>Karbi Anglong</t>
  </si>
  <si>
    <t>PROGRESS</t>
  </si>
  <si>
    <t>District</t>
  </si>
  <si>
    <t>TARGET VILLAGES</t>
  </si>
  <si>
    <t>TARGET HH</t>
  </si>
  <si>
    <t>LOA HH</t>
  </si>
  <si>
    <t>CONTRACTOR</t>
  </si>
  <si>
    <t>DEPARTMENTAL</t>
  </si>
  <si>
    <t>WITHOUT INFRA</t>
  </si>
  <si>
    <t>WITH INFRA</t>
  </si>
  <si>
    <t>CAMPS</t>
  </si>
  <si>
    <t>CONNECTIONS</t>
  </si>
  <si>
    <t xml:space="preserve">                   SATURATED VILLAGES</t>
  </si>
  <si>
    <t>No of Villages</t>
  </si>
  <si>
    <t>No of households</t>
  </si>
  <si>
    <t>No of vilaages</t>
  </si>
  <si>
    <t>no of houses</t>
  </si>
  <si>
    <t>Bongaigaon</t>
  </si>
  <si>
    <t>Dima Hasao</t>
  </si>
  <si>
    <t>Golaghat</t>
  </si>
  <si>
    <t>Hailakandi</t>
  </si>
  <si>
    <t>Jorhat</t>
  </si>
  <si>
    <t>Kamrup ( R)</t>
  </si>
  <si>
    <t>Kamrup (M)</t>
  </si>
  <si>
    <t>Karimganj</t>
  </si>
  <si>
    <t>Morigaon</t>
  </si>
  <si>
    <t xml:space="preserve">North Lakhimpur </t>
  </si>
  <si>
    <t>Udalguri`</t>
  </si>
  <si>
    <t>Number of villages left</t>
  </si>
  <si>
    <t>Number of houses left</t>
  </si>
  <si>
    <t>connections done</t>
  </si>
  <si>
    <t>Villages saturated</t>
  </si>
  <si>
    <t>Performance indicator(connections done *villages saturated)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</si>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</sst>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2" borderId="2" applyNumberFormat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9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6" borderId="1" xfId="2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3" xfId="0" applyFont="1" applyFill="1" applyBorder="1"/>
    <xf numFmtId="0" fontId="2" fillId="9" borderId="13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wrapText="1"/>
    </xf>
    <xf numFmtId="0" fontId="3" fillId="3" borderId="17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3" fillId="3" borderId="18" xfId="0" applyFont="1" applyFill="1" applyBorder="1" applyAlignment="1">
      <alignment horizontal="center" wrapText="1"/>
    </xf>
    <xf numFmtId="0" fontId="2" fillId="8" borderId="10" xfId="0" applyFont="1" applyFill="1" applyBorder="1" applyAlignment="1">
      <alignment vertical="center"/>
    </xf>
    <xf numFmtId="0" fontId="0" fillId="10" borderId="1" xfId="0" applyFill="1" applyBorder="1" applyAlignment="1">
      <alignment horizontal="center" wrapText="1"/>
    </xf>
    <xf numFmtId="0" fontId="0" fillId="10" borderId="1" xfId="0" applyFill="1" applyBorder="1"/>
    <xf numFmtId="0" fontId="0" fillId="10" borderId="0" xfId="0" applyFill="1" applyBorder="1" applyAlignment="1">
      <alignment horizontal="center" wrapText="1"/>
    </xf>
    <xf numFmtId="0" fontId="0" fillId="10" borderId="0" xfId="0" applyFill="1" applyBorder="1"/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C3" sqref="C3"/>
    </sheetView>
  </sheetViews>
  <sheetFormatPr defaultRowHeight="15" x14ac:dyDescent="0.25"/>
  <cols>
    <col min="1" max="1" width="7.42578125" customWidth="1"/>
    <col min="2" max="2" width="16.5703125" customWidth="1"/>
    <col min="3" max="3" width="16.85546875" customWidth="1"/>
    <col min="4" max="4" width="12.85546875" customWidth="1"/>
    <col min="5" max="5" width="18.140625" customWidth="1"/>
    <col min="6" max="6" width="17.28515625" customWidth="1"/>
    <col min="7" max="7" width="16.7109375" customWidth="1"/>
    <col min="8" max="8" width="19.140625" customWidth="1"/>
  </cols>
  <sheetData>
    <row r="1" spans="1:8" ht="24" customHeight="1" x14ac:dyDescent="0.25">
      <c r="A1" s="22" t="s">
        <v>0</v>
      </c>
      <c r="B1" s="23"/>
      <c r="C1" s="23"/>
      <c r="D1" s="23"/>
      <c r="E1" s="23"/>
      <c r="F1" s="23"/>
      <c r="G1" s="23"/>
      <c r="H1" s="23"/>
    </row>
    <row r="2" spans="1:8" ht="81.75" customHeight="1" x14ac:dyDescent="0.25">
      <c r="A2" s="5"/>
      <c r="B2" s="5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x14ac:dyDescent="0.25">
      <c r="A3" s="3">
        <v>1</v>
      </c>
      <c r="B3" s="4" t="s">
        <v>7</v>
      </c>
      <c r="C3" s="3">
        <v>5</v>
      </c>
      <c r="D3" s="3">
        <v>23</v>
      </c>
      <c r="E3" s="3">
        <f>D3-C3</f>
        <v>18</v>
      </c>
      <c r="F3" s="3">
        <v>211</v>
      </c>
      <c r="G3" s="3">
        <v>3306</v>
      </c>
      <c r="H3" s="3">
        <f>G3-F3</f>
        <v>3095</v>
      </c>
    </row>
    <row r="4" spans="1:8" x14ac:dyDescent="0.25">
      <c r="A4" s="3">
        <v>2</v>
      </c>
      <c r="B4" s="4" t="s">
        <v>8</v>
      </c>
      <c r="C4" s="3">
        <v>25</v>
      </c>
      <c r="D4" s="3">
        <v>160</v>
      </c>
      <c r="E4" s="3">
        <f t="shared" ref="E4:E29" si="0">D4-C4</f>
        <v>135</v>
      </c>
      <c r="F4" s="3">
        <v>705</v>
      </c>
      <c r="G4" s="3">
        <v>17676</v>
      </c>
      <c r="H4" s="3">
        <f t="shared" ref="H4:H29" si="1">G4-F4</f>
        <v>16971</v>
      </c>
    </row>
    <row r="5" spans="1:8" x14ac:dyDescent="0.25">
      <c r="A5" s="3">
        <v>3</v>
      </c>
      <c r="B5" s="4" t="s">
        <v>9</v>
      </c>
      <c r="C5" s="3">
        <v>8</v>
      </c>
      <c r="D5" s="3">
        <v>126</v>
      </c>
      <c r="E5" s="3">
        <f t="shared" si="0"/>
        <v>118</v>
      </c>
      <c r="F5" s="3">
        <v>418</v>
      </c>
      <c r="G5" s="3">
        <v>15070</v>
      </c>
      <c r="H5" s="3">
        <f t="shared" si="1"/>
        <v>14652</v>
      </c>
    </row>
    <row r="6" spans="1:8" x14ac:dyDescent="0.25">
      <c r="A6" s="3">
        <v>4</v>
      </c>
      <c r="B6" s="4" t="s">
        <v>10</v>
      </c>
      <c r="C6" s="3">
        <v>8</v>
      </c>
      <c r="D6" s="3">
        <v>76</v>
      </c>
      <c r="E6" s="3">
        <f t="shared" si="0"/>
        <v>68</v>
      </c>
      <c r="F6" s="3">
        <v>1546</v>
      </c>
      <c r="G6" s="3">
        <v>11963</v>
      </c>
      <c r="H6" s="3">
        <f t="shared" si="1"/>
        <v>10417</v>
      </c>
    </row>
    <row r="7" spans="1:8" x14ac:dyDescent="0.25">
      <c r="A7" s="3">
        <v>5</v>
      </c>
      <c r="B7" s="4" t="s">
        <v>11</v>
      </c>
      <c r="C7" s="3">
        <v>11</v>
      </c>
      <c r="D7" s="3">
        <v>144</v>
      </c>
      <c r="E7" s="3">
        <f t="shared" si="0"/>
        <v>133</v>
      </c>
      <c r="F7" s="3">
        <v>1122</v>
      </c>
      <c r="G7" s="3">
        <v>13759</v>
      </c>
      <c r="H7" s="3">
        <f t="shared" si="1"/>
        <v>12637</v>
      </c>
    </row>
    <row r="8" spans="1:8" x14ac:dyDescent="0.25">
      <c r="A8" s="3">
        <v>6</v>
      </c>
      <c r="B8" s="4" t="s">
        <v>12</v>
      </c>
      <c r="C8" s="3">
        <v>5</v>
      </c>
      <c r="D8" s="3">
        <v>193</v>
      </c>
      <c r="E8" s="3">
        <f t="shared" si="0"/>
        <v>188</v>
      </c>
      <c r="F8" s="3">
        <v>2210</v>
      </c>
      <c r="G8" s="3">
        <v>18182</v>
      </c>
      <c r="H8" s="3">
        <f t="shared" si="1"/>
        <v>15972</v>
      </c>
    </row>
    <row r="9" spans="1:8" x14ac:dyDescent="0.25">
      <c r="A9" s="3">
        <v>7</v>
      </c>
      <c r="B9" s="4" t="s">
        <v>13</v>
      </c>
      <c r="C9" s="3">
        <v>2</v>
      </c>
      <c r="D9" s="3">
        <v>7</v>
      </c>
      <c r="E9" s="3">
        <f t="shared" si="0"/>
        <v>5</v>
      </c>
      <c r="F9" s="3">
        <v>439</v>
      </c>
      <c r="G9" s="3">
        <v>614</v>
      </c>
      <c r="H9" s="3">
        <f t="shared" si="1"/>
        <v>175</v>
      </c>
    </row>
    <row r="10" spans="1:8" x14ac:dyDescent="0.25">
      <c r="A10" s="3">
        <v>8</v>
      </c>
      <c r="B10" s="4" t="s">
        <v>14</v>
      </c>
      <c r="C10" s="3">
        <v>0</v>
      </c>
      <c r="D10" s="3">
        <v>191</v>
      </c>
      <c r="E10" s="3">
        <f t="shared" si="0"/>
        <v>191</v>
      </c>
      <c r="F10" s="3">
        <v>0</v>
      </c>
      <c r="G10" s="3">
        <v>13276</v>
      </c>
      <c r="H10" s="3">
        <f t="shared" si="1"/>
        <v>13276</v>
      </c>
    </row>
    <row r="11" spans="1:8" x14ac:dyDescent="0.25">
      <c r="A11" s="3">
        <v>9</v>
      </c>
      <c r="B11" s="4" t="s">
        <v>15</v>
      </c>
      <c r="C11" s="3">
        <v>3</v>
      </c>
      <c r="D11" s="3">
        <v>31</v>
      </c>
      <c r="E11" s="3">
        <f t="shared" si="0"/>
        <v>28</v>
      </c>
      <c r="F11" s="3">
        <v>885</v>
      </c>
      <c r="G11" s="3">
        <v>3039</v>
      </c>
      <c r="H11" s="3">
        <f t="shared" si="1"/>
        <v>2154</v>
      </c>
    </row>
    <row r="12" spans="1:8" x14ac:dyDescent="0.25">
      <c r="A12" s="3">
        <v>10</v>
      </c>
      <c r="B12" s="4" t="s">
        <v>16</v>
      </c>
      <c r="C12" s="3">
        <f>24+6</f>
        <v>30</v>
      </c>
      <c r="D12" s="3">
        <v>155</v>
      </c>
      <c r="E12" s="3">
        <f t="shared" si="0"/>
        <v>125</v>
      </c>
      <c r="F12" s="3">
        <v>1300</v>
      </c>
      <c r="G12" s="3">
        <v>17036</v>
      </c>
      <c r="H12" s="3">
        <f t="shared" si="1"/>
        <v>15736</v>
      </c>
    </row>
    <row r="13" spans="1:8" x14ac:dyDescent="0.25">
      <c r="A13" s="3">
        <v>11</v>
      </c>
      <c r="B13" s="4" t="s">
        <v>17</v>
      </c>
      <c r="C13" s="3">
        <v>1</v>
      </c>
      <c r="D13" s="3">
        <v>134</v>
      </c>
      <c r="E13" s="3">
        <f t="shared" si="0"/>
        <v>133</v>
      </c>
      <c r="F13" s="3">
        <v>200</v>
      </c>
      <c r="G13" s="3">
        <v>3408</v>
      </c>
      <c r="H13" s="3">
        <f t="shared" si="1"/>
        <v>3208</v>
      </c>
    </row>
    <row r="14" spans="1:8" x14ac:dyDescent="0.25">
      <c r="A14" s="3">
        <v>12</v>
      </c>
      <c r="B14" s="4" t="s">
        <v>18</v>
      </c>
      <c r="C14" s="3">
        <f>1+20</f>
        <v>21</v>
      </c>
      <c r="D14" s="3">
        <v>221</v>
      </c>
      <c r="E14" s="3">
        <f t="shared" si="0"/>
        <v>200</v>
      </c>
      <c r="F14" s="3">
        <v>350</v>
      </c>
      <c r="G14" s="3">
        <v>26253</v>
      </c>
      <c r="H14" s="3">
        <f t="shared" si="1"/>
        <v>25903</v>
      </c>
    </row>
    <row r="15" spans="1:8" x14ac:dyDescent="0.25">
      <c r="A15" s="3">
        <v>13</v>
      </c>
      <c r="B15" s="4" t="s">
        <v>19</v>
      </c>
      <c r="C15" s="3">
        <f>1+2+21</f>
        <v>24</v>
      </c>
      <c r="D15" s="3">
        <v>278</v>
      </c>
      <c r="E15" s="3">
        <f t="shared" si="0"/>
        <v>254</v>
      </c>
      <c r="F15" s="3">
        <f>135+400</f>
        <v>535</v>
      </c>
      <c r="G15" s="3">
        <v>24200</v>
      </c>
      <c r="H15" s="3">
        <f t="shared" si="1"/>
        <v>23665</v>
      </c>
    </row>
    <row r="16" spans="1:8" x14ac:dyDescent="0.25">
      <c r="A16" s="3">
        <v>14</v>
      </c>
      <c r="B16" s="4" t="s">
        <v>20</v>
      </c>
      <c r="C16" s="3">
        <v>20</v>
      </c>
      <c r="D16" s="3">
        <v>50</v>
      </c>
      <c r="E16" s="3">
        <f t="shared" si="0"/>
        <v>30</v>
      </c>
      <c r="F16" s="3">
        <v>1850</v>
      </c>
      <c r="G16" s="3">
        <v>4285</v>
      </c>
      <c r="H16" s="3">
        <f t="shared" si="1"/>
        <v>2435</v>
      </c>
    </row>
    <row r="17" spans="1:8" x14ac:dyDescent="0.25">
      <c r="A17" s="3">
        <v>15</v>
      </c>
      <c r="B17" s="4" t="s">
        <v>21</v>
      </c>
      <c r="C17" s="3">
        <v>0</v>
      </c>
      <c r="D17" s="3">
        <v>85</v>
      </c>
      <c r="E17" s="3">
        <f t="shared" si="0"/>
        <v>85</v>
      </c>
      <c r="F17" s="3">
        <v>50</v>
      </c>
      <c r="G17" s="3">
        <v>4482</v>
      </c>
      <c r="H17" s="3">
        <f t="shared" si="1"/>
        <v>4432</v>
      </c>
    </row>
    <row r="18" spans="1:8" x14ac:dyDescent="0.25">
      <c r="A18" s="3">
        <v>16</v>
      </c>
      <c r="B18" s="4" t="s">
        <v>22</v>
      </c>
      <c r="C18" s="3">
        <v>0</v>
      </c>
      <c r="D18" s="3">
        <v>44</v>
      </c>
      <c r="E18" s="3">
        <f t="shared" si="0"/>
        <v>44</v>
      </c>
      <c r="F18" s="3">
        <v>60</v>
      </c>
      <c r="G18" s="3">
        <v>3543</v>
      </c>
      <c r="H18" s="3">
        <f t="shared" si="1"/>
        <v>3483</v>
      </c>
    </row>
    <row r="19" spans="1:8" x14ac:dyDescent="0.25">
      <c r="A19" s="3">
        <v>17</v>
      </c>
      <c r="B19" s="4" t="s">
        <v>34</v>
      </c>
      <c r="C19" s="3">
        <v>135</v>
      </c>
      <c r="D19" s="3">
        <v>239</v>
      </c>
      <c r="E19" s="3">
        <f t="shared" si="0"/>
        <v>104</v>
      </c>
      <c r="F19" s="3">
        <v>457</v>
      </c>
      <c r="G19" s="3">
        <v>10213</v>
      </c>
      <c r="H19" s="3">
        <f t="shared" si="1"/>
        <v>9756</v>
      </c>
    </row>
    <row r="20" spans="1:8" x14ac:dyDescent="0.25">
      <c r="A20" s="3">
        <v>18</v>
      </c>
      <c r="B20" s="4" t="s">
        <v>23</v>
      </c>
      <c r="C20" s="3">
        <v>25</v>
      </c>
      <c r="D20" s="3">
        <v>50</v>
      </c>
      <c r="E20" s="3">
        <f t="shared" si="0"/>
        <v>25</v>
      </c>
      <c r="F20" s="3">
        <v>436</v>
      </c>
      <c r="G20" s="3">
        <v>1867</v>
      </c>
      <c r="H20" s="3">
        <f t="shared" si="1"/>
        <v>1431</v>
      </c>
    </row>
    <row r="21" spans="1:8" x14ac:dyDescent="0.25">
      <c r="A21" s="3">
        <v>19</v>
      </c>
      <c r="B21" s="4" t="s">
        <v>24</v>
      </c>
      <c r="C21" s="3">
        <v>22</v>
      </c>
      <c r="D21" s="3">
        <v>70</v>
      </c>
      <c r="E21" s="3">
        <f t="shared" si="0"/>
        <v>48</v>
      </c>
      <c r="F21" s="3">
        <v>56</v>
      </c>
      <c r="G21" s="3">
        <v>14454</v>
      </c>
      <c r="H21" s="3">
        <f t="shared" si="1"/>
        <v>14398</v>
      </c>
    </row>
    <row r="22" spans="1:8" x14ac:dyDescent="0.25">
      <c r="A22" s="3">
        <v>20</v>
      </c>
      <c r="B22" s="4" t="s">
        <v>25</v>
      </c>
      <c r="C22" s="3">
        <v>0</v>
      </c>
      <c r="D22" s="3">
        <v>61</v>
      </c>
      <c r="E22" s="3">
        <f t="shared" si="0"/>
        <v>61</v>
      </c>
      <c r="F22" s="3">
        <v>450</v>
      </c>
      <c r="G22" s="3">
        <v>5348</v>
      </c>
      <c r="H22" s="3">
        <f t="shared" si="1"/>
        <v>4898</v>
      </c>
    </row>
    <row r="23" spans="1:8" x14ac:dyDescent="0.25">
      <c r="A23" s="3">
        <v>21</v>
      </c>
      <c r="B23" s="4" t="s">
        <v>26</v>
      </c>
      <c r="C23" s="3">
        <v>0</v>
      </c>
      <c r="D23" s="3">
        <v>11</v>
      </c>
      <c r="E23" s="3">
        <f t="shared" si="0"/>
        <v>11</v>
      </c>
      <c r="F23" s="3">
        <v>500</v>
      </c>
      <c r="G23" s="3">
        <v>4066</v>
      </c>
      <c r="H23" s="3">
        <f t="shared" si="1"/>
        <v>3566</v>
      </c>
    </row>
    <row r="24" spans="1:8" x14ac:dyDescent="0.25">
      <c r="A24" s="3">
        <v>22</v>
      </c>
      <c r="B24" s="4" t="s">
        <v>27</v>
      </c>
      <c r="C24" s="3">
        <v>2</v>
      </c>
      <c r="D24" s="3">
        <v>33</v>
      </c>
      <c r="E24" s="3">
        <f t="shared" si="0"/>
        <v>31</v>
      </c>
      <c r="F24" s="3">
        <v>61</v>
      </c>
      <c r="G24" s="3">
        <v>1769</v>
      </c>
      <c r="H24" s="3">
        <f t="shared" si="1"/>
        <v>1708</v>
      </c>
    </row>
    <row r="25" spans="1:8" x14ac:dyDescent="0.25">
      <c r="A25" s="3">
        <v>23</v>
      </c>
      <c r="B25" s="4" t="s">
        <v>28</v>
      </c>
      <c r="C25" s="3">
        <v>14</v>
      </c>
      <c r="D25" s="3">
        <v>139</v>
      </c>
      <c r="E25" s="3">
        <f t="shared" si="0"/>
        <v>125</v>
      </c>
      <c r="F25" s="3">
        <v>906</v>
      </c>
      <c r="G25" s="3">
        <v>18419</v>
      </c>
      <c r="H25" s="3">
        <f t="shared" si="1"/>
        <v>17513</v>
      </c>
    </row>
    <row r="26" spans="1:8" x14ac:dyDescent="0.25">
      <c r="A26" s="3">
        <v>24</v>
      </c>
      <c r="B26" s="4" t="s">
        <v>29</v>
      </c>
      <c r="C26" s="3">
        <v>5</v>
      </c>
      <c r="D26" s="3">
        <v>17</v>
      </c>
      <c r="E26" s="3">
        <f t="shared" si="0"/>
        <v>12</v>
      </c>
      <c r="F26" s="3">
        <v>240</v>
      </c>
      <c r="G26" s="3">
        <v>1345</v>
      </c>
      <c r="H26" s="3">
        <f t="shared" si="1"/>
        <v>1105</v>
      </c>
    </row>
    <row r="27" spans="1:8" x14ac:dyDescent="0.25">
      <c r="A27" s="3">
        <v>25</v>
      </c>
      <c r="B27" s="4" t="s">
        <v>30</v>
      </c>
      <c r="C27" s="3">
        <v>6</v>
      </c>
      <c r="D27" s="3">
        <v>260</v>
      </c>
      <c r="E27" s="3">
        <f t="shared" si="0"/>
        <v>254</v>
      </c>
      <c r="F27" s="3">
        <v>2987</v>
      </c>
      <c r="G27" s="3">
        <v>28183</v>
      </c>
      <c r="H27" s="3">
        <f t="shared" si="1"/>
        <v>25196</v>
      </c>
    </row>
    <row r="28" spans="1:8" x14ac:dyDescent="0.25">
      <c r="A28" s="3">
        <v>26</v>
      </c>
      <c r="B28" s="4" t="s">
        <v>31</v>
      </c>
      <c r="C28" s="3">
        <v>0</v>
      </c>
      <c r="D28" s="3">
        <v>7</v>
      </c>
      <c r="E28" s="3">
        <f t="shared" si="0"/>
        <v>7</v>
      </c>
      <c r="F28" s="3">
        <v>200</v>
      </c>
      <c r="G28" s="3">
        <v>1126</v>
      </c>
      <c r="H28" s="3">
        <f t="shared" si="1"/>
        <v>926</v>
      </c>
    </row>
    <row r="29" spans="1:8" x14ac:dyDescent="0.25">
      <c r="A29" s="3">
        <v>27</v>
      </c>
      <c r="B29" s="4" t="s">
        <v>32</v>
      </c>
      <c r="C29" s="3">
        <v>5</v>
      </c>
      <c r="D29" s="3">
        <v>237</v>
      </c>
      <c r="E29" s="3">
        <f t="shared" si="0"/>
        <v>232</v>
      </c>
      <c r="F29" s="3">
        <v>1647</v>
      </c>
      <c r="G29" s="3">
        <v>22297</v>
      </c>
      <c r="H29" s="3">
        <f t="shared" si="1"/>
        <v>20650</v>
      </c>
    </row>
    <row r="30" spans="1:8" x14ac:dyDescent="0.25">
      <c r="B30" s="1" t="s">
        <v>33</v>
      </c>
      <c r="C30" s="1">
        <f>SUM(C3:C29)</f>
        <v>377</v>
      </c>
      <c r="D30" s="1">
        <f>SUM(D3:D29)</f>
        <v>3042</v>
      </c>
      <c r="E30" s="1">
        <f t="shared" ref="E30:H30" si="2">SUM(E3:E29)</f>
        <v>2665</v>
      </c>
      <c r="F30" s="1">
        <f t="shared" si="2"/>
        <v>19821</v>
      </c>
      <c r="G30" s="1">
        <f t="shared" si="2"/>
        <v>289179</v>
      </c>
      <c r="H30" s="1">
        <f t="shared" si="2"/>
        <v>269358</v>
      </c>
    </row>
    <row r="31" spans="1:8" x14ac:dyDescent="0.25">
      <c r="C31" s="6">
        <f>C30/D30</f>
        <v>0.12393162393162394</v>
      </c>
      <c r="D31" s="3"/>
      <c r="E31" s="3"/>
      <c r="F31" s="7">
        <f>F30/G30</f>
        <v>6.8542321537871001E-2</v>
      </c>
      <c r="G31" s="3"/>
      <c r="H31" s="3"/>
    </row>
  </sheetData>
  <mergeCells count="1">
    <mergeCell ref="A1:H1"/>
  </mergeCells>
  <pageMargins left="0.11811023622047245" right="0.11811023622047245" top="0.35433070866141736" bottom="0.35433070866141736" header="0.31496062992125984" footer="0.31496062992125984"/>
  <pageSetup paperSize="9" scale="8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33"/>
  <sheetViews>
    <sheetView tabSelected="1" topLeftCell="I1" workbookViewId="0">
      <selection activeCell="W6" sqref="W6"/>
    </sheetView>
  </sheetViews>
  <sheetFormatPr defaultRowHeight="15" x14ac:dyDescent="0.25"/>
  <cols>
    <col min="2" max="2" width="19" customWidth="1"/>
    <col min="3" max="3" width="19.85546875" customWidth="1"/>
    <col min="4" max="4" width="13.28515625" customWidth="1"/>
    <col min="6" max="6" width="16.28515625" customWidth="1"/>
    <col min="7" max="7" width="18.5703125" customWidth="1"/>
    <col min="8" max="8" width="9.7109375" customWidth="1"/>
    <col min="9" max="9" width="16.5703125" customWidth="1"/>
    <col min="10" max="11" width="20.28515625" customWidth="1"/>
    <col min="12" max="12" width="14.42578125" customWidth="1"/>
    <col min="14" max="14" width="16.140625" customWidth="1"/>
    <col min="15" max="15" width="16.85546875" customWidth="1"/>
    <col min="16" max="16" width="10.28515625" customWidth="1"/>
    <col min="17" max="17" width="18.85546875" customWidth="1"/>
    <col min="18" max="18" width="18.42578125" customWidth="1"/>
    <col min="19" max="19" width="16.42578125" customWidth="1"/>
    <col min="20" max="20" width="16.140625" customWidth="1"/>
    <col min="21" max="21" width="30.85546875" customWidth="1"/>
    <col min="22" max="22" width="15.42578125" customWidth="1"/>
  </cols>
  <sheetData>
    <row r="2" spans="2:23" ht="15.75" thickBot="1" x14ac:dyDescent="0.3"/>
    <row r="3" spans="2:23" ht="18.75" x14ac:dyDescent="0.3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28" t="s">
        <v>35</v>
      </c>
      <c r="N3" s="29"/>
      <c r="O3" s="29"/>
      <c r="P3" s="30"/>
    </row>
    <row r="4" spans="2:23" ht="18.75" customHeight="1" x14ac:dyDescent="0.3">
      <c r="B4" s="10" t="s">
        <v>36</v>
      </c>
      <c r="C4" s="11" t="s">
        <v>37</v>
      </c>
      <c r="D4" s="11" t="s">
        <v>38</v>
      </c>
      <c r="E4" s="11" t="s">
        <v>39</v>
      </c>
      <c r="F4" s="11" t="s">
        <v>40</v>
      </c>
      <c r="G4" s="11" t="s">
        <v>41</v>
      </c>
      <c r="H4" s="11" t="s">
        <v>33</v>
      </c>
      <c r="I4" s="31" t="s">
        <v>42</v>
      </c>
      <c r="J4" s="31"/>
      <c r="K4" s="31" t="s">
        <v>43</v>
      </c>
      <c r="L4" s="31"/>
      <c r="M4" s="11" t="s">
        <v>44</v>
      </c>
      <c r="N4" s="11" t="s">
        <v>45</v>
      </c>
      <c r="O4" s="11" t="s">
        <v>46</v>
      </c>
      <c r="P4" s="12"/>
      <c r="Q4" s="34" t="s">
        <v>62</v>
      </c>
      <c r="R4" s="36" t="s">
        <v>63</v>
      </c>
      <c r="S4" s="34" t="s">
        <v>64</v>
      </c>
      <c r="T4" s="34" t="s">
        <v>65</v>
      </c>
      <c r="U4" s="39" t="s">
        <v>66</v>
      </c>
      <c r="V4" s="41"/>
    </row>
    <row r="5" spans="2:23" ht="33" customHeight="1" x14ac:dyDescent="0.3">
      <c r="B5" s="10"/>
      <c r="C5" s="11"/>
      <c r="D5" s="11"/>
      <c r="E5" s="11"/>
      <c r="F5" s="11"/>
      <c r="G5" s="11"/>
      <c r="H5" s="11"/>
      <c r="I5" s="11" t="s">
        <v>47</v>
      </c>
      <c r="J5" s="11" t="s">
        <v>48</v>
      </c>
      <c r="K5" s="11" t="s">
        <v>49</v>
      </c>
      <c r="L5" s="11" t="s">
        <v>50</v>
      </c>
      <c r="M5" s="11"/>
      <c r="N5" s="11"/>
      <c r="O5" s="32"/>
      <c r="P5" s="33"/>
      <c r="Q5" s="35"/>
      <c r="R5" s="37"/>
      <c r="S5" s="35"/>
      <c r="T5" s="35"/>
      <c r="U5" s="39"/>
      <c r="V5" s="41"/>
      <c r="W5" t="s">
        <v>67</v>
      </c>
    </row>
    <row r="6" spans="2:23" ht="18" customHeight="1" x14ac:dyDescent="0.25">
      <c r="B6" s="13" t="s">
        <v>30</v>
      </c>
      <c r="C6" s="14">
        <v>260</v>
      </c>
      <c r="D6" s="14">
        <v>28183</v>
      </c>
      <c r="E6" s="15">
        <v>1767</v>
      </c>
      <c r="F6" s="16">
        <v>1767</v>
      </c>
      <c r="G6" s="16">
        <v>1433</v>
      </c>
      <c r="H6" s="16">
        <f>F6+G6</f>
        <v>3200</v>
      </c>
      <c r="I6" s="17">
        <v>6</v>
      </c>
      <c r="J6" s="17">
        <v>2987</v>
      </c>
      <c r="K6" s="17">
        <v>254</v>
      </c>
      <c r="L6" s="17">
        <v>25196</v>
      </c>
      <c r="M6" s="18">
        <v>2</v>
      </c>
      <c r="N6" s="18">
        <v>72</v>
      </c>
      <c r="O6" s="24">
        <v>0</v>
      </c>
      <c r="P6" s="25"/>
      <c r="Q6">
        <f>I6+K6</f>
        <v>260</v>
      </c>
      <c r="R6">
        <f>J6+L6</f>
        <v>28183</v>
      </c>
      <c r="S6" s="18">
        <v>72</v>
      </c>
      <c r="T6" s="38">
        <v>0</v>
      </c>
      <c r="U6" s="40">
        <f>S6*T6</f>
        <v>0</v>
      </c>
      <c r="V6" s="42"/>
      <c r="W6">
        <f t="shared" ref="W6:W32" si="0">(0.8*T6)+(0.2*S6)</f>
        <v>14.4</v>
      </c>
    </row>
    <row r="7" spans="2:23" ht="18" customHeight="1" x14ac:dyDescent="0.25">
      <c r="B7" s="13" t="s">
        <v>15</v>
      </c>
      <c r="C7" s="14">
        <v>31</v>
      </c>
      <c r="D7" s="14">
        <v>3039</v>
      </c>
      <c r="E7" s="15">
        <v>9340</v>
      </c>
      <c r="F7" s="16">
        <v>800</v>
      </c>
      <c r="G7" s="16">
        <v>1974</v>
      </c>
      <c r="H7" s="16">
        <f t="shared" ref="H7:H33" si="1">F7+G7</f>
        <v>2774</v>
      </c>
      <c r="I7" s="17">
        <v>3</v>
      </c>
      <c r="J7" s="17">
        <v>885</v>
      </c>
      <c r="K7" s="17">
        <v>28</v>
      </c>
      <c r="L7" s="17">
        <v>2154</v>
      </c>
      <c r="M7" s="18">
        <v>3</v>
      </c>
      <c r="N7" s="18">
        <v>21</v>
      </c>
      <c r="O7" s="24">
        <v>0</v>
      </c>
      <c r="P7" s="25"/>
      <c r="Q7">
        <f t="shared" ref="Q7:Q32" si="2">I7+K7</f>
        <v>31</v>
      </c>
      <c r="R7">
        <f t="shared" ref="R7:R32" si="3">J7+L7</f>
        <v>3039</v>
      </c>
      <c r="S7" s="18">
        <v>21</v>
      </c>
      <c r="T7" s="38">
        <v>0</v>
      </c>
      <c r="U7" s="40">
        <f t="shared" ref="U7:U32" si="4">S7*T7</f>
        <v>0</v>
      </c>
      <c r="V7" s="42"/>
      <c r="W7">
        <f t="shared" si="0"/>
        <v>4.2</v>
      </c>
    </row>
    <row r="8" spans="2:23" ht="18" customHeight="1" x14ac:dyDescent="0.25">
      <c r="B8" s="13" t="s">
        <v>51</v>
      </c>
      <c r="C8" s="14">
        <v>33</v>
      </c>
      <c r="D8" s="14">
        <v>1769</v>
      </c>
      <c r="E8" s="15">
        <v>7676</v>
      </c>
      <c r="F8" s="16">
        <v>1000</v>
      </c>
      <c r="G8" s="16">
        <v>769</v>
      </c>
      <c r="H8" s="16">
        <f t="shared" si="1"/>
        <v>1769</v>
      </c>
      <c r="I8" s="17">
        <v>2</v>
      </c>
      <c r="J8" s="17">
        <v>61</v>
      </c>
      <c r="K8" s="17">
        <v>31</v>
      </c>
      <c r="L8" s="17">
        <v>1708</v>
      </c>
      <c r="M8" s="18">
        <v>0</v>
      </c>
      <c r="N8" s="18">
        <v>0</v>
      </c>
      <c r="O8" s="24">
        <v>0</v>
      </c>
      <c r="P8" s="25"/>
      <c r="Q8">
        <f t="shared" si="2"/>
        <v>33</v>
      </c>
      <c r="R8">
        <f t="shared" si="3"/>
        <v>1769</v>
      </c>
      <c r="S8" s="18">
        <v>0</v>
      </c>
      <c r="T8" s="38">
        <v>0</v>
      </c>
      <c r="U8" s="40">
        <f t="shared" si="4"/>
        <v>0</v>
      </c>
      <c r="V8" s="42"/>
      <c r="W8">
        <f t="shared" si="0"/>
        <v>0</v>
      </c>
    </row>
    <row r="9" spans="2:23" ht="18" customHeight="1" x14ac:dyDescent="0.25">
      <c r="B9" s="13" t="s">
        <v>24</v>
      </c>
      <c r="C9" s="14">
        <v>70</v>
      </c>
      <c r="D9" s="14">
        <v>14454</v>
      </c>
      <c r="E9" s="15">
        <v>56693</v>
      </c>
      <c r="F9" s="16">
        <v>5000</v>
      </c>
      <c r="G9" s="16">
        <v>0</v>
      </c>
      <c r="H9" s="16">
        <f t="shared" si="1"/>
        <v>5000</v>
      </c>
      <c r="I9" s="17">
        <v>22</v>
      </c>
      <c r="J9" s="17">
        <v>56</v>
      </c>
      <c r="K9" s="17">
        <v>48</v>
      </c>
      <c r="L9" s="17">
        <v>14398</v>
      </c>
      <c r="M9" s="18">
        <v>24</v>
      </c>
      <c r="N9" s="18">
        <v>218</v>
      </c>
      <c r="O9" s="24">
        <v>15</v>
      </c>
      <c r="P9" s="25"/>
      <c r="Q9">
        <f t="shared" si="2"/>
        <v>70</v>
      </c>
      <c r="R9">
        <f t="shared" si="3"/>
        <v>14454</v>
      </c>
      <c r="S9" s="18">
        <v>218</v>
      </c>
      <c r="T9" s="38">
        <v>15</v>
      </c>
      <c r="U9" s="40">
        <f t="shared" si="4"/>
        <v>3270</v>
      </c>
      <c r="V9" s="42"/>
      <c r="W9">
        <f t="shared" si="0"/>
        <v>55.6</v>
      </c>
    </row>
    <row r="10" spans="2:23" ht="18" customHeight="1" x14ac:dyDescent="0.25">
      <c r="B10" s="13" t="s">
        <v>28</v>
      </c>
      <c r="C10" s="14">
        <v>139</v>
      </c>
      <c r="D10" s="14">
        <v>18419</v>
      </c>
      <c r="E10" s="15">
        <v>0</v>
      </c>
      <c r="F10" s="16">
        <v>0</v>
      </c>
      <c r="G10" s="16">
        <v>3000</v>
      </c>
      <c r="H10" s="16">
        <f t="shared" si="1"/>
        <v>3000</v>
      </c>
      <c r="I10" s="17">
        <v>14</v>
      </c>
      <c r="J10" s="17">
        <v>906</v>
      </c>
      <c r="K10" s="17">
        <v>125</v>
      </c>
      <c r="L10" s="17">
        <v>17513</v>
      </c>
      <c r="M10" s="18">
        <v>0</v>
      </c>
      <c r="N10" s="18">
        <v>0</v>
      </c>
      <c r="O10" s="24">
        <v>0</v>
      </c>
      <c r="P10" s="25"/>
      <c r="Q10">
        <f t="shared" si="2"/>
        <v>139</v>
      </c>
      <c r="R10">
        <f t="shared" si="3"/>
        <v>18419</v>
      </c>
      <c r="S10" s="18">
        <v>0</v>
      </c>
      <c r="T10" s="38">
        <v>0</v>
      </c>
      <c r="U10" s="40">
        <f t="shared" si="4"/>
        <v>0</v>
      </c>
      <c r="V10" s="42"/>
      <c r="W10">
        <f t="shared" si="0"/>
        <v>0</v>
      </c>
    </row>
    <row r="11" spans="2:23" ht="18" customHeight="1" x14ac:dyDescent="0.25">
      <c r="B11" s="13" t="s">
        <v>31</v>
      </c>
      <c r="C11" s="14">
        <v>7</v>
      </c>
      <c r="D11" s="14">
        <v>1126</v>
      </c>
      <c r="E11" s="15">
        <v>402</v>
      </c>
      <c r="F11" s="16">
        <v>1126</v>
      </c>
      <c r="G11" s="16">
        <v>0</v>
      </c>
      <c r="H11" s="16">
        <f t="shared" si="1"/>
        <v>1126</v>
      </c>
      <c r="I11" s="17">
        <v>0</v>
      </c>
      <c r="J11" s="17">
        <v>200</v>
      </c>
      <c r="K11" s="17">
        <v>7</v>
      </c>
      <c r="L11" s="17">
        <v>926</v>
      </c>
      <c r="M11" s="18">
        <v>14</v>
      </c>
      <c r="N11" s="18">
        <v>172</v>
      </c>
      <c r="O11" s="24">
        <v>5</v>
      </c>
      <c r="P11" s="25"/>
      <c r="Q11">
        <f t="shared" si="2"/>
        <v>7</v>
      </c>
      <c r="R11">
        <f t="shared" si="3"/>
        <v>1126</v>
      </c>
      <c r="S11" s="18">
        <v>172</v>
      </c>
      <c r="T11" s="38">
        <v>5</v>
      </c>
      <c r="U11" s="40">
        <f t="shared" si="4"/>
        <v>860</v>
      </c>
      <c r="V11" s="42"/>
      <c r="W11">
        <f t="shared" si="0"/>
        <v>38.4</v>
      </c>
    </row>
    <row r="12" spans="2:23" ht="18" customHeight="1" x14ac:dyDescent="0.25">
      <c r="B12" s="13" t="s">
        <v>19</v>
      </c>
      <c r="C12" s="14">
        <v>278</v>
      </c>
      <c r="D12" s="14">
        <v>24200</v>
      </c>
      <c r="E12" s="15">
        <v>0</v>
      </c>
      <c r="F12" s="16">
        <v>0</v>
      </c>
      <c r="G12" s="16">
        <v>0</v>
      </c>
      <c r="H12" s="16">
        <f t="shared" si="1"/>
        <v>0</v>
      </c>
      <c r="I12" s="17">
        <v>24</v>
      </c>
      <c r="J12" s="17">
        <v>535</v>
      </c>
      <c r="K12" s="17">
        <v>254</v>
      </c>
      <c r="L12" s="17">
        <v>23665</v>
      </c>
      <c r="M12" s="18">
        <v>26</v>
      </c>
      <c r="N12" s="18">
        <v>554</v>
      </c>
      <c r="O12" s="24">
        <v>0</v>
      </c>
      <c r="P12" s="25"/>
      <c r="Q12">
        <f t="shared" si="2"/>
        <v>278</v>
      </c>
      <c r="R12">
        <f t="shared" si="3"/>
        <v>24200</v>
      </c>
      <c r="S12" s="18">
        <v>554</v>
      </c>
      <c r="T12" s="38">
        <v>0</v>
      </c>
      <c r="U12" s="40">
        <f t="shared" si="4"/>
        <v>0</v>
      </c>
      <c r="V12" s="42"/>
      <c r="W12">
        <f t="shared" si="0"/>
        <v>110.80000000000001</v>
      </c>
    </row>
    <row r="13" spans="2:23" ht="18" customHeight="1" x14ac:dyDescent="0.25">
      <c r="B13" s="13" t="s">
        <v>13</v>
      </c>
      <c r="C13" s="14">
        <v>7</v>
      </c>
      <c r="D13" s="14">
        <v>614</v>
      </c>
      <c r="E13" s="15">
        <v>6400</v>
      </c>
      <c r="F13" s="16">
        <v>614</v>
      </c>
      <c r="G13" s="16">
        <v>0</v>
      </c>
      <c r="H13" s="16">
        <f t="shared" si="1"/>
        <v>614</v>
      </c>
      <c r="I13" s="17">
        <v>2</v>
      </c>
      <c r="J13" s="17">
        <v>439</v>
      </c>
      <c r="K13" s="17">
        <v>5</v>
      </c>
      <c r="L13" s="17">
        <v>175</v>
      </c>
      <c r="M13" s="18">
        <v>21</v>
      </c>
      <c r="N13" s="18">
        <v>249</v>
      </c>
      <c r="O13" s="24">
        <v>2</v>
      </c>
      <c r="P13" s="25"/>
      <c r="Q13">
        <f t="shared" si="2"/>
        <v>7</v>
      </c>
      <c r="R13">
        <f t="shared" si="3"/>
        <v>614</v>
      </c>
      <c r="S13" s="18">
        <v>249</v>
      </c>
      <c r="T13" s="38">
        <v>2</v>
      </c>
      <c r="U13" s="40">
        <f t="shared" si="4"/>
        <v>498</v>
      </c>
      <c r="V13" s="42"/>
      <c r="W13">
        <f t="shared" si="0"/>
        <v>51.400000000000006</v>
      </c>
    </row>
    <row r="14" spans="2:23" ht="18" customHeight="1" x14ac:dyDescent="0.25">
      <c r="B14" s="13" t="s">
        <v>21</v>
      </c>
      <c r="C14" s="14">
        <v>85</v>
      </c>
      <c r="D14" s="14">
        <v>4482</v>
      </c>
      <c r="E14" s="15">
        <v>0</v>
      </c>
      <c r="F14" s="16">
        <v>0</v>
      </c>
      <c r="G14" s="16">
        <v>0</v>
      </c>
      <c r="H14" s="16">
        <f t="shared" si="1"/>
        <v>0</v>
      </c>
      <c r="I14" s="17">
        <v>0</v>
      </c>
      <c r="J14" s="17">
        <v>50</v>
      </c>
      <c r="K14" s="17">
        <v>85</v>
      </c>
      <c r="L14" s="17">
        <v>4432</v>
      </c>
      <c r="M14" s="18">
        <v>16</v>
      </c>
      <c r="N14" s="18">
        <v>169</v>
      </c>
      <c r="O14" s="24">
        <v>4</v>
      </c>
      <c r="P14" s="25"/>
      <c r="Q14">
        <f t="shared" si="2"/>
        <v>85</v>
      </c>
      <c r="R14">
        <f t="shared" si="3"/>
        <v>4482</v>
      </c>
      <c r="S14" s="18">
        <v>169</v>
      </c>
      <c r="T14" s="38">
        <v>4</v>
      </c>
      <c r="U14" s="40">
        <f t="shared" si="4"/>
        <v>676</v>
      </c>
      <c r="V14" s="42"/>
      <c r="W14">
        <f t="shared" si="0"/>
        <v>37.000000000000007</v>
      </c>
    </row>
    <row r="15" spans="2:23" ht="18" customHeight="1" x14ac:dyDescent="0.25">
      <c r="B15" s="13" t="s">
        <v>52</v>
      </c>
      <c r="C15" s="14">
        <v>50</v>
      </c>
      <c r="D15" s="14">
        <v>1867</v>
      </c>
      <c r="E15" s="15">
        <v>8247</v>
      </c>
      <c r="F15" s="16">
        <v>1867</v>
      </c>
      <c r="G15" s="16">
        <v>0</v>
      </c>
      <c r="H15" s="16">
        <f t="shared" si="1"/>
        <v>1867</v>
      </c>
      <c r="I15" s="17">
        <v>25</v>
      </c>
      <c r="J15" s="17">
        <v>436</v>
      </c>
      <c r="K15" s="17">
        <v>25</v>
      </c>
      <c r="L15" s="17">
        <v>1431</v>
      </c>
      <c r="M15" s="18">
        <v>23</v>
      </c>
      <c r="N15" s="18">
        <v>259</v>
      </c>
      <c r="O15" s="24">
        <v>0</v>
      </c>
      <c r="P15" s="25"/>
      <c r="Q15">
        <f t="shared" si="2"/>
        <v>50</v>
      </c>
      <c r="R15">
        <f t="shared" si="3"/>
        <v>1867</v>
      </c>
      <c r="S15" s="18">
        <v>259</v>
      </c>
      <c r="T15" s="38">
        <v>0</v>
      </c>
      <c r="U15" s="40">
        <f t="shared" si="4"/>
        <v>0</v>
      </c>
      <c r="V15" s="42"/>
      <c r="W15">
        <f t="shared" si="0"/>
        <v>51.800000000000004</v>
      </c>
    </row>
    <row r="16" spans="2:23" ht="18" customHeight="1" x14ac:dyDescent="0.25">
      <c r="B16" s="13" t="s">
        <v>14</v>
      </c>
      <c r="C16" s="14">
        <v>191</v>
      </c>
      <c r="D16" s="14">
        <v>13276</v>
      </c>
      <c r="E16" s="15">
        <v>25794</v>
      </c>
      <c r="F16" s="16">
        <v>0</v>
      </c>
      <c r="G16" s="16">
        <v>181</v>
      </c>
      <c r="H16" s="16">
        <f t="shared" si="1"/>
        <v>181</v>
      </c>
      <c r="I16" s="17">
        <v>0</v>
      </c>
      <c r="J16" s="17">
        <v>0</v>
      </c>
      <c r="K16" s="17">
        <v>191</v>
      </c>
      <c r="L16" s="17">
        <v>13276</v>
      </c>
      <c r="M16" s="18">
        <v>56</v>
      </c>
      <c r="N16" s="18">
        <v>210</v>
      </c>
      <c r="O16" s="24">
        <v>32</v>
      </c>
      <c r="P16" s="25"/>
      <c r="Q16">
        <f t="shared" si="2"/>
        <v>191</v>
      </c>
      <c r="R16">
        <f t="shared" si="3"/>
        <v>13276</v>
      </c>
      <c r="S16" s="18">
        <v>210</v>
      </c>
      <c r="T16" s="38">
        <v>32</v>
      </c>
      <c r="U16" s="40">
        <f t="shared" si="4"/>
        <v>6720</v>
      </c>
      <c r="V16" s="42"/>
      <c r="W16">
        <f t="shared" si="0"/>
        <v>67.599999999999994</v>
      </c>
    </row>
    <row r="17" spans="2:23" ht="18" customHeight="1" x14ac:dyDescent="0.25">
      <c r="B17" s="13" t="s">
        <v>53</v>
      </c>
      <c r="C17" s="14">
        <v>76</v>
      </c>
      <c r="D17" s="14">
        <v>11963</v>
      </c>
      <c r="E17" s="15">
        <v>11293</v>
      </c>
      <c r="F17" s="16">
        <v>382</v>
      </c>
      <c r="G17" s="16">
        <v>0</v>
      </c>
      <c r="H17" s="16">
        <f t="shared" si="1"/>
        <v>382</v>
      </c>
      <c r="I17" s="17">
        <v>8</v>
      </c>
      <c r="J17" s="17">
        <v>1546</v>
      </c>
      <c r="K17" s="17">
        <v>68</v>
      </c>
      <c r="L17" s="17">
        <v>10417</v>
      </c>
      <c r="M17" s="18">
        <v>33</v>
      </c>
      <c r="N17" s="18">
        <v>339</v>
      </c>
      <c r="O17" s="24">
        <v>4</v>
      </c>
      <c r="P17" s="25"/>
      <c r="Q17">
        <f t="shared" si="2"/>
        <v>76</v>
      </c>
      <c r="R17">
        <f t="shared" si="3"/>
        <v>11963</v>
      </c>
      <c r="S17" s="18">
        <v>339</v>
      </c>
      <c r="T17" s="38">
        <v>4</v>
      </c>
      <c r="U17" s="40">
        <f t="shared" si="4"/>
        <v>1356</v>
      </c>
      <c r="V17" s="42"/>
      <c r="W17">
        <f t="shared" si="0"/>
        <v>71</v>
      </c>
    </row>
    <row r="18" spans="2:23" ht="18" customHeight="1" x14ac:dyDescent="0.25">
      <c r="B18" s="13" t="s">
        <v>54</v>
      </c>
      <c r="C18" s="14">
        <v>11</v>
      </c>
      <c r="D18" s="14">
        <v>4066</v>
      </c>
      <c r="E18" s="15">
        <v>33765</v>
      </c>
      <c r="F18" s="16">
        <v>1000</v>
      </c>
      <c r="G18" s="16">
        <v>0</v>
      </c>
      <c r="H18" s="16">
        <f t="shared" si="1"/>
        <v>1000</v>
      </c>
      <c r="I18" s="17">
        <v>0</v>
      </c>
      <c r="J18" s="17">
        <v>500</v>
      </c>
      <c r="K18" s="17">
        <v>11</v>
      </c>
      <c r="L18" s="17">
        <v>3566</v>
      </c>
      <c r="M18" s="18">
        <v>9</v>
      </c>
      <c r="N18" s="18">
        <v>151</v>
      </c>
      <c r="O18" s="24">
        <v>0</v>
      </c>
      <c r="P18" s="25"/>
      <c r="Q18">
        <f t="shared" si="2"/>
        <v>11</v>
      </c>
      <c r="R18">
        <f t="shared" si="3"/>
        <v>4066</v>
      </c>
      <c r="S18" s="18">
        <v>151</v>
      </c>
      <c r="T18" s="38">
        <v>0</v>
      </c>
      <c r="U18" s="40">
        <f t="shared" si="4"/>
        <v>0</v>
      </c>
      <c r="V18" s="42"/>
      <c r="W18">
        <f t="shared" si="0"/>
        <v>30.200000000000003</v>
      </c>
    </row>
    <row r="19" spans="2:23" ht="18" customHeight="1" x14ac:dyDescent="0.25">
      <c r="B19" s="13" t="s">
        <v>55</v>
      </c>
      <c r="C19" s="14">
        <v>126</v>
      </c>
      <c r="D19" s="14">
        <v>15070</v>
      </c>
      <c r="E19" s="15">
        <v>17962</v>
      </c>
      <c r="F19" s="16">
        <v>1500</v>
      </c>
      <c r="G19" s="16">
        <v>0</v>
      </c>
      <c r="H19" s="16">
        <f t="shared" si="1"/>
        <v>1500</v>
      </c>
      <c r="I19" s="17">
        <v>8</v>
      </c>
      <c r="J19" s="17">
        <v>418</v>
      </c>
      <c r="K19" s="17">
        <v>118</v>
      </c>
      <c r="L19" s="17">
        <v>14652</v>
      </c>
      <c r="M19" s="18">
        <v>15</v>
      </c>
      <c r="N19" s="18">
        <v>177</v>
      </c>
      <c r="O19" s="24">
        <v>2</v>
      </c>
      <c r="P19" s="25"/>
      <c r="Q19">
        <f t="shared" si="2"/>
        <v>126</v>
      </c>
      <c r="R19">
        <f t="shared" si="3"/>
        <v>15070</v>
      </c>
      <c r="S19" s="18">
        <v>177</v>
      </c>
      <c r="T19" s="38">
        <v>2</v>
      </c>
      <c r="U19" s="40">
        <f t="shared" si="4"/>
        <v>354</v>
      </c>
      <c r="V19" s="42"/>
      <c r="W19">
        <f t="shared" si="0"/>
        <v>37</v>
      </c>
    </row>
    <row r="20" spans="2:23" ht="18" customHeight="1" x14ac:dyDescent="0.25">
      <c r="B20" s="13" t="s">
        <v>56</v>
      </c>
      <c r="C20" s="14">
        <v>160</v>
      </c>
      <c r="D20" s="14">
        <v>17676</v>
      </c>
      <c r="E20" s="15">
        <v>20060</v>
      </c>
      <c r="F20" s="16">
        <v>1169</v>
      </c>
      <c r="G20" s="16">
        <v>0</v>
      </c>
      <c r="H20" s="16">
        <f t="shared" si="1"/>
        <v>1169</v>
      </c>
      <c r="I20" s="17">
        <v>25</v>
      </c>
      <c r="J20" s="17">
        <v>705</v>
      </c>
      <c r="K20" s="17">
        <v>135</v>
      </c>
      <c r="L20" s="17">
        <v>16971</v>
      </c>
      <c r="M20" s="18">
        <v>33</v>
      </c>
      <c r="N20" s="18">
        <v>247</v>
      </c>
      <c r="O20" s="24">
        <v>15</v>
      </c>
      <c r="P20" s="25"/>
      <c r="Q20">
        <f t="shared" si="2"/>
        <v>160</v>
      </c>
      <c r="R20">
        <f t="shared" si="3"/>
        <v>17676</v>
      </c>
      <c r="S20" s="18">
        <v>247</v>
      </c>
      <c r="T20" s="38">
        <v>15</v>
      </c>
      <c r="U20" s="40">
        <f t="shared" si="4"/>
        <v>3705</v>
      </c>
      <c r="V20" s="42"/>
      <c r="W20">
        <f t="shared" si="0"/>
        <v>61.400000000000006</v>
      </c>
    </row>
    <row r="21" spans="2:23" ht="18" customHeight="1" x14ac:dyDescent="0.25">
      <c r="B21" s="13" t="s">
        <v>57</v>
      </c>
      <c r="C21" s="14">
        <v>23</v>
      </c>
      <c r="D21" s="14">
        <v>3306</v>
      </c>
      <c r="E21" s="15">
        <v>7973</v>
      </c>
      <c r="F21" s="16">
        <v>588</v>
      </c>
      <c r="G21" s="16">
        <v>0</v>
      </c>
      <c r="H21" s="16">
        <f t="shared" si="1"/>
        <v>588</v>
      </c>
      <c r="I21" s="17">
        <v>5</v>
      </c>
      <c r="J21" s="17">
        <v>211</v>
      </c>
      <c r="K21" s="17">
        <v>18</v>
      </c>
      <c r="L21" s="17">
        <v>3095</v>
      </c>
      <c r="M21" s="18">
        <v>14</v>
      </c>
      <c r="N21" s="18">
        <v>298</v>
      </c>
      <c r="O21" s="24">
        <v>2</v>
      </c>
      <c r="P21" s="25"/>
      <c r="Q21">
        <f t="shared" si="2"/>
        <v>23</v>
      </c>
      <c r="R21">
        <f t="shared" si="3"/>
        <v>3306</v>
      </c>
      <c r="S21" s="18">
        <v>298</v>
      </c>
      <c r="T21" s="38">
        <v>2</v>
      </c>
      <c r="U21" s="40">
        <f t="shared" si="4"/>
        <v>596</v>
      </c>
      <c r="V21" s="42"/>
      <c r="W21">
        <f t="shared" si="0"/>
        <v>61.2</v>
      </c>
    </row>
    <row r="22" spans="2:23" ht="18" customHeight="1" x14ac:dyDescent="0.25">
      <c r="B22" s="13" t="s">
        <v>34</v>
      </c>
      <c r="C22" s="14">
        <v>239</v>
      </c>
      <c r="D22" s="14">
        <v>10213</v>
      </c>
      <c r="E22" s="15">
        <v>30938</v>
      </c>
      <c r="F22" s="16">
        <v>2000</v>
      </c>
      <c r="G22" s="16">
        <v>0</v>
      </c>
      <c r="H22" s="16">
        <f t="shared" si="1"/>
        <v>2000</v>
      </c>
      <c r="I22" s="17">
        <v>135</v>
      </c>
      <c r="J22" s="17">
        <v>457</v>
      </c>
      <c r="K22" s="17">
        <v>104</v>
      </c>
      <c r="L22" s="17">
        <v>9756</v>
      </c>
      <c r="M22" s="18">
        <v>16</v>
      </c>
      <c r="N22" s="18">
        <v>591</v>
      </c>
      <c r="O22" s="24">
        <v>12</v>
      </c>
      <c r="P22" s="25"/>
      <c r="Q22">
        <f t="shared" si="2"/>
        <v>239</v>
      </c>
      <c r="R22">
        <f t="shared" si="3"/>
        <v>10213</v>
      </c>
      <c r="S22" s="18">
        <v>591</v>
      </c>
      <c r="T22" s="38">
        <v>12</v>
      </c>
      <c r="U22" s="40">
        <f t="shared" si="4"/>
        <v>7092</v>
      </c>
      <c r="V22" s="42"/>
      <c r="W22">
        <f t="shared" si="0"/>
        <v>127.80000000000001</v>
      </c>
    </row>
    <row r="23" spans="2:23" ht="18" customHeight="1" x14ac:dyDescent="0.25">
      <c r="B23" s="13" t="s">
        <v>58</v>
      </c>
      <c r="C23" s="14">
        <v>61</v>
      </c>
      <c r="D23" s="14">
        <v>5348</v>
      </c>
      <c r="E23" s="15">
        <v>41177</v>
      </c>
      <c r="F23" s="16">
        <v>1200</v>
      </c>
      <c r="G23" s="16">
        <v>0</v>
      </c>
      <c r="H23" s="16">
        <f t="shared" si="1"/>
        <v>1200</v>
      </c>
      <c r="I23" s="17">
        <v>0</v>
      </c>
      <c r="J23" s="17">
        <v>450</v>
      </c>
      <c r="K23" s="17">
        <v>61</v>
      </c>
      <c r="L23" s="17">
        <v>4898</v>
      </c>
      <c r="M23" s="18">
        <v>18</v>
      </c>
      <c r="N23" s="18">
        <v>175</v>
      </c>
      <c r="O23" s="24">
        <v>2</v>
      </c>
      <c r="P23" s="25"/>
      <c r="Q23">
        <f t="shared" si="2"/>
        <v>61</v>
      </c>
      <c r="R23">
        <f t="shared" si="3"/>
        <v>5348</v>
      </c>
      <c r="S23" s="18">
        <v>175</v>
      </c>
      <c r="T23" s="38">
        <v>2</v>
      </c>
      <c r="U23" s="40">
        <f t="shared" si="4"/>
        <v>350</v>
      </c>
      <c r="V23" s="42"/>
      <c r="W23">
        <f t="shared" si="0"/>
        <v>36.6</v>
      </c>
    </row>
    <row r="24" spans="2:23" ht="18" customHeight="1" x14ac:dyDescent="0.25">
      <c r="B24" s="13" t="s">
        <v>12</v>
      </c>
      <c r="C24" s="14">
        <v>193</v>
      </c>
      <c r="D24" s="14">
        <v>18182</v>
      </c>
      <c r="E24" s="15">
        <v>0</v>
      </c>
      <c r="F24" s="16">
        <v>0</v>
      </c>
      <c r="G24" s="16">
        <v>0</v>
      </c>
      <c r="H24" s="16">
        <f t="shared" si="1"/>
        <v>0</v>
      </c>
      <c r="I24" s="17">
        <v>5</v>
      </c>
      <c r="J24" s="17">
        <v>2210</v>
      </c>
      <c r="K24" s="17">
        <v>188</v>
      </c>
      <c r="L24" s="17">
        <v>15972</v>
      </c>
      <c r="M24" s="18">
        <v>10</v>
      </c>
      <c r="N24" s="18">
        <v>74</v>
      </c>
      <c r="O24" s="24">
        <v>4</v>
      </c>
      <c r="P24" s="25"/>
      <c r="Q24">
        <f t="shared" si="2"/>
        <v>193</v>
      </c>
      <c r="R24">
        <f t="shared" si="3"/>
        <v>18182</v>
      </c>
      <c r="S24" s="18">
        <v>74</v>
      </c>
      <c r="T24" s="38">
        <v>4</v>
      </c>
      <c r="U24" s="40">
        <f t="shared" si="4"/>
        <v>296</v>
      </c>
      <c r="V24" s="42"/>
      <c r="W24">
        <f t="shared" si="0"/>
        <v>18</v>
      </c>
    </row>
    <row r="25" spans="2:23" ht="18" customHeight="1" x14ac:dyDescent="0.25">
      <c r="B25" s="13" t="s">
        <v>59</v>
      </c>
      <c r="C25" s="14">
        <v>144</v>
      </c>
      <c r="D25" s="14">
        <v>13759</v>
      </c>
      <c r="E25" s="15">
        <v>10313</v>
      </c>
      <c r="F25" s="16">
        <v>500</v>
      </c>
      <c r="G25" s="16">
        <v>0</v>
      </c>
      <c r="H25" s="16">
        <f t="shared" si="1"/>
        <v>500</v>
      </c>
      <c r="I25" s="17">
        <v>11</v>
      </c>
      <c r="J25" s="17">
        <v>1122</v>
      </c>
      <c r="K25" s="17">
        <v>133</v>
      </c>
      <c r="L25" s="17">
        <v>12637</v>
      </c>
      <c r="M25" s="18">
        <v>22</v>
      </c>
      <c r="N25" s="18">
        <v>107</v>
      </c>
      <c r="O25" s="24">
        <v>4</v>
      </c>
      <c r="P25" s="25"/>
      <c r="Q25">
        <f t="shared" si="2"/>
        <v>144</v>
      </c>
      <c r="R25">
        <f t="shared" si="3"/>
        <v>13759</v>
      </c>
      <c r="S25" s="18">
        <v>107</v>
      </c>
      <c r="T25" s="38">
        <v>4</v>
      </c>
      <c r="U25" s="40">
        <f t="shared" si="4"/>
        <v>428</v>
      </c>
      <c r="V25" s="42"/>
      <c r="W25">
        <f t="shared" si="0"/>
        <v>24.6</v>
      </c>
    </row>
    <row r="26" spans="2:23" ht="18" customHeight="1" x14ac:dyDescent="0.25">
      <c r="B26" s="13" t="s">
        <v>16</v>
      </c>
      <c r="C26" s="14">
        <v>155</v>
      </c>
      <c r="D26" s="14">
        <v>17036</v>
      </c>
      <c r="E26" s="15">
        <v>0</v>
      </c>
      <c r="F26" s="16">
        <v>0</v>
      </c>
      <c r="G26" s="16">
        <v>0</v>
      </c>
      <c r="H26" s="16">
        <f t="shared" si="1"/>
        <v>0</v>
      </c>
      <c r="I26" s="17">
        <v>30</v>
      </c>
      <c r="J26" s="17">
        <v>1300</v>
      </c>
      <c r="K26" s="17">
        <v>125</v>
      </c>
      <c r="L26" s="17">
        <v>15736</v>
      </c>
      <c r="M26" s="18">
        <v>90</v>
      </c>
      <c r="N26" s="18">
        <v>881</v>
      </c>
      <c r="O26" s="24">
        <v>24</v>
      </c>
      <c r="P26" s="25"/>
      <c r="Q26">
        <f t="shared" si="2"/>
        <v>155</v>
      </c>
      <c r="R26">
        <f t="shared" si="3"/>
        <v>17036</v>
      </c>
      <c r="S26" s="18">
        <v>881</v>
      </c>
      <c r="T26" s="38">
        <v>24</v>
      </c>
      <c r="U26" s="40">
        <f t="shared" si="4"/>
        <v>21144</v>
      </c>
      <c r="V26" s="42"/>
      <c r="W26">
        <f t="shared" si="0"/>
        <v>195.40000000000003</v>
      </c>
    </row>
    <row r="27" spans="2:23" ht="18" customHeight="1" x14ac:dyDescent="0.25">
      <c r="B27" s="13" t="s">
        <v>29</v>
      </c>
      <c r="C27" s="14">
        <v>17</v>
      </c>
      <c r="D27" s="14">
        <v>1345</v>
      </c>
      <c r="E27" s="15">
        <v>1108</v>
      </c>
      <c r="F27" s="16">
        <v>1108</v>
      </c>
      <c r="G27" s="16">
        <v>237</v>
      </c>
      <c r="H27" s="16">
        <f t="shared" si="1"/>
        <v>1345</v>
      </c>
      <c r="I27" s="17">
        <v>5</v>
      </c>
      <c r="J27" s="17">
        <v>240</v>
      </c>
      <c r="K27" s="17">
        <v>12</v>
      </c>
      <c r="L27" s="17">
        <v>1105</v>
      </c>
      <c r="M27" s="18">
        <v>12</v>
      </c>
      <c r="N27" s="18">
        <v>79</v>
      </c>
      <c r="O27" s="24">
        <v>3</v>
      </c>
      <c r="P27" s="25"/>
      <c r="Q27">
        <f t="shared" si="2"/>
        <v>17</v>
      </c>
      <c r="R27">
        <f t="shared" si="3"/>
        <v>1345</v>
      </c>
      <c r="S27" s="18">
        <v>79</v>
      </c>
      <c r="T27" s="38">
        <v>3</v>
      </c>
      <c r="U27" s="40">
        <f t="shared" si="4"/>
        <v>237</v>
      </c>
      <c r="V27" s="42"/>
      <c r="W27">
        <f t="shared" si="0"/>
        <v>18.200000000000003</v>
      </c>
    </row>
    <row r="28" spans="2:23" ht="18" customHeight="1" x14ac:dyDescent="0.25">
      <c r="B28" s="13" t="s">
        <v>60</v>
      </c>
      <c r="C28" s="14">
        <v>221</v>
      </c>
      <c r="D28" s="14">
        <v>26253</v>
      </c>
      <c r="E28" s="15">
        <v>0</v>
      </c>
      <c r="F28" s="16">
        <v>0</v>
      </c>
      <c r="G28" s="16">
        <v>0</v>
      </c>
      <c r="H28" s="16">
        <f t="shared" si="1"/>
        <v>0</v>
      </c>
      <c r="I28" s="17">
        <v>21</v>
      </c>
      <c r="J28" s="17">
        <v>350</v>
      </c>
      <c r="K28" s="17">
        <v>200</v>
      </c>
      <c r="L28" s="17">
        <v>25903</v>
      </c>
      <c r="M28" s="18">
        <v>20</v>
      </c>
      <c r="N28" s="18">
        <v>206</v>
      </c>
      <c r="O28" s="24">
        <v>0</v>
      </c>
      <c r="P28" s="25"/>
      <c r="Q28">
        <f t="shared" si="2"/>
        <v>221</v>
      </c>
      <c r="R28">
        <f t="shared" si="3"/>
        <v>26253</v>
      </c>
      <c r="S28" s="18">
        <v>206</v>
      </c>
      <c r="T28" s="38">
        <v>0</v>
      </c>
      <c r="U28" s="40">
        <f t="shared" si="4"/>
        <v>0</v>
      </c>
      <c r="V28" s="42"/>
      <c r="W28">
        <f t="shared" si="0"/>
        <v>41.2</v>
      </c>
    </row>
    <row r="29" spans="2:23" ht="18" customHeight="1" x14ac:dyDescent="0.25">
      <c r="B29" s="13" t="s">
        <v>22</v>
      </c>
      <c r="C29" s="14">
        <v>44</v>
      </c>
      <c r="D29" s="14">
        <v>3543</v>
      </c>
      <c r="E29" s="15">
        <v>0</v>
      </c>
      <c r="F29" s="16">
        <v>0</v>
      </c>
      <c r="G29" s="16">
        <v>0</v>
      </c>
      <c r="H29" s="16">
        <f t="shared" si="1"/>
        <v>0</v>
      </c>
      <c r="I29" s="17">
        <v>0</v>
      </c>
      <c r="J29" s="17">
        <v>60</v>
      </c>
      <c r="K29" s="17">
        <v>44</v>
      </c>
      <c r="L29" s="17">
        <v>3483</v>
      </c>
      <c r="M29" s="18">
        <v>29</v>
      </c>
      <c r="N29" s="18">
        <v>125</v>
      </c>
      <c r="O29" s="24">
        <v>9</v>
      </c>
      <c r="P29" s="25"/>
      <c r="Q29">
        <f t="shared" si="2"/>
        <v>44</v>
      </c>
      <c r="R29">
        <f t="shared" si="3"/>
        <v>3543</v>
      </c>
      <c r="S29" s="18">
        <v>125</v>
      </c>
      <c r="T29" s="38">
        <v>9</v>
      </c>
      <c r="U29" s="40">
        <f t="shared" si="4"/>
        <v>1125</v>
      </c>
      <c r="V29" s="42"/>
      <c r="W29">
        <f t="shared" si="0"/>
        <v>32.200000000000003</v>
      </c>
    </row>
    <row r="30" spans="2:23" ht="18" customHeight="1" x14ac:dyDescent="0.25">
      <c r="B30" s="13" t="s">
        <v>17</v>
      </c>
      <c r="C30" s="14">
        <v>136</v>
      </c>
      <c r="D30" s="14">
        <v>3408</v>
      </c>
      <c r="E30" s="15">
        <v>0</v>
      </c>
      <c r="F30" s="16">
        <v>0</v>
      </c>
      <c r="G30" s="16">
        <v>0</v>
      </c>
      <c r="H30" s="16">
        <f t="shared" si="1"/>
        <v>0</v>
      </c>
      <c r="I30" s="17">
        <v>1</v>
      </c>
      <c r="J30" s="17">
        <v>200</v>
      </c>
      <c r="K30" s="17">
        <v>133</v>
      </c>
      <c r="L30" s="17">
        <v>3208</v>
      </c>
      <c r="M30" s="18">
        <v>34</v>
      </c>
      <c r="N30" s="18">
        <v>192</v>
      </c>
      <c r="O30" s="24">
        <v>32</v>
      </c>
      <c r="P30" s="25"/>
      <c r="Q30">
        <f t="shared" si="2"/>
        <v>134</v>
      </c>
      <c r="R30">
        <f t="shared" si="3"/>
        <v>3408</v>
      </c>
      <c r="S30" s="18">
        <v>192</v>
      </c>
      <c r="T30" s="38">
        <v>32</v>
      </c>
      <c r="U30" s="40">
        <f t="shared" si="4"/>
        <v>6144</v>
      </c>
      <c r="V30" s="42"/>
      <c r="W30">
        <f t="shared" si="0"/>
        <v>64</v>
      </c>
    </row>
    <row r="31" spans="2:23" ht="18" customHeight="1" x14ac:dyDescent="0.25">
      <c r="B31" s="13" t="s">
        <v>20</v>
      </c>
      <c r="C31" s="14">
        <v>50</v>
      </c>
      <c r="D31" s="14">
        <v>4285</v>
      </c>
      <c r="E31" s="15">
        <v>1980</v>
      </c>
      <c r="F31" s="16">
        <v>1200</v>
      </c>
      <c r="G31" s="16">
        <v>0</v>
      </c>
      <c r="H31" s="16">
        <f t="shared" si="1"/>
        <v>1200</v>
      </c>
      <c r="I31" s="17">
        <v>20</v>
      </c>
      <c r="J31" s="17">
        <v>1850</v>
      </c>
      <c r="K31" s="17">
        <v>30</v>
      </c>
      <c r="L31" s="17">
        <v>2435</v>
      </c>
      <c r="M31" s="18">
        <v>9</v>
      </c>
      <c r="N31" s="18">
        <v>128</v>
      </c>
      <c r="O31" s="24">
        <v>0</v>
      </c>
      <c r="P31" s="25"/>
      <c r="Q31">
        <f t="shared" si="2"/>
        <v>50</v>
      </c>
      <c r="R31">
        <f t="shared" si="3"/>
        <v>4285</v>
      </c>
      <c r="S31" s="18">
        <v>128</v>
      </c>
      <c r="T31" s="38">
        <v>0</v>
      </c>
      <c r="U31" s="40">
        <f t="shared" si="4"/>
        <v>0</v>
      </c>
      <c r="V31" s="42"/>
      <c r="W31">
        <f t="shared" si="0"/>
        <v>25.6</v>
      </c>
    </row>
    <row r="32" spans="2:23" ht="18" customHeight="1" x14ac:dyDescent="0.25">
      <c r="B32" s="13" t="s">
        <v>61</v>
      </c>
      <c r="C32" s="14">
        <v>237</v>
      </c>
      <c r="D32" s="14">
        <v>22297</v>
      </c>
      <c r="E32" s="15">
        <v>3685</v>
      </c>
      <c r="F32" s="16">
        <v>1500</v>
      </c>
      <c r="G32" s="16">
        <v>0</v>
      </c>
      <c r="H32" s="16">
        <f t="shared" si="1"/>
        <v>1500</v>
      </c>
      <c r="I32" s="17">
        <v>5</v>
      </c>
      <c r="J32" s="17">
        <v>1647</v>
      </c>
      <c r="K32" s="17">
        <v>232</v>
      </c>
      <c r="L32" s="17">
        <v>20650</v>
      </c>
      <c r="M32" s="18">
        <v>17</v>
      </c>
      <c r="N32" s="18">
        <v>46</v>
      </c>
      <c r="O32" s="24">
        <v>0</v>
      </c>
      <c r="P32" s="25"/>
      <c r="Q32">
        <f t="shared" si="2"/>
        <v>237</v>
      </c>
      <c r="R32">
        <f t="shared" si="3"/>
        <v>22297</v>
      </c>
      <c r="S32" s="18">
        <v>46</v>
      </c>
      <c r="T32" s="38">
        <v>0</v>
      </c>
      <c r="U32" s="40">
        <f t="shared" si="4"/>
        <v>0</v>
      </c>
      <c r="V32" s="42"/>
      <c r="W32">
        <f t="shared" si="0"/>
        <v>9.2000000000000011</v>
      </c>
    </row>
    <row r="33" spans="2:16" ht="18" customHeight="1" thickBot="1" x14ac:dyDescent="0.3">
      <c r="B33" s="19" t="s">
        <v>33</v>
      </c>
      <c r="C33" s="20">
        <f>SUM(C6:C32)</f>
        <v>3044</v>
      </c>
      <c r="D33" s="20">
        <f>SUM(D6:D32)</f>
        <v>289179</v>
      </c>
      <c r="E33" s="20">
        <f>SUM(E6:E32)</f>
        <v>296573</v>
      </c>
      <c r="F33" s="20">
        <f>SUM(F6:F32)</f>
        <v>24321</v>
      </c>
      <c r="G33" s="20">
        <f>SUM(G6:G32)</f>
        <v>7594</v>
      </c>
      <c r="H33" s="21">
        <f t="shared" si="1"/>
        <v>31915</v>
      </c>
      <c r="I33" s="20">
        <f t="shared" ref="I33:O33" si="5">SUM(I6:I32)</f>
        <v>377</v>
      </c>
      <c r="J33" s="20">
        <f t="shared" si="5"/>
        <v>19821</v>
      </c>
      <c r="K33" s="20">
        <f t="shared" si="5"/>
        <v>2665</v>
      </c>
      <c r="L33" s="20">
        <f t="shared" si="5"/>
        <v>269358</v>
      </c>
      <c r="M33" s="20">
        <f t="shared" si="5"/>
        <v>566</v>
      </c>
      <c r="N33" s="20">
        <f t="shared" si="5"/>
        <v>5740</v>
      </c>
      <c r="O33" s="26">
        <f t="shared" si="5"/>
        <v>171</v>
      </c>
      <c r="P33" s="27"/>
    </row>
  </sheetData>
  <mergeCells count="37">
    <mergeCell ref="S4:S5"/>
    <mergeCell ref="T4:T5"/>
    <mergeCell ref="U4:U5"/>
    <mergeCell ref="Q4:Q5"/>
    <mergeCell ref="R4:R5"/>
    <mergeCell ref="O13:P13"/>
    <mergeCell ref="M3:P3"/>
    <mergeCell ref="I4:J4"/>
    <mergeCell ref="K4:L4"/>
    <mergeCell ref="O5:P5"/>
    <mergeCell ref="O6:P6"/>
    <mergeCell ref="O7:P7"/>
    <mergeCell ref="O8:P8"/>
    <mergeCell ref="O9:P9"/>
    <mergeCell ref="O10:P10"/>
    <mergeCell ref="O11:P11"/>
    <mergeCell ref="O12:P12"/>
    <mergeCell ref="O25:P25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32:P32"/>
    <mergeCell ref="O33:P33"/>
    <mergeCell ref="O26:P26"/>
    <mergeCell ref="O27:P27"/>
    <mergeCell ref="O28:P28"/>
    <mergeCell ref="O29:P29"/>
    <mergeCell ref="O30:P30"/>
    <mergeCell ref="O31:P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2025-07-28T06:12:01Z</dcterms:modified>
</cp:coreProperties>
</file>