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4cc45a29baed5/Analytixlabs/Excel/"/>
    </mc:Choice>
  </mc:AlternateContent>
  <xr:revisionPtr revIDLastSave="33" documentId="13_ncr:1_{C8F9C74D-F1D7-4ADE-8848-E86E88606E70}" xr6:coauthVersionLast="47" xr6:coauthVersionMax="47" xr10:uidLastSave="{D9BEB9A9-14E2-4AD3-9032-C7CA65FDDC56}"/>
  <bookViews>
    <workbookView xWindow="-110" yWindow="-110" windowWidth="19420" windowHeight="10300" firstSheet="1" activeTab="3" xr2:uid="{9418AC2E-D416-4442-B756-96594938D402}"/>
  </bookViews>
  <sheets>
    <sheet name="Study Hours Data" sheetId="4" r:id="rId1"/>
    <sheet name="Goals Data" sheetId="2" r:id="rId2"/>
    <sheet name="Progress Summary" sheetId="1" r:id="rId3"/>
    <sheet name="progress Dashboard" sheetId="3" r:id="rId4"/>
    <sheet name="Excel Syllabus Dataset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4" l="1"/>
  <c r="C16" i="4"/>
  <c r="C17" i="4"/>
  <c r="C18" i="4"/>
  <c r="C19" i="4"/>
  <c r="E2" i="6"/>
  <c r="L31" i="3"/>
  <c r="C6" i="2"/>
  <c r="F2" i="4"/>
  <c r="C47" i="1"/>
  <c r="C42" i="1"/>
  <c r="C43" i="1"/>
  <c r="C44" i="1"/>
  <c r="D44" i="1" s="1"/>
  <c r="C45" i="1"/>
  <c r="C46" i="1"/>
  <c r="C41" i="1"/>
  <c r="B42" i="1"/>
  <c r="B43" i="1"/>
  <c r="D43" i="1" s="1"/>
  <c r="B44" i="1"/>
  <c r="B45" i="1"/>
  <c r="B46" i="1"/>
  <c r="B47" i="1"/>
  <c r="B41" i="1"/>
  <c r="XFC1048576" i="1"/>
  <c r="XFB1048576" i="1"/>
  <c r="XFC1048575" i="1"/>
  <c r="XFB1048575" i="1"/>
  <c r="XFC1048574" i="1"/>
  <c r="XFB1048574" i="1"/>
  <c r="XFC1048573" i="1"/>
  <c r="XFB1048573" i="1"/>
  <c r="XFC1048572" i="1"/>
  <c r="XFB1048572" i="1"/>
  <c r="XFC1048571" i="1"/>
  <c r="XFB1048571" i="1"/>
  <c r="XFC1048570" i="1"/>
  <c r="XFB1048570" i="1"/>
  <c r="C32" i="1"/>
  <c r="C33" i="1" s="1"/>
  <c r="C35" i="1"/>
  <c r="C36" i="1" s="1"/>
  <c r="C34" i="1"/>
  <c r="C31" i="1"/>
  <c r="C28" i="1"/>
  <c r="C25" i="1"/>
  <c r="C19" i="1"/>
  <c r="E5" i="6"/>
  <c r="E7" i="6"/>
  <c r="E8" i="6"/>
  <c r="E9" i="6"/>
  <c r="E10" i="6"/>
  <c r="E11" i="6"/>
  <c r="E12" i="6"/>
  <c r="E13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C29" i="1" l="1"/>
  <c r="C30" i="1" s="1"/>
  <c r="C20" i="1"/>
  <c r="C21" i="1" s="1"/>
  <c r="C26" i="1"/>
  <c r="C27" i="1" s="1"/>
  <c r="D47" i="1"/>
  <c r="D46" i="1"/>
  <c r="D42" i="1"/>
  <c r="D45" i="1"/>
  <c r="D41" i="1"/>
  <c r="C14" i="4" l="1"/>
  <c r="C6" i="1"/>
  <c r="C13" i="4" l="1"/>
  <c r="C3" i="4"/>
  <c r="C4" i="4"/>
  <c r="C5" i="4"/>
  <c r="C6" i="4"/>
  <c r="C7" i="4"/>
  <c r="C8" i="4"/>
  <c r="C9" i="4"/>
  <c r="C10" i="4"/>
  <c r="C11" i="4"/>
  <c r="C12" i="4"/>
  <c r="C2" i="4"/>
  <c r="C7" i="1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D3" i="4"/>
  <c r="D4" i="4"/>
  <c r="D5" i="4"/>
  <c r="D6" i="4"/>
  <c r="D7" i="4"/>
  <c r="D8" i="4"/>
  <c r="D9" i="4"/>
  <c r="D10" i="4"/>
  <c r="D11" i="4"/>
  <c r="D12" i="4"/>
  <c r="D13" i="4"/>
  <c r="D14" i="4"/>
  <c r="D2" i="4"/>
  <c r="C7" i="2"/>
  <c r="C11" i="1" l="1"/>
  <c r="C8" i="1"/>
  <c r="C13" i="1" s="1"/>
  <c r="C9" i="1"/>
  <c r="C14" i="1" s="1"/>
  <c r="L37" i="3" l="1"/>
  <c r="B15" i="1" a="1"/>
  <c r="B15" i="1" s="1"/>
  <c r="C12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<sst xmlns="http://schemas.openxmlformats.org/spreadsheetml/2006/main" count="261" uniqueCount="201">
  <si>
    <t>Date</t>
  </si>
  <si>
    <t>Hours</t>
  </si>
  <si>
    <t>Total Hours</t>
  </si>
  <si>
    <t>Days</t>
  </si>
  <si>
    <t>Target Hours</t>
  </si>
  <si>
    <t>Study Goal</t>
  </si>
  <si>
    <t>Available Days</t>
  </si>
  <si>
    <t>Daily Goals Hours</t>
  </si>
  <si>
    <t>Level of Understanding</t>
  </si>
  <si>
    <t>Score</t>
  </si>
  <si>
    <t>Low</t>
  </si>
  <si>
    <t>Medium</t>
  </si>
  <si>
    <t>High</t>
  </si>
  <si>
    <t>Monday</t>
  </si>
  <si>
    <t>Tuesday</t>
  </si>
  <si>
    <t>Wednesday</t>
  </si>
  <si>
    <t>Thursday</t>
  </si>
  <si>
    <t>Friday</t>
  </si>
  <si>
    <t>Saturday</t>
  </si>
  <si>
    <t>Sunday</t>
  </si>
  <si>
    <t>Days of the week</t>
  </si>
  <si>
    <t>Study Hours</t>
  </si>
  <si>
    <t>Day Count</t>
  </si>
  <si>
    <t>Daily Average</t>
  </si>
  <si>
    <t>Total Available</t>
  </si>
  <si>
    <t>Elapsed</t>
  </si>
  <si>
    <t>Remaining</t>
  </si>
  <si>
    <t>Deficit(Hours to cover up)</t>
  </si>
  <si>
    <t>Expected(Total hours that should have been done)</t>
  </si>
  <si>
    <t>Current</t>
  </si>
  <si>
    <t>Updated</t>
  </si>
  <si>
    <t>Projections</t>
  </si>
  <si>
    <t>Total hours I'll complete at this rate(by module end)</t>
  </si>
  <si>
    <t>Current Status</t>
  </si>
  <si>
    <t>Data Competency:Excel</t>
  </si>
  <si>
    <t>Actual(Total hours studied till Now)</t>
  </si>
  <si>
    <t>Current Daily Avg</t>
  </si>
  <si>
    <t>Req Daily Avg</t>
  </si>
  <si>
    <t>Data Gathering</t>
  </si>
  <si>
    <t>Structured Data</t>
  </si>
  <si>
    <t>What is structured data?</t>
  </si>
  <si>
    <t>Importing Data</t>
  </si>
  <si>
    <t>Using Get data feature</t>
  </si>
  <si>
    <t>Handling JSON</t>
  </si>
  <si>
    <t>Data Types</t>
  </si>
  <si>
    <t>Text/String, Number, Date, Boolean, Error</t>
  </si>
  <si>
    <t>Data Validation</t>
  </si>
  <si>
    <t>Restricting data entries for data correctness</t>
  </si>
  <si>
    <t>Custom data validations</t>
  </si>
  <si>
    <t>Remove Duplicates (Dealing with Duplicates)</t>
  </si>
  <si>
    <t>Transpose</t>
  </si>
  <si>
    <t>Text to Columns</t>
  </si>
  <si>
    <t>Data Preparation</t>
  </si>
  <si>
    <t>Formatting</t>
  </si>
  <si>
    <t>What is formatting?</t>
  </si>
  <si>
    <t>Various formatting options (Text Font, Text Alignment etc..)</t>
  </si>
  <si>
    <t>Number formatting</t>
  </si>
  <si>
    <t>Custom number formats</t>
  </si>
  <si>
    <t>Date &amp; Time Formatting</t>
  </si>
  <si>
    <t>Custom Date &amp; Time formats</t>
  </si>
  <si>
    <t>Grouping-UnGrouping</t>
  </si>
  <si>
    <t>Conditional Formatting</t>
  </si>
  <si>
    <t>Basic conditional formatting options</t>
  </si>
  <si>
    <t>Custom conditional formatting</t>
  </si>
  <si>
    <t>Paste Special</t>
  </si>
  <si>
    <t>Copy-paste-paste special</t>
  </si>
  <si>
    <t>Sort and Filter</t>
  </si>
  <si>
    <t>Quick sort</t>
  </si>
  <si>
    <t>Custom sort</t>
  </si>
  <si>
    <t>Filters</t>
  </si>
  <si>
    <t>Cell References</t>
  </si>
  <si>
    <t>Relative</t>
  </si>
  <si>
    <t>Absolute</t>
  </si>
  <si>
    <t>Text / string functions</t>
  </si>
  <si>
    <t>TEXTBEFORE</t>
  </si>
  <si>
    <t>TEXTAFTER</t>
  </si>
  <si>
    <t>LEFT</t>
  </si>
  <si>
    <t>RIGHT</t>
  </si>
  <si>
    <t>MID</t>
  </si>
  <si>
    <t>CONCATENATE</t>
  </si>
  <si>
    <t>TRIM</t>
  </si>
  <si>
    <t>SUBSTITUTE</t>
  </si>
  <si>
    <t>VALUE</t>
  </si>
  <si>
    <t>TEXT</t>
  </si>
  <si>
    <t>Data Analysis</t>
  </si>
  <si>
    <t>Logical functions</t>
  </si>
  <si>
    <t>IF</t>
  </si>
  <si>
    <t>AND, OR</t>
  </si>
  <si>
    <t>NOT</t>
  </si>
  <si>
    <t>IFERROR</t>
  </si>
  <si>
    <t>IFNA</t>
  </si>
  <si>
    <t>Math  functions</t>
  </si>
  <si>
    <t>SUM</t>
  </si>
  <si>
    <t>SUMIF, SUMIFS  (conditional sum)</t>
  </si>
  <si>
    <t>SUMPRODUCT</t>
  </si>
  <si>
    <t>ROUND</t>
  </si>
  <si>
    <t>MOD</t>
  </si>
  <si>
    <t>Statistical functions</t>
  </si>
  <si>
    <t>AVERAGE</t>
  </si>
  <si>
    <t>MIN</t>
  </si>
  <si>
    <t>MAX</t>
  </si>
  <si>
    <t>Counting functions</t>
  </si>
  <si>
    <t>COUNT</t>
  </si>
  <si>
    <t>COUNTA</t>
  </si>
  <si>
    <t>COUNTBLANK</t>
  </si>
  <si>
    <t>COUNTIF</t>
  </si>
  <si>
    <t>COUNTIFS</t>
  </si>
  <si>
    <t>Lookup and reference functions</t>
  </si>
  <si>
    <t>VLOOKUP</t>
  </si>
  <si>
    <t>HLOOKUP</t>
  </si>
  <si>
    <t>Limitations of VLOOKUP &amp; HLOOKUP, XLOOKUP</t>
  </si>
  <si>
    <t>INDEX &amp; MATCH</t>
  </si>
  <si>
    <t>INDIRECT</t>
  </si>
  <si>
    <t>OFFSET</t>
  </si>
  <si>
    <t>TRANSPOSE</t>
  </si>
  <si>
    <t>HYPERLINK</t>
  </si>
  <si>
    <t>Date functions</t>
  </si>
  <si>
    <t>DATE</t>
  </si>
  <si>
    <t>DATEVALUE</t>
  </si>
  <si>
    <t>TODAY</t>
  </si>
  <si>
    <t>NOW</t>
  </si>
  <si>
    <t>DAY</t>
  </si>
  <si>
    <t>MONTH</t>
  </si>
  <si>
    <t>YEAR</t>
  </si>
  <si>
    <t>WEEKDAY</t>
  </si>
  <si>
    <t>WEEKNUM</t>
  </si>
  <si>
    <t>EOMONTH</t>
  </si>
  <si>
    <t>DATEDIF</t>
  </si>
  <si>
    <t>Time functions</t>
  </si>
  <si>
    <t>Convert time to hours, minutes &amp; seconds</t>
  </si>
  <si>
    <t>Split date &amp; time to separate columns</t>
  </si>
  <si>
    <t>Convert text to time</t>
  </si>
  <si>
    <t>Convert time to text</t>
  </si>
  <si>
    <t>Pivot tables</t>
  </si>
  <si>
    <t>Introduction to Pivot tables, use and applications</t>
  </si>
  <si>
    <t>Data Analysis using Pivot Tables - use of row and column shelf, values and filters</t>
  </si>
  <si>
    <t>Difference between data layering and cross tabulation, summary reports, advantages and limitations</t>
  </si>
  <si>
    <t>Bins and Grouping and Ungrouping the data</t>
  </si>
  <si>
    <t>Creating data reports using pivot tables</t>
  </si>
  <si>
    <t>Change aggregation types and summarization</t>
  </si>
  <si>
    <t>Concept of calculated fields, usage and limitations</t>
  </si>
  <si>
    <t>Configuring Pivot Table Layouts &amp; Styles – Grand totals and subtotals, report layouts, etc.</t>
  </si>
  <si>
    <t xml:space="preserve">Power Pivot - Power Query </t>
  </si>
  <si>
    <t>Data Visualization &amp; Summary</t>
  </si>
  <si>
    <t>Basic Charts</t>
  </si>
  <si>
    <t>Basic Charts - Column/Bar, Stacked, Pie, line/area, scatterplot, doughnut etc.</t>
  </si>
  <si>
    <t>Chart properties</t>
  </si>
  <si>
    <t xml:space="preserve">How to select right chart for your data
</t>
  </si>
  <si>
    <t>Pivot tables - Charts</t>
  </si>
  <si>
    <t>Customized Charts</t>
  </si>
  <si>
    <t>Map Chart</t>
  </si>
  <si>
    <t>Population Pyramid</t>
  </si>
  <si>
    <t>Waterfall Chart</t>
  </si>
  <si>
    <t>Dynamic Dashboards using pivot tables</t>
  </si>
  <si>
    <t>Pivot cache</t>
  </si>
  <si>
    <t>Pivot table design elements - concept of slicers and timelines - Slicer Options</t>
  </si>
  <si>
    <t>Sales dashboard using pivot options</t>
  </si>
  <si>
    <t>Making Dashboards Dynamic</t>
  </si>
  <si>
    <t>Making Dashboards more beautiful - Adding icons and images to dashboards</t>
  </si>
  <si>
    <t>Design principles for including charts in dashboards - do's and dont's</t>
  </si>
  <si>
    <t>Best practices - Tips and Tricks to enhance dashboard designing</t>
  </si>
  <si>
    <t>Miscellaneous</t>
  </si>
  <si>
    <t>Misc Topics in Excel</t>
  </si>
  <si>
    <t>Tables</t>
  </si>
  <si>
    <t>What-if Analysis</t>
  </si>
  <si>
    <t>Subtotals</t>
  </si>
  <si>
    <t xml:space="preserve">Dynamic charts using tables </t>
  </si>
  <si>
    <t>Review tab</t>
  </si>
  <si>
    <t xml:space="preserve">Commenting </t>
  </si>
  <si>
    <t>Protection - Locking Worksheets</t>
  </si>
  <si>
    <t>Excel Addins (Data Analysis Pack etc..) - Exploratory data analysis - Descriptive Statististcs</t>
  </si>
  <si>
    <t>Formula evaluation Debugging</t>
  </si>
  <si>
    <t>Named Range - Overview</t>
  </si>
  <si>
    <t>Static named range</t>
  </si>
  <si>
    <t>Overall</t>
  </si>
  <si>
    <t>Coverage</t>
  </si>
  <si>
    <t>Mastery</t>
  </si>
  <si>
    <t>Rank</t>
  </si>
  <si>
    <t>Rookie</t>
  </si>
  <si>
    <t>Uninitiated</t>
  </si>
  <si>
    <t>Data Visualization</t>
  </si>
  <si>
    <t>Category</t>
  </si>
  <si>
    <t>Topic</t>
  </si>
  <si>
    <t>Concepts</t>
  </si>
  <si>
    <t>Intro to Excel</t>
  </si>
  <si>
    <t>Excel for Analytics</t>
  </si>
  <si>
    <t>Excels' role in each of the analysis stages</t>
  </si>
  <si>
    <t>Excel terminologies</t>
  </si>
  <si>
    <t>Workbook, worksheets, rows, columns, cells, and ranges</t>
  </si>
  <si>
    <t>Excel Shortcut Keys</t>
  </si>
  <si>
    <t>Commonly used shortcut keys</t>
  </si>
  <si>
    <t>Dynamic named ranges using OFFSET and COUNTA</t>
  </si>
  <si>
    <t>Skilled</t>
  </si>
  <si>
    <t>Professional</t>
  </si>
  <si>
    <t>Legendary</t>
  </si>
  <si>
    <t>Day Level Average</t>
  </si>
  <si>
    <t>Day</t>
  </si>
  <si>
    <t>Total Study Hours</t>
  </si>
  <si>
    <t>No of Day Elapsed</t>
  </si>
  <si>
    <t>Average Study Hours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</si>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</sst>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9" fontId="0" fillId="2" borderId="1" xfId="2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6" borderId="12" xfId="1" applyFont="1" applyFill="1" applyBorder="1" applyAlignment="1">
      <alignment horizontal="center" vertical="center"/>
    </xf>
    <xf numFmtId="0" fontId="9" fillId="6" borderId="12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5" fillId="7" borderId="6" xfId="1" applyFont="1" applyFill="1" applyBorder="1" applyAlignment="1">
      <alignment vertical="center"/>
    </xf>
    <xf numFmtId="0" fontId="6" fillId="2" borderId="5" xfId="1" applyFill="1" applyBorder="1" applyAlignment="1">
      <alignment horizontal="center"/>
    </xf>
    <xf numFmtId="0" fontId="6" fillId="2" borderId="7" xfId="1" applyFill="1" applyBorder="1" applyAlignment="1">
      <alignment horizontal="center" wrapText="1"/>
    </xf>
    <xf numFmtId="0" fontId="5" fillId="2" borderId="2" xfId="1" applyFont="1" applyFill="1" applyBorder="1" applyAlignment="1">
      <alignment vertical="center"/>
    </xf>
    <xf numFmtId="0" fontId="6" fillId="2" borderId="1" xfId="1" applyFill="1" applyBorder="1" applyAlignment="1">
      <alignment horizontal="center"/>
    </xf>
    <xf numFmtId="0" fontId="4" fillId="2" borderId="12" xfId="1" applyFont="1" applyFill="1" applyBorder="1" applyAlignment="1">
      <alignment horizontal="center" vertical="center" wrapText="1"/>
    </xf>
    <xf numFmtId="0" fontId="5" fillId="7" borderId="11" xfId="1" applyFont="1" applyFill="1" applyBorder="1" applyAlignment="1">
      <alignment vertical="center"/>
    </xf>
    <xf numFmtId="0" fontId="6" fillId="2" borderId="12" xfId="1" applyFill="1" applyBorder="1" applyAlignment="1">
      <alignment horizontal="center"/>
    </xf>
    <xf numFmtId="0" fontId="5" fillId="2" borderId="6" xfId="1" applyFont="1" applyFill="1" applyBorder="1" applyAlignment="1">
      <alignment vertical="center"/>
    </xf>
    <xf numFmtId="0" fontId="5" fillId="7" borderId="9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vertical="center"/>
    </xf>
    <xf numFmtId="0" fontId="5" fillId="2" borderId="11" xfId="1" applyFont="1" applyFill="1" applyBorder="1" applyAlignment="1">
      <alignment vertical="center"/>
    </xf>
    <xf numFmtId="0" fontId="5" fillId="2" borderId="11" xfId="1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7" fillId="2" borderId="1" xfId="2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13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19AE0FC0-0A1C-4E5C-B157-F7C8E87CD338}"/>
    <cellStyle name="Percent 2" xfId="2" xr:uid="{2571D86F-2404-4C7F-9ABF-3FC36AD8BD67}"/>
  </cellStyles>
  <dxfs count="0"/>
  <tableStyles count="0" defaultTableStyle="TableStyleMedium2" defaultPivotStyle="PivotStyleLight16"/>
  <colors>
    <mruColors>
      <color rgb="FF00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Study Hours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542-466A-959C-89D862BFAA3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542-466A-959C-89D862BFAA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'Progress Summary'!$B$9:$B$10</c:f>
              <c:strCache>
                <c:ptCount val="2"/>
                <c:pt idx="0">
                  <c:v>Actual(Total hours studied till Now)</c:v>
                </c:pt>
                <c:pt idx="1">
                  <c:v>Deficit(Hours to cover up)</c:v>
                </c:pt>
              </c:strCache>
            </c:strRef>
          </c:cat>
          <c:val>
            <c:numRef>
              <c:f>'Progress Summary'!$C$9:$C$10</c:f>
              <c:numCache>
                <c:formatCode>0.00</c:formatCode>
                <c:ptCount val="2"/>
                <c:pt idx="0">
                  <c:v>45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A-45A1-BE1A-138CBE74FB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Study</a:t>
            </a:r>
            <a:r>
              <a:rPr lang="en-IN" b="1" baseline="0"/>
              <a:t> Hour Projection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'Study Hours Data'!$F$1</c:f>
              <c:strCache>
                <c:ptCount val="1"/>
                <c:pt idx="0">
                  <c:v>Target Hours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'Study Hours Data'!$A$1:$A$61</c15:sqref>
                  </c15:fullRef>
                </c:ext>
              </c:extLst>
              <c:f>'Study Hours Data'!$A$2:$A$61</c:f>
              <c:strCache>
                <c:ptCount val="60"/>
                <c:pt idx="0">
                  <c:v>28-04-2025</c:v>
                </c:pt>
                <c:pt idx="1">
                  <c:v>29-04-2025</c:v>
                </c:pt>
                <c:pt idx="2">
                  <c:v>30-04-2025</c:v>
                </c:pt>
                <c:pt idx="3">
                  <c:v>01-05-2025</c:v>
                </c:pt>
                <c:pt idx="4">
                  <c:v>02-05-2025</c:v>
                </c:pt>
                <c:pt idx="5">
                  <c:v>03-05-2025</c:v>
                </c:pt>
                <c:pt idx="6">
                  <c:v>04-05-2025</c:v>
                </c:pt>
                <c:pt idx="7">
                  <c:v>05-05-2025</c:v>
                </c:pt>
                <c:pt idx="8">
                  <c:v>06-05-2025</c:v>
                </c:pt>
                <c:pt idx="9">
                  <c:v>07-05-2025</c:v>
                </c:pt>
                <c:pt idx="10">
                  <c:v>08-05-2025</c:v>
                </c:pt>
                <c:pt idx="11">
                  <c:v>09-05-2025</c:v>
                </c:pt>
                <c:pt idx="12">
                  <c:v>10-05-2025</c:v>
                </c:pt>
                <c:pt idx="13">
                  <c:v>11-05-2025</c:v>
                </c:pt>
                <c:pt idx="14">
                  <c:v>12-05-2025</c:v>
                </c:pt>
                <c:pt idx="15">
                  <c:v>13-05-2025</c:v>
                </c:pt>
                <c:pt idx="16">
                  <c:v>14-05-2025</c:v>
                </c:pt>
                <c:pt idx="17">
                  <c:v>15-05-2025</c:v>
                </c:pt>
                <c:pt idx="18">
                  <c:v>16-05-2025</c:v>
                </c:pt>
                <c:pt idx="19">
                  <c:v>17-05-2025</c:v>
                </c:pt>
                <c:pt idx="20">
                  <c:v>18-05-2025</c:v>
                </c:pt>
                <c:pt idx="21">
                  <c:v>19-05-2025</c:v>
                </c:pt>
                <c:pt idx="22">
                  <c:v>20-05-2025</c:v>
                </c:pt>
                <c:pt idx="23">
                  <c:v>21-05-2025</c:v>
                </c:pt>
                <c:pt idx="24">
                  <c:v>22-05-2025</c:v>
                </c:pt>
                <c:pt idx="25">
                  <c:v>23-05-2025</c:v>
                </c:pt>
                <c:pt idx="26">
                  <c:v>24-05-2025</c:v>
                </c:pt>
                <c:pt idx="27">
                  <c:v>25-05-2025</c:v>
                </c:pt>
                <c:pt idx="28">
                  <c:v>26-05-2025</c:v>
                </c:pt>
                <c:pt idx="29">
                  <c:v>27-05-2025</c:v>
                </c:pt>
                <c:pt idx="30">
                  <c:v>28-05-2025</c:v>
                </c:pt>
                <c:pt idx="31">
                  <c:v>29-05-2025</c:v>
                </c:pt>
                <c:pt idx="32">
                  <c:v>30-05-2025</c:v>
                </c:pt>
                <c:pt idx="33">
                  <c:v>31-05-2025</c:v>
                </c:pt>
                <c:pt idx="34">
                  <c:v>01-06-2025</c:v>
                </c:pt>
                <c:pt idx="35">
                  <c:v>02-06-2025</c:v>
                </c:pt>
                <c:pt idx="36">
                  <c:v>03-06-2025</c:v>
                </c:pt>
                <c:pt idx="37">
                  <c:v>04-06-2025</c:v>
                </c:pt>
                <c:pt idx="38">
                  <c:v>05-06-2025</c:v>
                </c:pt>
                <c:pt idx="39">
                  <c:v>06-06-2025</c:v>
                </c:pt>
                <c:pt idx="40">
                  <c:v>07-06-2025</c:v>
                </c:pt>
                <c:pt idx="41">
                  <c:v>08-06-2025</c:v>
                </c:pt>
                <c:pt idx="42">
                  <c:v>09-06-2025</c:v>
                </c:pt>
                <c:pt idx="43">
                  <c:v>10-06-2025</c:v>
                </c:pt>
                <c:pt idx="44">
                  <c:v>11-06-2025</c:v>
                </c:pt>
                <c:pt idx="45">
                  <c:v>12-06-2025</c:v>
                </c:pt>
                <c:pt idx="46">
                  <c:v>13-06-2025</c:v>
                </c:pt>
                <c:pt idx="47">
                  <c:v>14-06-2025</c:v>
                </c:pt>
                <c:pt idx="48">
                  <c:v>15-06-2025</c:v>
                </c:pt>
                <c:pt idx="49">
                  <c:v>16-06-2025</c:v>
                </c:pt>
                <c:pt idx="50">
                  <c:v>17-06-2025</c:v>
                </c:pt>
                <c:pt idx="51">
                  <c:v>18-06-2025</c:v>
                </c:pt>
                <c:pt idx="52">
                  <c:v>19-06-2025</c:v>
                </c:pt>
                <c:pt idx="53">
                  <c:v>20-06-2025</c:v>
                </c:pt>
                <c:pt idx="54">
                  <c:v>21-06-2025</c:v>
                </c:pt>
                <c:pt idx="55">
                  <c:v>22-06-2025</c:v>
                </c:pt>
                <c:pt idx="56">
                  <c:v>23-06-2025</c:v>
                </c:pt>
                <c:pt idx="57">
                  <c:v>24-06-2025</c:v>
                </c:pt>
                <c:pt idx="58">
                  <c:v>25-06-2025</c:v>
                </c:pt>
                <c:pt idx="59">
                  <c:v>26-06-2025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'Study Hours Data'!$F$2:$F$61</c15:sqref>
                  </c15:fullRef>
                </c:ext>
              </c:extLst>
              <c:f>'Study Hours Data'!$F$3:$F$61</c:f>
              <c:numCache>
                <c:formatCode>General</c:formatCode>
                <c:ptCount val="59"/>
                <c:pt idx="0">
                  <c:v>180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180</c:v>
                </c:pt>
                <c:pt idx="18">
                  <c:v>180</c:v>
                </c:pt>
                <c:pt idx="19">
                  <c:v>180</c:v>
                </c:pt>
                <c:pt idx="20">
                  <c:v>180</c:v>
                </c:pt>
                <c:pt idx="21">
                  <c:v>180</c:v>
                </c:pt>
                <c:pt idx="22">
                  <c:v>180</c:v>
                </c:pt>
                <c:pt idx="23">
                  <c:v>180</c:v>
                </c:pt>
                <c:pt idx="24">
                  <c:v>180</c:v>
                </c:pt>
                <c:pt idx="25">
                  <c:v>180</c:v>
                </c:pt>
                <c:pt idx="26">
                  <c:v>180</c:v>
                </c:pt>
                <c:pt idx="27">
                  <c:v>180</c:v>
                </c:pt>
                <c:pt idx="28">
                  <c:v>180</c:v>
                </c:pt>
                <c:pt idx="29">
                  <c:v>180</c:v>
                </c:pt>
                <c:pt idx="30">
                  <c:v>180</c:v>
                </c:pt>
                <c:pt idx="31">
                  <c:v>180</c:v>
                </c:pt>
                <c:pt idx="32">
                  <c:v>180</c:v>
                </c:pt>
                <c:pt idx="33">
                  <c:v>180</c:v>
                </c:pt>
                <c:pt idx="34">
                  <c:v>180</c:v>
                </c:pt>
                <c:pt idx="35">
                  <c:v>180</c:v>
                </c:pt>
                <c:pt idx="36">
                  <c:v>180</c:v>
                </c:pt>
                <c:pt idx="37">
                  <c:v>180</c:v>
                </c:pt>
                <c:pt idx="38">
                  <c:v>180</c:v>
                </c:pt>
                <c:pt idx="39">
                  <c:v>180</c:v>
                </c:pt>
                <c:pt idx="40">
                  <c:v>180</c:v>
                </c:pt>
                <c:pt idx="41">
                  <c:v>180</c:v>
                </c:pt>
                <c:pt idx="42">
                  <c:v>180</c:v>
                </c:pt>
                <c:pt idx="43">
                  <c:v>180</c:v>
                </c:pt>
                <c:pt idx="44">
                  <c:v>180</c:v>
                </c:pt>
                <c:pt idx="45">
                  <c:v>180</c:v>
                </c:pt>
                <c:pt idx="46">
                  <c:v>180</c:v>
                </c:pt>
                <c:pt idx="47">
                  <c:v>180</c:v>
                </c:pt>
                <c:pt idx="48">
                  <c:v>180</c:v>
                </c:pt>
                <c:pt idx="49">
                  <c:v>180</c:v>
                </c:pt>
                <c:pt idx="50">
                  <c:v>180</c:v>
                </c:pt>
                <c:pt idx="51">
                  <c:v>180</c:v>
                </c:pt>
                <c:pt idx="52">
                  <c:v>180</c:v>
                </c:pt>
                <c:pt idx="53">
                  <c:v>180</c:v>
                </c:pt>
                <c:pt idx="54">
                  <c:v>180</c:v>
                </c:pt>
                <c:pt idx="55">
                  <c:v>180</c:v>
                </c:pt>
                <c:pt idx="56">
                  <c:v>180</c:v>
                </c:pt>
                <c:pt idx="57">
                  <c:v>180</c:v>
                </c:pt>
                <c:pt idx="58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DC-4BAF-90B6-55E5AC628507}"/>
            </c:ext>
          </c:extLst>
        </c:ser>
        <c:ser>
          <c:idx val="1"/>
          <c:order val="1"/>
          <c:tx>
            <c:strRef>
              <c:f>'Study Hours Data'!$C$1</c:f>
              <c:strCache>
                <c:ptCount val="1"/>
                <c:pt idx="0">
                  <c:v>Total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'Study Hours Data'!$A$1:$A$61</c15:sqref>
                  </c15:fullRef>
                </c:ext>
              </c:extLst>
              <c:f>'Study Hours Data'!$A$2:$A$61</c:f>
              <c:strCache>
                <c:ptCount val="60"/>
                <c:pt idx="0">
                  <c:v>28-04-2025</c:v>
                </c:pt>
                <c:pt idx="1">
                  <c:v>29-04-2025</c:v>
                </c:pt>
                <c:pt idx="2">
                  <c:v>30-04-2025</c:v>
                </c:pt>
                <c:pt idx="3">
                  <c:v>01-05-2025</c:v>
                </c:pt>
                <c:pt idx="4">
                  <c:v>02-05-2025</c:v>
                </c:pt>
                <c:pt idx="5">
                  <c:v>03-05-2025</c:v>
                </c:pt>
                <c:pt idx="6">
                  <c:v>04-05-2025</c:v>
                </c:pt>
                <c:pt idx="7">
                  <c:v>05-05-2025</c:v>
                </c:pt>
                <c:pt idx="8">
                  <c:v>06-05-2025</c:v>
                </c:pt>
                <c:pt idx="9">
                  <c:v>07-05-2025</c:v>
                </c:pt>
                <c:pt idx="10">
                  <c:v>08-05-2025</c:v>
                </c:pt>
                <c:pt idx="11">
                  <c:v>09-05-2025</c:v>
                </c:pt>
                <c:pt idx="12">
                  <c:v>10-05-2025</c:v>
                </c:pt>
                <c:pt idx="13">
                  <c:v>11-05-2025</c:v>
                </c:pt>
                <c:pt idx="14">
                  <c:v>12-05-2025</c:v>
                </c:pt>
                <c:pt idx="15">
                  <c:v>13-05-2025</c:v>
                </c:pt>
                <c:pt idx="16">
                  <c:v>14-05-2025</c:v>
                </c:pt>
                <c:pt idx="17">
                  <c:v>15-05-2025</c:v>
                </c:pt>
                <c:pt idx="18">
                  <c:v>16-05-2025</c:v>
                </c:pt>
                <c:pt idx="19">
                  <c:v>17-05-2025</c:v>
                </c:pt>
                <c:pt idx="20">
                  <c:v>18-05-2025</c:v>
                </c:pt>
                <c:pt idx="21">
                  <c:v>19-05-2025</c:v>
                </c:pt>
                <c:pt idx="22">
                  <c:v>20-05-2025</c:v>
                </c:pt>
                <c:pt idx="23">
                  <c:v>21-05-2025</c:v>
                </c:pt>
                <c:pt idx="24">
                  <c:v>22-05-2025</c:v>
                </c:pt>
                <c:pt idx="25">
                  <c:v>23-05-2025</c:v>
                </c:pt>
                <c:pt idx="26">
                  <c:v>24-05-2025</c:v>
                </c:pt>
                <c:pt idx="27">
                  <c:v>25-05-2025</c:v>
                </c:pt>
                <c:pt idx="28">
                  <c:v>26-05-2025</c:v>
                </c:pt>
                <c:pt idx="29">
                  <c:v>27-05-2025</c:v>
                </c:pt>
                <c:pt idx="30">
                  <c:v>28-05-2025</c:v>
                </c:pt>
                <c:pt idx="31">
                  <c:v>29-05-2025</c:v>
                </c:pt>
                <c:pt idx="32">
                  <c:v>30-05-2025</c:v>
                </c:pt>
                <c:pt idx="33">
                  <c:v>31-05-2025</c:v>
                </c:pt>
                <c:pt idx="34">
                  <c:v>01-06-2025</c:v>
                </c:pt>
                <c:pt idx="35">
                  <c:v>02-06-2025</c:v>
                </c:pt>
                <c:pt idx="36">
                  <c:v>03-06-2025</c:v>
                </c:pt>
                <c:pt idx="37">
                  <c:v>04-06-2025</c:v>
                </c:pt>
                <c:pt idx="38">
                  <c:v>05-06-2025</c:v>
                </c:pt>
                <c:pt idx="39">
                  <c:v>06-06-2025</c:v>
                </c:pt>
                <c:pt idx="40">
                  <c:v>07-06-2025</c:v>
                </c:pt>
                <c:pt idx="41">
                  <c:v>08-06-2025</c:v>
                </c:pt>
                <c:pt idx="42">
                  <c:v>09-06-2025</c:v>
                </c:pt>
                <c:pt idx="43">
                  <c:v>10-06-2025</c:v>
                </c:pt>
                <c:pt idx="44">
                  <c:v>11-06-2025</c:v>
                </c:pt>
                <c:pt idx="45">
                  <c:v>12-06-2025</c:v>
                </c:pt>
                <c:pt idx="46">
                  <c:v>13-06-2025</c:v>
                </c:pt>
                <c:pt idx="47">
                  <c:v>14-06-2025</c:v>
                </c:pt>
                <c:pt idx="48">
                  <c:v>15-06-2025</c:v>
                </c:pt>
                <c:pt idx="49">
                  <c:v>16-06-2025</c:v>
                </c:pt>
                <c:pt idx="50">
                  <c:v>17-06-2025</c:v>
                </c:pt>
                <c:pt idx="51">
                  <c:v>18-06-2025</c:v>
                </c:pt>
                <c:pt idx="52">
                  <c:v>19-06-2025</c:v>
                </c:pt>
                <c:pt idx="53">
                  <c:v>20-06-2025</c:v>
                </c:pt>
                <c:pt idx="54">
                  <c:v>21-06-2025</c:v>
                </c:pt>
                <c:pt idx="55">
                  <c:v>22-06-2025</c:v>
                </c:pt>
                <c:pt idx="56">
                  <c:v>23-06-2025</c:v>
                </c:pt>
                <c:pt idx="57">
                  <c:v>24-06-2025</c:v>
                </c:pt>
                <c:pt idx="58">
                  <c:v>25-06-2025</c:v>
                </c:pt>
                <c:pt idx="59">
                  <c:v>26-06-2025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'Study Hours Data'!$C$2:$C$61</c15:sqref>
                  </c15:fullRef>
                </c:ext>
              </c:extLst>
              <c:f>'Study Hours Data'!$C$3:$C$61</c:f>
              <c:numCache>
                <c:formatCode>General</c:formatCode>
                <c:ptCount val="59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27</c:v>
                </c:pt>
                <c:pt idx="12">
                  <c:v>32</c:v>
                </c:pt>
                <c:pt idx="13">
                  <c:v>35</c:v>
                </c:pt>
                <c:pt idx="14">
                  <c:v>37</c:v>
                </c:pt>
                <c:pt idx="15">
                  <c:v>40</c:v>
                </c:pt>
                <c:pt idx="1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BDC-4BAF-90B6-55E5AC62850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1805632"/>
        <c:axId val="221801792"/>
        <c:extLst>
          <c:ext xmlns:c15="http://schemas.microsoft.com/office/drawing/2012/chart" uri="{02D57815-91ED-43cb-92C2-25804820EDAC}">
            <c15:filteredLine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'Study Hours Data'!$A$1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'Study Hours Data'!$A$1:$A$61</c15:sqref>
                        </c15:fullRef>
                        <c15:formulaRef>
                          <c15:sqref>'Study Hours Data'!$A$2:$A$61</c15:sqref>
                        </c15:formulaRef>
                      </c:ext>
                    </c:extLst>
                    <c:strCache>
                      <c:ptCount val="60"/>
                      <c:pt idx="0">
                        <c:v>28-04-2025</c:v>
                      </c:pt>
                      <c:pt idx="1">
                        <c:v>29-04-2025</c:v>
                      </c:pt>
                      <c:pt idx="2">
                        <c:v>30-04-2025</c:v>
                      </c:pt>
                      <c:pt idx="3">
                        <c:v>01-05-2025</c:v>
                      </c:pt>
                      <c:pt idx="4">
                        <c:v>02-05-2025</c:v>
                      </c:pt>
                      <c:pt idx="5">
                        <c:v>03-05-2025</c:v>
                      </c:pt>
                      <c:pt idx="6">
                        <c:v>04-05-2025</c:v>
                      </c:pt>
                      <c:pt idx="7">
                        <c:v>05-05-2025</c:v>
                      </c:pt>
                      <c:pt idx="8">
                        <c:v>06-05-2025</c:v>
                      </c:pt>
                      <c:pt idx="9">
                        <c:v>07-05-2025</c:v>
                      </c:pt>
                      <c:pt idx="10">
                        <c:v>08-05-2025</c:v>
                      </c:pt>
                      <c:pt idx="11">
                        <c:v>09-05-2025</c:v>
                      </c:pt>
                      <c:pt idx="12">
                        <c:v>10-05-2025</c:v>
                      </c:pt>
                      <c:pt idx="13">
                        <c:v>11-05-2025</c:v>
                      </c:pt>
                      <c:pt idx="14">
                        <c:v>12-05-2025</c:v>
                      </c:pt>
                      <c:pt idx="15">
                        <c:v>13-05-2025</c:v>
                      </c:pt>
                      <c:pt idx="16">
                        <c:v>14-05-2025</c:v>
                      </c:pt>
                      <c:pt idx="17">
                        <c:v>15-05-2025</c:v>
                      </c:pt>
                      <c:pt idx="18">
                        <c:v>16-05-2025</c:v>
                      </c:pt>
                      <c:pt idx="19">
                        <c:v>17-05-2025</c:v>
                      </c:pt>
                      <c:pt idx="20">
                        <c:v>18-05-2025</c:v>
                      </c:pt>
                      <c:pt idx="21">
                        <c:v>19-05-2025</c:v>
                      </c:pt>
                      <c:pt idx="22">
                        <c:v>20-05-2025</c:v>
                      </c:pt>
                      <c:pt idx="23">
                        <c:v>21-05-2025</c:v>
                      </c:pt>
                      <c:pt idx="24">
                        <c:v>22-05-2025</c:v>
                      </c:pt>
                      <c:pt idx="25">
                        <c:v>23-05-2025</c:v>
                      </c:pt>
                      <c:pt idx="26">
                        <c:v>24-05-2025</c:v>
                      </c:pt>
                      <c:pt idx="27">
                        <c:v>25-05-2025</c:v>
                      </c:pt>
                      <c:pt idx="28">
                        <c:v>26-05-2025</c:v>
                      </c:pt>
                      <c:pt idx="29">
                        <c:v>27-05-2025</c:v>
                      </c:pt>
                      <c:pt idx="30">
                        <c:v>28-05-2025</c:v>
                      </c:pt>
                      <c:pt idx="31">
                        <c:v>29-05-2025</c:v>
                      </c:pt>
                      <c:pt idx="32">
                        <c:v>30-05-2025</c:v>
                      </c:pt>
                      <c:pt idx="33">
                        <c:v>31-05-2025</c:v>
                      </c:pt>
                      <c:pt idx="34">
                        <c:v>01-06-2025</c:v>
                      </c:pt>
                      <c:pt idx="35">
                        <c:v>02-06-2025</c:v>
                      </c:pt>
                      <c:pt idx="36">
                        <c:v>03-06-2025</c:v>
                      </c:pt>
                      <c:pt idx="37">
                        <c:v>04-06-2025</c:v>
                      </c:pt>
                      <c:pt idx="38">
                        <c:v>05-06-2025</c:v>
                      </c:pt>
                      <c:pt idx="39">
                        <c:v>06-06-2025</c:v>
                      </c:pt>
                      <c:pt idx="40">
                        <c:v>07-06-2025</c:v>
                      </c:pt>
                      <c:pt idx="41">
                        <c:v>08-06-2025</c:v>
                      </c:pt>
                      <c:pt idx="42">
                        <c:v>09-06-2025</c:v>
                      </c:pt>
                      <c:pt idx="43">
                        <c:v>10-06-2025</c:v>
                      </c:pt>
                      <c:pt idx="44">
                        <c:v>11-06-2025</c:v>
                      </c:pt>
                      <c:pt idx="45">
                        <c:v>12-06-2025</c:v>
                      </c:pt>
                      <c:pt idx="46">
                        <c:v>13-06-2025</c:v>
                      </c:pt>
                      <c:pt idx="47">
                        <c:v>14-06-2025</c:v>
                      </c:pt>
                      <c:pt idx="48">
                        <c:v>15-06-2025</c:v>
                      </c:pt>
                      <c:pt idx="49">
                        <c:v>16-06-2025</c:v>
                      </c:pt>
                      <c:pt idx="50">
                        <c:v>17-06-2025</c:v>
                      </c:pt>
                      <c:pt idx="51">
                        <c:v>18-06-2025</c:v>
                      </c:pt>
                      <c:pt idx="52">
                        <c:v>19-06-2025</c:v>
                      </c:pt>
                      <c:pt idx="53">
                        <c:v>20-06-2025</c:v>
                      </c:pt>
                      <c:pt idx="54">
                        <c:v>21-06-2025</c:v>
                      </c:pt>
                      <c:pt idx="55">
                        <c:v>22-06-2025</c:v>
                      </c:pt>
                      <c:pt idx="56">
                        <c:v>23-06-2025</c:v>
                      </c:pt>
                      <c:pt idx="57">
                        <c:v>24-06-2025</c:v>
                      </c:pt>
                      <c:pt idx="58">
                        <c:v>25-06-2025</c:v>
                      </c:pt>
                      <c:pt idx="59">
                        <c:v>26-06-2025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'Study Hours Data'!$A$2:$A$61</c15:sqref>
                        </c15:fullRef>
                        <c15:formulaRef>
                          <c15:sqref>'Study Hours Data'!$A$3:$A$61</c15:sqref>
                        </c15:formulaRef>
                      </c:ext>
                    </c:extLst>
                    <c:numCache>
                      <c:formatCode>m/d/yyyy</c:formatCode>
                      <c:ptCount val="59"/>
                      <c:pt idx="0">
                        <c:v>45776</c:v>
                      </c:pt>
                      <c:pt idx="1">
                        <c:v>45777</c:v>
                      </c:pt>
                      <c:pt idx="2">
                        <c:v>45778</c:v>
                      </c:pt>
                      <c:pt idx="3">
                        <c:v>45779</c:v>
                      </c:pt>
                      <c:pt idx="4">
                        <c:v>45780</c:v>
                      </c:pt>
                      <c:pt idx="5">
                        <c:v>45781</c:v>
                      </c:pt>
                      <c:pt idx="6">
                        <c:v>45782</c:v>
                      </c:pt>
                      <c:pt idx="7">
                        <c:v>45783</c:v>
                      </c:pt>
                      <c:pt idx="8">
                        <c:v>45784</c:v>
                      </c:pt>
                      <c:pt idx="9">
                        <c:v>45785</c:v>
                      </c:pt>
                      <c:pt idx="10">
                        <c:v>45786</c:v>
                      </c:pt>
                      <c:pt idx="11">
                        <c:v>45787</c:v>
                      </c:pt>
                      <c:pt idx="12">
                        <c:v>45788</c:v>
                      </c:pt>
                      <c:pt idx="13">
                        <c:v>45789</c:v>
                      </c:pt>
                      <c:pt idx="14">
                        <c:v>45790</c:v>
                      </c:pt>
                      <c:pt idx="15">
                        <c:v>45791</c:v>
                      </c:pt>
                      <c:pt idx="16">
                        <c:v>45792</c:v>
                      </c:pt>
                      <c:pt idx="17">
                        <c:v>45793</c:v>
                      </c:pt>
                      <c:pt idx="18">
                        <c:v>45794</c:v>
                      </c:pt>
                      <c:pt idx="19">
                        <c:v>45795</c:v>
                      </c:pt>
                      <c:pt idx="20">
                        <c:v>45796</c:v>
                      </c:pt>
                      <c:pt idx="21">
                        <c:v>45797</c:v>
                      </c:pt>
                      <c:pt idx="22">
                        <c:v>45798</c:v>
                      </c:pt>
                      <c:pt idx="23">
                        <c:v>45799</c:v>
                      </c:pt>
                      <c:pt idx="24">
                        <c:v>45800</c:v>
                      </c:pt>
                      <c:pt idx="25">
                        <c:v>45801</c:v>
                      </c:pt>
                      <c:pt idx="26">
                        <c:v>45802</c:v>
                      </c:pt>
                      <c:pt idx="27">
                        <c:v>45803</c:v>
                      </c:pt>
                      <c:pt idx="28">
                        <c:v>45804</c:v>
                      </c:pt>
                      <c:pt idx="29">
                        <c:v>45805</c:v>
                      </c:pt>
                      <c:pt idx="30">
                        <c:v>45806</c:v>
                      </c:pt>
                      <c:pt idx="31">
                        <c:v>45807</c:v>
                      </c:pt>
                      <c:pt idx="32">
                        <c:v>45808</c:v>
                      </c:pt>
                      <c:pt idx="33">
                        <c:v>45809</c:v>
                      </c:pt>
                      <c:pt idx="34">
                        <c:v>45810</c:v>
                      </c:pt>
                      <c:pt idx="35">
                        <c:v>45811</c:v>
                      </c:pt>
                      <c:pt idx="36">
                        <c:v>45812</c:v>
                      </c:pt>
                      <c:pt idx="37">
                        <c:v>45813</c:v>
                      </c:pt>
                      <c:pt idx="38">
                        <c:v>45814</c:v>
                      </c:pt>
                      <c:pt idx="39">
                        <c:v>45815</c:v>
                      </c:pt>
                      <c:pt idx="40">
                        <c:v>45816</c:v>
                      </c:pt>
                      <c:pt idx="41">
                        <c:v>45817</c:v>
                      </c:pt>
                      <c:pt idx="42">
                        <c:v>45818</c:v>
                      </c:pt>
                      <c:pt idx="43">
                        <c:v>45819</c:v>
                      </c:pt>
                      <c:pt idx="44">
                        <c:v>45820</c:v>
                      </c:pt>
                      <c:pt idx="45">
                        <c:v>45821</c:v>
                      </c:pt>
                      <c:pt idx="46">
                        <c:v>45822</c:v>
                      </c:pt>
                      <c:pt idx="47">
                        <c:v>45823</c:v>
                      </c:pt>
                      <c:pt idx="48">
                        <c:v>45824</c:v>
                      </c:pt>
                      <c:pt idx="49">
                        <c:v>45825</c:v>
                      </c:pt>
                      <c:pt idx="50">
                        <c:v>45826</c:v>
                      </c:pt>
                      <c:pt idx="51">
                        <c:v>45827</c:v>
                      </c:pt>
                      <c:pt idx="52">
                        <c:v>45828</c:v>
                      </c:pt>
                      <c:pt idx="53">
                        <c:v>45829</c:v>
                      </c:pt>
                      <c:pt idx="54">
                        <c:v>45830</c:v>
                      </c:pt>
                      <c:pt idx="55">
                        <c:v>45831</c:v>
                      </c:pt>
                      <c:pt idx="56">
                        <c:v>45832</c:v>
                      </c:pt>
                      <c:pt idx="57">
                        <c:v>45833</c:v>
                      </c:pt>
                      <c:pt idx="58">
                        <c:v>45834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BDC-4BAF-90B6-55E5AC628507}"/>
                  </c:ext>
                </c:extLst>
              </c15:ser>
            </c15:filteredLineSeries>
          </c:ext>
        </c:extLst>
      </c:lineChart>
      <c:dateAx>
        <c:axId val="221805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01792"/>
        <c:crosses val="autoZero"/>
        <c:auto val="1"/>
        <c:lblOffset val="100"/>
        <c:baseTimeUnit val="days"/>
      </c:dateAx>
      <c:valAx>
        <c:axId val="22180179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0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329406</xdr:colOff>
      <xdr:row>29</xdr:row>
      <xdr:rowOff>1587</xdr:rowOff>
    </xdr:from>
    <xdr:to>
      <xdr:col>8</xdr:col>
      <xdr:colOff>11906</xdr:colOff>
      <xdr:row>44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0C34E5-C284-0D5E-7377-E5B66C43E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311020</xdr:colOff>
      <xdr:row>1</xdr:row>
      <xdr:rowOff>174949</xdr:rowOff>
    </xdr:from>
    <xdr:to>
      <xdr:col>13</xdr:col>
      <xdr:colOff>34341</xdr:colOff>
      <xdr:row>26</xdr:row>
      <xdr:rowOff>27085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1DD3E4-BF3F-DAD3-0D7A-C093F2873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ura\AppData\Local\Temp\e15b49d7-f2c4-44eb-a0e3-48020757dd04_Class%2002_Excel%20-%201745832859015.zip.d04\Class%2002_Excel\Class%20Project%201_%20Analytics%20Progress%20Tracker%20-%201731832582699.xlsx" TargetMode="External"/><Relationship Id="rId1" Type="http://schemas.openxmlformats.org/officeDocument/2006/relationships/externalLinkPath" Target="file:///C:\Users\gaura\AppData\Local\Temp\e15b49d7-f2c4-44eb-a0e3-48020757dd04_Class%2002_Excel%20-%201745832859015.zip.d04\Class%2002_Excel\Class%20Project%201_%20Analytics%20Progress%20Tracker%20-%20173183258269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sualization"/>
      <sheetName val="Progress Summary"/>
      <sheetName val="Progress Dashboard"/>
      <sheetName val="Goals Data"/>
      <sheetName val="Excel Syllabus Data"/>
      <sheetName val="Study Hours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B1" t="str">
            <v>Hours</v>
          </cell>
          <cell r="E1" t="str">
            <v>Day Name</v>
          </cell>
        </row>
        <row r="2">
          <cell r="B2">
            <v>1</v>
          </cell>
          <cell r="E2" t="str">
            <v>Monday</v>
          </cell>
        </row>
        <row r="3">
          <cell r="B3">
            <v>2</v>
          </cell>
          <cell r="E3" t="str">
            <v>Tuesday</v>
          </cell>
        </row>
        <row r="4">
          <cell r="B4">
            <v>1</v>
          </cell>
          <cell r="E4" t="str">
            <v>Wednesday</v>
          </cell>
        </row>
        <row r="5">
          <cell r="B5">
            <v>2</v>
          </cell>
          <cell r="E5" t="str">
            <v>Thursday</v>
          </cell>
        </row>
        <row r="6">
          <cell r="B6">
            <v>3</v>
          </cell>
          <cell r="E6" t="str">
            <v>Friday</v>
          </cell>
        </row>
        <row r="7">
          <cell r="B7">
            <v>1</v>
          </cell>
          <cell r="E7" t="str">
            <v>Saturday</v>
          </cell>
        </row>
        <row r="8">
          <cell r="B8">
            <v>1</v>
          </cell>
          <cell r="E8" t="str">
            <v>Sunday</v>
          </cell>
        </row>
        <row r="9">
          <cell r="B9">
            <v>1</v>
          </cell>
          <cell r="E9" t="str">
            <v>Monday</v>
          </cell>
        </row>
        <row r="10">
          <cell r="B10">
            <v>3</v>
          </cell>
          <cell r="E10" t="str">
            <v>Tuesday</v>
          </cell>
        </row>
        <row r="11">
          <cell r="E11" t="str">
            <v/>
          </cell>
        </row>
        <row r="12">
          <cell r="E12" t="str">
            <v/>
          </cell>
        </row>
        <row r="13">
          <cell r="E13" t="str">
            <v/>
          </cell>
        </row>
        <row r="14">
          <cell r="E14" t="str">
            <v/>
          </cell>
        </row>
        <row r="15">
          <cell r="E15" t="str">
            <v/>
          </cell>
        </row>
        <row r="16">
          <cell r="E16" t="str">
            <v/>
          </cell>
        </row>
        <row r="17">
          <cell r="E17" t="str">
            <v/>
          </cell>
        </row>
        <row r="18">
          <cell r="E18" t="str">
            <v>Wednesday</v>
          </cell>
        </row>
        <row r="19">
          <cell r="E19" t="str">
            <v/>
          </cell>
        </row>
        <row r="20">
          <cell r="E20" t="str">
            <v/>
          </cell>
        </row>
        <row r="21">
          <cell r="E21" t="str">
            <v/>
          </cell>
        </row>
        <row r="22">
          <cell r="E22" t="str">
            <v/>
          </cell>
        </row>
        <row r="23">
          <cell r="E23" t="str">
            <v/>
          </cell>
        </row>
        <row r="24">
          <cell r="E24" t="str">
            <v/>
          </cell>
        </row>
        <row r="25">
          <cell r="E25" t="str">
            <v/>
          </cell>
        </row>
        <row r="26">
          <cell r="E26" t="str">
            <v/>
          </cell>
        </row>
        <row r="27">
          <cell r="E27" t="str">
            <v/>
          </cell>
        </row>
        <row r="28">
          <cell r="E28" t="str">
            <v/>
          </cell>
        </row>
        <row r="29">
          <cell r="E29" t="str">
            <v/>
          </cell>
        </row>
        <row r="30">
          <cell r="E30" t="str">
            <v/>
          </cell>
        </row>
        <row r="31">
          <cell r="E31" t="str">
            <v/>
          </cell>
        </row>
        <row r="32">
          <cell r="E32" t="str">
            <v/>
          </cell>
        </row>
        <row r="33">
          <cell r="E33" t="str">
            <v/>
          </cell>
        </row>
        <row r="34">
          <cell r="E34" t="str">
            <v/>
          </cell>
        </row>
        <row r="35">
          <cell r="E35" t="str">
            <v/>
          </cell>
        </row>
        <row r="36">
          <cell r="E36" t="str">
            <v/>
          </cell>
        </row>
        <row r="37">
          <cell r="E37" t="str">
            <v/>
          </cell>
        </row>
        <row r="38">
          <cell r="E38" t="str">
            <v/>
          </cell>
        </row>
        <row r="39">
          <cell r="E39" t="str">
            <v/>
          </cell>
        </row>
        <row r="40">
          <cell r="E40" t="str">
            <v/>
          </cell>
        </row>
        <row r="41">
          <cell r="E41" t="str">
            <v/>
          </cell>
        </row>
        <row r="42">
          <cell r="E42" t="str">
            <v/>
          </cell>
        </row>
        <row r="43">
          <cell r="E43" t="str">
            <v/>
          </cell>
        </row>
        <row r="44">
          <cell r="E44" t="str">
            <v/>
          </cell>
        </row>
        <row r="45">
          <cell r="E45" t="str">
            <v/>
          </cell>
        </row>
        <row r="46">
          <cell r="E46" t="str">
            <v/>
          </cell>
        </row>
        <row r="47">
          <cell r="E47" t="str">
            <v/>
          </cell>
        </row>
        <row r="48">
          <cell r="E48" t="str">
            <v/>
          </cell>
        </row>
        <row r="49">
          <cell r="E49" t="str">
            <v/>
          </cell>
        </row>
        <row r="50">
          <cell r="E50" t="str">
            <v/>
          </cell>
        </row>
        <row r="51">
          <cell r="E51" t="str">
            <v/>
          </cell>
        </row>
        <row r="52">
          <cell r="E52" t="str">
            <v/>
          </cell>
        </row>
        <row r="53">
          <cell r="E53" t="str">
            <v/>
          </cell>
        </row>
        <row r="54">
          <cell r="E54" t="str">
            <v/>
          </cell>
        </row>
        <row r="55">
          <cell r="E55" t="str">
            <v/>
          </cell>
        </row>
        <row r="56">
          <cell r="E56" t="str">
            <v/>
          </cell>
        </row>
        <row r="57">
          <cell r="E57" t="str">
            <v/>
          </cell>
        </row>
        <row r="58">
          <cell r="E58" t="str">
            <v/>
          </cell>
        </row>
        <row r="59">
          <cell r="E59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7463-7F84-4561-BAB1-5FD6D826768F}">
  <dimension ref="A1:K61"/>
  <sheetViews>
    <sheetView topLeftCell="A13" zoomScale="170" zoomScaleNormal="170" workbookViewId="0">
      <selection activeCell="D21" sqref="D21"/>
    </sheetView>
  </sheetViews>
  <sheetFormatPr defaultColWidth="0" defaultRowHeight="14.5" zeroHeight="1" x14ac:dyDescent="0.35"/>
  <cols>
    <col min="1" max="1" width="10.36328125" bestFit="1" customWidth="1"/>
    <col min="2" max="2" width="13.36328125" customWidth="1"/>
    <col min="3" max="3" width="17.08984375" customWidth="1"/>
    <col min="4" max="4" width="18" customWidth="1"/>
    <col min="5" max="5" width="10.6328125" bestFit="1" customWidth="1"/>
    <col min="6" max="6" width="11.7265625" customWidth="1"/>
    <col min="7" max="11" width="0" hidden="1" customWidth="1"/>
    <col min="12" max="16384" width="8.7265625" hidden="1"/>
  </cols>
  <sheetData>
    <row r="1" spans="1:6" s="13" customFormat="1" x14ac:dyDescent="0.35">
      <c r="A1" s="12" t="s">
        <v>0</v>
      </c>
      <c r="B1" s="11" t="s">
        <v>1</v>
      </c>
      <c r="C1" s="11" t="s">
        <v>2</v>
      </c>
      <c r="D1" s="11" t="s">
        <v>20</v>
      </c>
      <c r="E1" s="11" t="s">
        <v>3</v>
      </c>
      <c r="F1" s="11" t="s">
        <v>4</v>
      </c>
    </row>
    <row r="2" spans="1:6" x14ac:dyDescent="0.35">
      <c r="A2" s="6">
        <v>45775</v>
      </c>
      <c r="B2" s="7">
        <v>1</v>
      </c>
      <c r="C2" s="7">
        <f>IF(B2="","",SUM($B$2:B2))</f>
        <v>1</v>
      </c>
      <c r="D2" s="7">
        <f>WEEKDAY(A2,2)</f>
        <v>1</v>
      </c>
      <c r="E2" s="7" t="s">
        <v>13</v>
      </c>
      <c r="F2" s="7">
        <f>'Goals Data'!C$5</f>
        <v>180</v>
      </c>
    </row>
    <row r="3" spans="1:6" x14ac:dyDescent="0.35">
      <c r="A3" s="6">
        <v>45776</v>
      </c>
      <c r="B3" s="7">
        <v>2</v>
      </c>
      <c r="C3" s="7">
        <f>IF(B3="","",SUM($B$2:B3))</f>
        <v>3</v>
      </c>
      <c r="D3" s="7">
        <f t="shared" ref="D3:D14" si="0">WEEKDAY(A3,2)</f>
        <v>2</v>
      </c>
      <c r="E3" s="7" t="s">
        <v>14</v>
      </c>
      <c r="F3" s="7">
        <f>'Goals Data'!C$5</f>
        <v>180</v>
      </c>
    </row>
    <row r="4" spans="1:6" x14ac:dyDescent="0.35">
      <c r="A4" s="6">
        <v>45777</v>
      </c>
      <c r="B4" s="7">
        <v>2</v>
      </c>
      <c r="C4" s="7">
        <f>IF(B4="","",SUM($B$2:B4))</f>
        <v>5</v>
      </c>
      <c r="D4" s="7">
        <f t="shared" si="0"/>
        <v>3</v>
      </c>
      <c r="E4" s="7" t="s">
        <v>15</v>
      </c>
      <c r="F4" s="7">
        <f>'Goals Data'!C$5</f>
        <v>180</v>
      </c>
    </row>
    <row r="5" spans="1:6" x14ac:dyDescent="0.35">
      <c r="A5" s="6">
        <v>45778</v>
      </c>
      <c r="B5" s="7">
        <v>3</v>
      </c>
      <c r="C5" s="7">
        <f>IF(B5="","",SUM($B$2:B5))</f>
        <v>8</v>
      </c>
      <c r="D5" s="7">
        <f t="shared" si="0"/>
        <v>4</v>
      </c>
      <c r="E5" s="7" t="s">
        <v>16</v>
      </c>
      <c r="F5" s="7">
        <f>'Goals Data'!C$5</f>
        <v>180</v>
      </c>
    </row>
    <row r="6" spans="1:6" x14ac:dyDescent="0.35">
      <c r="A6" s="6">
        <v>45779</v>
      </c>
      <c r="B6" s="7">
        <v>2</v>
      </c>
      <c r="C6" s="7">
        <f>IF(B6="","",SUM($B$2:B6))</f>
        <v>10</v>
      </c>
      <c r="D6" s="7">
        <f t="shared" si="0"/>
        <v>5</v>
      </c>
      <c r="E6" s="7" t="s">
        <v>17</v>
      </c>
      <c r="F6" s="7">
        <f>'Goals Data'!C$5</f>
        <v>180</v>
      </c>
    </row>
    <row r="7" spans="1:6" x14ac:dyDescent="0.35">
      <c r="A7" s="6">
        <v>45780</v>
      </c>
      <c r="B7" s="7">
        <v>1</v>
      </c>
      <c r="C7" s="7">
        <f>IF(B7="","",SUM($B$2:B7))</f>
        <v>11</v>
      </c>
      <c r="D7" s="7">
        <f t="shared" si="0"/>
        <v>6</v>
      </c>
      <c r="E7" s="7" t="s">
        <v>18</v>
      </c>
      <c r="F7" s="7">
        <f>'Goals Data'!C$5</f>
        <v>180</v>
      </c>
    </row>
    <row r="8" spans="1:6" x14ac:dyDescent="0.35">
      <c r="A8" s="6">
        <v>45781</v>
      </c>
      <c r="B8" s="7">
        <v>5</v>
      </c>
      <c r="C8" s="7">
        <f>IF(B8="","",SUM($B$2:B8))</f>
        <v>16</v>
      </c>
      <c r="D8" s="7">
        <f t="shared" si="0"/>
        <v>7</v>
      </c>
      <c r="E8" s="7" t="s">
        <v>19</v>
      </c>
      <c r="F8" s="7">
        <f>'Goals Data'!C$5</f>
        <v>180</v>
      </c>
    </row>
    <row r="9" spans="1:6" x14ac:dyDescent="0.35">
      <c r="A9" s="6">
        <v>45782</v>
      </c>
      <c r="B9" s="7">
        <v>3</v>
      </c>
      <c r="C9" s="7">
        <f>IF(B9="","",SUM($B$2:B9))</f>
        <v>19</v>
      </c>
      <c r="D9" s="7">
        <f t="shared" si="0"/>
        <v>1</v>
      </c>
      <c r="E9" s="7" t="s">
        <v>13</v>
      </c>
      <c r="F9" s="7">
        <f>'Goals Data'!C$5</f>
        <v>180</v>
      </c>
    </row>
    <row r="10" spans="1:6" x14ac:dyDescent="0.35">
      <c r="A10" s="6">
        <v>45783</v>
      </c>
      <c r="B10" s="7">
        <v>1</v>
      </c>
      <c r="C10" s="7">
        <f>IF(B10="","",SUM($B$2:B10))</f>
        <v>20</v>
      </c>
      <c r="D10" s="7">
        <f t="shared" si="0"/>
        <v>2</v>
      </c>
      <c r="E10" s="7" t="s">
        <v>14</v>
      </c>
      <c r="F10" s="7">
        <f>'Goals Data'!C$5</f>
        <v>180</v>
      </c>
    </row>
    <row r="11" spans="1:6" x14ac:dyDescent="0.35">
      <c r="A11" s="6">
        <v>45784</v>
      </c>
      <c r="B11" s="7">
        <v>1</v>
      </c>
      <c r="C11" s="7">
        <f>IF(B11="","",SUM($B$2:B11))</f>
        <v>21</v>
      </c>
      <c r="D11" s="7">
        <f t="shared" si="0"/>
        <v>3</v>
      </c>
      <c r="E11" s="7" t="s">
        <v>15</v>
      </c>
      <c r="F11" s="7">
        <f>'Goals Data'!C$5</f>
        <v>180</v>
      </c>
    </row>
    <row r="12" spans="1:6" x14ac:dyDescent="0.35">
      <c r="A12" s="6">
        <v>45785</v>
      </c>
      <c r="B12" s="7">
        <v>1</v>
      </c>
      <c r="C12" s="7">
        <f>IF(B12="","",SUM($B$2:B12))</f>
        <v>22</v>
      </c>
      <c r="D12" s="7">
        <f t="shared" si="0"/>
        <v>4</v>
      </c>
      <c r="E12" s="7" t="s">
        <v>16</v>
      </c>
      <c r="F12" s="7">
        <f>'Goals Data'!C$5</f>
        <v>180</v>
      </c>
    </row>
    <row r="13" spans="1:6" x14ac:dyDescent="0.35">
      <c r="A13" s="6">
        <v>45786</v>
      </c>
      <c r="B13" s="7">
        <v>1</v>
      </c>
      <c r="C13" s="7">
        <f>IF(B13="","",SUM($B$2:B13))</f>
        <v>23</v>
      </c>
      <c r="D13" s="7">
        <f t="shared" si="0"/>
        <v>5</v>
      </c>
      <c r="E13" s="7" t="s">
        <v>17</v>
      </c>
      <c r="F13" s="7">
        <f>'Goals Data'!C$5</f>
        <v>180</v>
      </c>
    </row>
    <row r="14" spans="1:6" x14ac:dyDescent="0.35">
      <c r="A14" s="6">
        <v>45787</v>
      </c>
      <c r="B14" s="7">
        <v>4</v>
      </c>
      <c r="C14" s="7">
        <f>IF(B14="","",SUM($B$2:B14))</f>
        <v>27</v>
      </c>
      <c r="D14" s="7">
        <f t="shared" si="0"/>
        <v>6</v>
      </c>
      <c r="E14" s="7" t="s">
        <v>18</v>
      </c>
      <c r="F14" s="7">
        <f>'Goals Data'!C$5</f>
        <v>180</v>
      </c>
    </row>
    <row r="15" spans="1:6" x14ac:dyDescent="0.35">
      <c r="A15" s="6">
        <v>45788</v>
      </c>
      <c r="B15" s="7">
        <v>5</v>
      </c>
      <c r="C15" s="7">
        <f>IF(B15="","",SUM($B$2:B15))</f>
        <v>32</v>
      </c>
      <c r="D15" s="7"/>
      <c r="E15" s="7"/>
      <c r="F15" s="7">
        <f>'Goals Data'!C$5</f>
        <v>180</v>
      </c>
    </row>
    <row r="16" spans="1:6" x14ac:dyDescent="0.35">
      <c r="A16" s="6">
        <v>45789</v>
      </c>
      <c r="B16" s="7">
        <v>3</v>
      </c>
      <c r="C16" s="7">
        <f>IF(B16="","",SUM($B$2:B16))</f>
        <v>35</v>
      </c>
      <c r="D16" s="7"/>
      <c r="E16" s="7"/>
      <c r="F16" s="7">
        <f>'Goals Data'!C$5</f>
        <v>180</v>
      </c>
    </row>
    <row r="17" spans="1:6" x14ac:dyDescent="0.35">
      <c r="A17" s="6">
        <v>45790</v>
      </c>
      <c r="B17" s="7">
        <v>2</v>
      </c>
      <c r="C17" s="7">
        <f>IF(B17="","",SUM($B$2:B17))</f>
        <v>37</v>
      </c>
      <c r="D17" s="7"/>
      <c r="E17" s="7"/>
      <c r="F17" s="7">
        <f>'Goals Data'!C$5</f>
        <v>180</v>
      </c>
    </row>
    <row r="18" spans="1:6" x14ac:dyDescent="0.35">
      <c r="A18" s="6">
        <v>45791</v>
      </c>
      <c r="B18" s="7">
        <v>3</v>
      </c>
      <c r="C18" s="7">
        <f>IF(B18="","",SUM($B$2:B18))</f>
        <v>40</v>
      </c>
      <c r="D18" s="7"/>
      <c r="E18" s="7"/>
      <c r="F18" s="7">
        <f>'Goals Data'!C$5</f>
        <v>180</v>
      </c>
    </row>
    <row r="19" spans="1:6" x14ac:dyDescent="0.35">
      <c r="A19" s="6">
        <v>45792</v>
      </c>
      <c r="B19" s="7">
        <v>5</v>
      </c>
      <c r="C19" s="7">
        <f>IF(B19="","",SUM($B$2:B19))</f>
        <v>45</v>
      </c>
      <c r="D19" s="7"/>
      <c r="E19" s="7"/>
      <c r="F19" s="7">
        <f>'Goals Data'!C$5</f>
        <v>180</v>
      </c>
    </row>
    <row r="20" spans="1:6" x14ac:dyDescent="0.35">
      <c r="A20" s="6">
        <v>45793</v>
      </c>
      <c r="B20" s="7"/>
      <c r="C20" s="7"/>
      <c r="D20" s="7"/>
      <c r="E20" s="7"/>
      <c r="F20" s="7">
        <f>'Goals Data'!C$5</f>
        <v>180</v>
      </c>
    </row>
    <row r="21" spans="1:6" x14ac:dyDescent="0.35">
      <c r="A21" s="6">
        <v>45794</v>
      </c>
      <c r="B21" s="7"/>
      <c r="C21" s="7"/>
      <c r="D21" s="7"/>
      <c r="E21" s="7"/>
      <c r="F21" s="7">
        <f>'Goals Data'!C$5</f>
        <v>180</v>
      </c>
    </row>
    <row r="22" spans="1:6" x14ac:dyDescent="0.35">
      <c r="A22" s="6">
        <v>45795</v>
      </c>
      <c r="B22" s="7"/>
      <c r="C22" s="7"/>
      <c r="D22" s="7"/>
      <c r="E22" s="7"/>
      <c r="F22" s="7">
        <f>'Goals Data'!C$5</f>
        <v>180</v>
      </c>
    </row>
    <row r="23" spans="1:6" x14ac:dyDescent="0.35">
      <c r="A23" s="6">
        <v>45796</v>
      </c>
      <c r="B23" s="7"/>
      <c r="C23" s="7"/>
      <c r="D23" s="7"/>
      <c r="E23" s="7"/>
      <c r="F23" s="7">
        <f>'Goals Data'!C$5</f>
        <v>180</v>
      </c>
    </row>
    <row r="24" spans="1:6" x14ac:dyDescent="0.35">
      <c r="A24" s="6">
        <v>45797</v>
      </c>
      <c r="B24" s="7"/>
      <c r="C24" s="7"/>
      <c r="D24" s="7"/>
      <c r="E24" s="7"/>
      <c r="F24" s="7">
        <f>'Goals Data'!C$5</f>
        <v>180</v>
      </c>
    </row>
    <row r="25" spans="1:6" x14ac:dyDescent="0.35">
      <c r="A25" s="6">
        <v>45798</v>
      </c>
      <c r="B25" s="7"/>
      <c r="C25" s="7"/>
      <c r="D25" s="7"/>
      <c r="E25" s="7"/>
      <c r="F25" s="7">
        <f>'Goals Data'!C$5</f>
        <v>180</v>
      </c>
    </row>
    <row r="26" spans="1:6" x14ac:dyDescent="0.35">
      <c r="A26" s="6">
        <v>45799</v>
      </c>
      <c r="B26" s="7"/>
      <c r="C26" s="7"/>
      <c r="D26" s="7"/>
      <c r="E26" s="7"/>
      <c r="F26" s="7">
        <f>'Goals Data'!C$5</f>
        <v>180</v>
      </c>
    </row>
    <row r="27" spans="1:6" x14ac:dyDescent="0.35">
      <c r="A27" s="6">
        <v>45800</v>
      </c>
      <c r="B27" s="7"/>
      <c r="C27" s="7"/>
      <c r="D27" s="7"/>
      <c r="E27" s="7"/>
      <c r="F27" s="7">
        <f>'Goals Data'!C$5</f>
        <v>180</v>
      </c>
    </row>
    <row r="28" spans="1:6" x14ac:dyDescent="0.35">
      <c r="A28" s="6">
        <v>45801</v>
      </c>
      <c r="B28" s="7"/>
      <c r="C28" s="7"/>
      <c r="D28" s="7"/>
      <c r="E28" s="7"/>
      <c r="F28" s="7">
        <f>'Goals Data'!C$5</f>
        <v>180</v>
      </c>
    </row>
    <row r="29" spans="1:6" x14ac:dyDescent="0.35">
      <c r="A29" s="6">
        <v>45802</v>
      </c>
      <c r="B29" s="7"/>
      <c r="C29" s="7"/>
      <c r="D29" s="7"/>
      <c r="E29" s="7"/>
      <c r="F29" s="7">
        <f>'Goals Data'!C$5</f>
        <v>180</v>
      </c>
    </row>
    <row r="30" spans="1:6" x14ac:dyDescent="0.35">
      <c r="A30" s="6">
        <v>45803</v>
      </c>
      <c r="B30" s="7"/>
      <c r="C30" s="7"/>
      <c r="D30" s="7"/>
      <c r="E30" s="7"/>
      <c r="F30" s="7">
        <f>'Goals Data'!C$5</f>
        <v>180</v>
      </c>
    </row>
    <row r="31" spans="1:6" x14ac:dyDescent="0.35">
      <c r="A31" s="6">
        <v>45804</v>
      </c>
      <c r="B31" s="7"/>
      <c r="C31" s="7"/>
      <c r="D31" s="7"/>
      <c r="E31" s="7"/>
      <c r="F31" s="7">
        <f>'Goals Data'!C$5</f>
        <v>180</v>
      </c>
    </row>
    <row r="32" spans="1:6" x14ac:dyDescent="0.35">
      <c r="A32" s="6">
        <v>45805</v>
      </c>
      <c r="B32" s="7"/>
      <c r="C32" s="7"/>
      <c r="D32" s="7"/>
      <c r="E32" s="7"/>
      <c r="F32" s="7">
        <f>'Goals Data'!C$5</f>
        <v>180</v>
      </c>
    </row>
    <row r="33" spans="1:6" x14ac:dyDescent="0.35">
      <c r="A33" s="6">
        <v>45806</v>
      </c>
      <c r="B33" s="7"/>
      <c r="C33" s="7"/>
      <c r="D33" s="7"/>
      <c r="E33" s="7"/>
      <c r="F33" s="7">
        <f>'Goals Data'!C$5</f>
        <v>180</v>
      </c>
    </row>
    <row r="34" spans="1:6" x14ac:dyDescent="0.35">
      <c r="A34" s="6">
        <v>45807</v>
      </c>
      <c r="B34" s="7"/>
      <c r="C34" s="7"/>
      <c r="D34" s="7"/>
      <c r="E34" s="7"/>
      <c r="F34" s="7">
        <f>'Goals Data'!C$5</f>
        <v>180</v>
      </c>
    </row>
    <row r="35" spans="1:6" x14ac:dyDescent="0.35">
      <c r="A35" s="6">
        <v>45808</v>
      </c>
      <c r="B35" s="7"/>
      <c r="C35" s="7"/>
      <c r="D35" s="7"/>
      <c r="E35" s="7"/>
      <c r="F35" s="7">
        <f>'Goals Data'!C$5</f>
        <v>180</v>
      </c>
    </row>
    <row r="36" spans="1:6" x14ac:dyDescent="0.35">
      <c r="A36" s="6">
        <v>45809</v>
      </c>
      <c r="B36" s="7"/>
      <c r="C36" s="7"/>
      <c r="D36" s="7"/>
      <c r="E36" s="7"/>
      <c r="F36" s="7">
        <f>'Goals Data'!C$5</f>
        <v>180</v>
      </c>
    </row>
    <row r="37" spans="1:6" x14ac:dyDescent="0.35">
      <c r="A37" s="6">
        <v>45810</v>
      </c>
      <c r="B37" s="7"/>
      <c r="C37" s="7"/>
      <c r="D37" s="7"/>
      <c r="E37" s="7"/>
      <c r="F37" s="7">
        <f>'Goals Data'!C$5</f>
        <v>180</v>
      </c>
    </row>
    <row r="38" spans="1:6" x14ac:dyDescent="0.35">
      <c r="A38" s="6">
        <v>45811</v>
      </c>
      <c r="B38" s="7"/>
      <c r="C38" s="7"/>
      <c r="D38" s="7"/>
      <c r="E38" s="7"/>
      <c r="F38" s="7">
        <f>'Goals Data'!C$5</f>
        <v>180</v>
      </c>
    </row>
    <row r="39" spans="1:6" x14ac:dyDescent="0.35">
      <c r="A39" s="6">
        <v>45812</v>
      </c>
      <c r="B39" s="7"/>
      <c r="C39" s="7"/>
      <c r="D39" s="7"/>
      <c r="E39" s="7"/>
      <c r="F39" s="7">
        <f>'Goals Data'!C$5</f>
        <v>180</v>
      </c>
    </row>
    <row r="40" spans="1:6" x14ac:dyDescent="0.35">
      <c r="A40" s="6">
        <v>45813</v>
      </c>
      <c r="B40" s="7"/>
      <c r="C40" s="7"/>
      <c r="D40" s="7"/>
      <c r="E40" s="7"/>
      <c r="F40" s="7">
        <f>'Goals Data'!C$5</f>
        <v>180</v>
      </c>
    </row>
    <row r="41" spans="1:6" x14ac:dyDescent="0.35">
      <c r="A41" s="6">
        <v>45814</v>
      </c>
      <c r="B41" s="7"/>
      <c r="C41" s="7"/>
      <c r="D41" s="7"/>
      <c r="E41" s="7"/>
      <c r="F41" s="7">
        <f>'Goals Data'!C$5</f>
        <v>180</v>
      </c>
    </row>
    <row r="42" spans="1:6" x14ac:dyDescent="0.35">
      <c r="A42" s="6">
        <v>45815</v>
      </c>
      <c r="B42" s="7"/>
      <c r="C42" s="7"/>
      <c r="D42" s="7"/>
      <c r="E42" s="7"/>
      <c r="F42" s="7">
        <f>'Goals Data'!C$5</f>
        <v>180</v>
      </c>
    </row>
    <row r="43" spans="1:6" x14ac:dyDescent="0.35">
      <c r="A43" s="6">
        <v>45816</v>
      </c>
      <c r="B43" s="7"/>
      <c r="C43" s="7"/>
      <c r="D43" s="7"/>
      <c r="E43" s="7"/>
      <c r="F43" s="7">
        <f>'Goals Data'!C$5</f>
        <v>180</v>
      </c>
    </row>
    <row r="44" spans="1:6" x14ac:dyDescent="0.35">
      <c r="A44" s="6">
        <v>45817</v>
      </c>
      <c r="B44" s="7"/>
      <c r="C44" s="7"/>
      <c r="D44" s="7"/>
      <c r="E44" s="7"/>
      <c r="F44" s="7">
        <f>'Goals Data'!C$5</f>
        <v>180</v>
      </c>
    </row>
    <row r="45" spans="1:6" x14ac:dyDescent="0.35">
      <c r="A45" s="6">
        <v>45818</v>
      </c>
      <c r="B45" s="7"/>
      <c r="C45" s="7"/>
      <c r="D45" s="7"/>
      <c r="E45" s="7"/>
      <c r="F45" s="7">
        <f>'Goals Data'!C$5</f>
        <v>180</v>
      </c>
    </row>
    <row r="46" spans="1:6" x14ac:dyDescent="0.35">
      <c r="A46" s="6">
        <v>45819</v>
      </c>
      <c r="B46" s="7"/>
      <c r="C46" s="7"/>
      <c r="D46" s="7"/>
      <c r="E46" s="7"/>
      <c r="F46" s="7">
        <f>'Goals Data'!C$5</f>
        <v>180</v>
      </c>
    </row>
    <row r="47" spans="1:6" x14ac:dyDescent="0.35">
      <c r="A47" s="6">
        <v>45820</v>
      </c>
      <c r="B47" s="7"/>
      <c r="C47" s="7"/>
      <c r="D47" s="7"/>
      <c r="E47" s="7"/>
      <c r="F47" s="7">
        <f>'Goals Data'!C$5</f>
        <v>180</v>
      </c>
    </row>
    <row r="48" spans="1:6" x14ac:dyDescent="0.35">
      <c r="A48" s="6">
        <v>45821</v>
      </c>
      <c r="B48" s="7"/>
      <c r="C48" s="7"/>
      <c r="D48" s="7"/>
      <c r="E48" s="7"/>
      <c r="F48" s="7">
        <f>'Goals Data'!C$5</f>
        <v>180</v>
      </c>
    </row>
    <row r="49" spans="1:6" x14ac:dyDescent="0.35">
      <c r="A49" s="6">
        <v>45822</v>
      </c>
      <c r="B49" s="7"/>
      <c r="C49" s="7"/>
      <c r="D49" s="7"/>
      <c r="E49" s="7"/>
      <c r="F49" s="7">
        <f>'Goals Data'!C$5</f>
        <v>180</v>
      </c>
    </row>
    <row r="50" spans="1:6" x14ac:dyDescent="0.35">
      <c r="A50" s="6">
        <v>45823</v>
      </c>
      <c r="B50" s="7"/>
      <c r="C50" s="7"/>
      <c r="D50" s="7"/>
      <c r="E50" s="7"/>
      <c r="F50" s="7">
        <f>'Goals Data'!C$5</f>
        <v>180</v>
      </c>
    </row>
    <row r="51" spans="1:6" x14ac:dyDescent="0.35">
      <c r="A51" s="6">
        <v>45824</v>
      </c>
      <c r="B51" s="7"/>
      <c r="C51" s="7"/>
      <c r="D51" s="7"/>
      <c r="E51" s="7"/>
      <c r="F51" s="7">
        <f>'Goals Data'!C$5</f>
        <v>180</v>
      </c>
    </row>
    <row r="52" spans="1:6" x14ac:dyDescent="0.35">
      <c r="A52" s="6">
        <v>45825</v>
      </c>
      <c r="B52" s="7"/>
      <c r="C52" s="7"/>
      <c r="D52" s="7"/>
      <c r="E52" s="7"/>
      <c r="F52" s="7">
        <f>'Goals Data'!C$5</f>
        <v>180</v>
      </c>
    </row>
    <row r="53" spans="1:6" x14ac:dyDescent="0.35">
      <c r="A53" s="6">
        <v>45826</v>
      </c>
      <c r="B53" s="7"/>
      <c r="C53" s="7"/>
      <c r="D53" s="7"/>
      <c r="E53" s="7"/>
      <c r="F53" s="7">
        <f>'Goals Data'!C$5</f>
        <v>180</v>
      </c>
    </row>
    <row r="54" spans="1:6" x14ac:dyDescent="0.35">
      <c r="A54" s="6">
        <v>45827</v>
      </c>
      <c r="B54" s="7"/>
      <c r="C54" s="7"/>
      <c r="D54" s="7"/>
      <c r="E54" s="7"/>
      <c r="F54" s="7">
        <f>'Goals Data'!C$5</f>
        <v>180</v>
      </c>
    </row>
    <row r="55" spans="1:6" x14ac:dyDescent="0.35">
      <c r="A55" s="6">
        <v>45828</v>
      </c>
      <c r="B55" s="7"/>
      <c r="C55" s="7"/>
      <c r="D55" s="7"/>
      <c r="E55" s="7"/>
      <c r="F55" s="7">
        <f>'Goals Data'!C$5</f>
        <v>180</v>
      </c>
    </row>
    <row r="56" spans="1:6" x14ac:dyDescent="0.35">
      <c r="A56" s="6">
        <v>45829</v>
      </c>
      <c r="B56" s="7"/>
      <c r="C56" s="7"/>
      <c r="D56" s="7"/>
      <c r="E56" s="7"/>
      <c r="F56" s="7">
        <f>'Goals Data'!C$5</f>
        <v>180</v>
      </c>
    </row>
    <row r="57" spans="1:6" x14ac:dyDescent="0.35">
      <c r="A57" s="6">
        <v>45830</v>
      </c>
      <c r="B57" s="7"/>
      <c r="C57" s="7"/>
      <c r="D57" s="7"/>
      <c r="E57" s="7"/>
      <c r="F57" s="7">
        <f>'Goals Data'!C$5</f>
        <v>180</v>
      </c>
    </row>
    <row r="58" spans="1:6" x14ac:dyDescent="0.35">
      <c r="A58" s="6">
        <v>45831</v>
      </c>
      <c r="B58" s="7"/>
      <c r="C58" s="7"/>
      <c r="D58" s="7"/>
      <c r="E58" s="7"/>
      <c r="F58" s="7">
        <f>'Goals Data'!C$5</f>
        <v>180</v>
      </c>
    </row>
    <row r="59" spans="1:6" x14ac:dyDescent="0.35">
      <c r="A59" s="6">
        <v>45832</v>
      </c>
      <c r="B59" s="7"/>
      <c r="C59" s="7"/>
      <c r="D59" s="7"/>
      <c r="E59" s="7"/>
      <c r="F59" s="7">
        <f>'Goals Data'!C$5</f>
        <v>180</v>
      </c>
    </row>
    <row r="60" spans="1:6" x14ac:dyDescent="0.35">
      <c r="A60" s="6">
        <v>45833</v>
      </c>
      <c r="B60" s="7"/>
      <c r="C60" s="7"/>
      <c r="D60" s="7"/>
      <c r="E60" s="7"/>
      <c r="F60" s="7">
        <f>'Goals Data'!C$5</f>
        <v>180</v>
      </c>
    </row>
    <row r="61" spans="1:6" x14ac:dyDescent="0.35">
      <c r="A61" s="6">
        <v>45834</v>
      </c>
      <c r="B61" s="7"/>
      <c r="C61" s="7"/>
      <c r="D61" s="7"/>
      <c r="E61" s="7"/>
      <c r="F61" s="7">
        <f>'Goals Data'!C$5</f>
        <v>180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F921-B5CA-4250-8A9A-0D9BCE054F1F}">
  <dimension ref="A1:D27"/>
  <sheetViews>
    <sheetView topLeftCell="A13" zoomScale="160" zoomScaleNormal="160" workbookViewId="0">
      <selection activeCell="C12" sqref="C12"/>
    </sheetView>
  </sheetViews>
  <sheetFormatPr defaultColWidth="0" defaultRowHeight="14.5" zeroHeight="1" x14ac:dyDescent="0.35"/>
  <cols>
    <col min="1" max="1" width="8.7265625" customWidth="1"/>
    <col min="2" max="2" width="25.08984375" customWidth="1"/>
    <col min="3" max="3" width="14.7265625" customWidth="1"/>
    <col min="4" max="4" width="8.7265625" customWidth="1"/>
    <col min="5" max="16384" width="8.7265625" hidden="1"/>
  </cols>
  <sheetData>
    <row r="1" spans="2:3" x14ac:dyDescent="0.35"/>
    <row r="2" spans="2:3" x14ac:dyDescent="0.35"/>
    <row r="3" spans="2:3" x14ac:dyDescent="0.35"/>
    <row r="4" spans="2:3" x14ac:dyDescent="0.35">
      <c r="B4" s="44" t="s">
        <v>5</v>
      </c>
      <c r="C4" s="44"/>
    </row>
    <row r="5" spans="2:3" x14ac:dyDescent="0.35">
      <c r="B5" s="43" t="s">
        <v>4</v>
      </c>
      <c r="C5" s="43">
        <v>180</v>
      </c>
    </row>
    <row r="6" spans="2:3" x14ac:dyDescent="0.35">
      <c r="B6" s="43" t="s">
        <v>6</v>
      </c>
      <c r="C6" s="43">
        <f>COUNTA('Study Hours Data'!A2:A61)</f>
        <v>60</v>
      </c>
    </row>
    <row r="7" spans="2:3" x14ac:dyDescent="0.35">
      <c r="B7" s="43" t="s">
        <v>7</v>
      </c>
      <c r="C7" s="43">
        <f>C5/C6</f>
        <v>3</v>
      </c>
    </row>
    <row r="8" spans="2:3" x14ac:dyDescent="0.35"/>
    <row r="9" spans="2:3" x14ac:dyDescent="0.35">
      <c r="C9" s="1"/>
    </row>
    <row r="10" spans="2:3" x14ac:dyDescent="0.35">
      <c r="B10" s="11" t="s">
        <v>8</v>
      </c>
      <c r="C10" s="11" t="s">
        <v>9</v>
      </c>
    </row>
    <row r="11" spans="2:3" x14ac:dyDescent="0.35">
      <c r="B11" s="3" t="s">
        <v>10</v>
      </c>
      <c r="C11" s="3">
        <v>25</v>
      </c>
    </row>
    <row r="12" spans="2:3" x14ac:dyDescent="0.35">
      <c r="B12" s="3" t="s">
        <v>11</v>
      </c>
      <c r="C12" s="3">
        <v>50</v>
      </c>
    </row>
    <row r="13" spans="2:3" x14ac:dyDescent="0.35">
      <c r="B13" s="3" t="s">
        <v>12</v>
      </c>
      <c r="C13" s="3">
        <v>100</v>
      </c>
    </row>
    <row r="14" spans="2:3" x14ac:dyDescent="0.35"/>
    <row r="15" spans="2:3" x14ac:dyDescent="0.35"/>
    <row r="16" spans="2:3" ht="15.5" x14ac:dyDescent="0.35">
      <c r="B16" s="15" t="s">
        <v>177</v>
      </c>
      <c r="C16" s="15" t="s">
        <v>9</v>
      </c>
    </row>
    <row r="17" spans="2:3" x14ac:dyDescent="0.35">
      <c r="B17" s="16">
        <v>0</v>
      </c>
      <c r="C17" s="17" t="s">
        <v>179</v>
      </c>
    </row>
    <row r="18" spans="2:3" x14ac:dyDescent="0.35">
      <c r="B18" s="16">
        <v>0.25</v>
      </c>
      <c r="C18" s="17" t="s">
        <v>178</v>
      </c>
    </row>
    <row r="19" spans="2:3" x14ac:dyDescent="0.35">
      <c r="B19" s="16">
        <v>0.5</v>
      </c>
      <c r="C19" s="17" t="s">
        <v>192</v>
      </c>
    </row>
    <row r="20" spans="2:3" x14ac:dyDescent="0.35">
      <c r="B20" s="16">
        <v>0.9</v>
      </c>
      <c r="C20" s="17" t="s">
        <v>193</v>
      </c>
    </row>
    <row r="21" spans="2:3" x14ac:dyDescent="0.35">
      <c r="B21" s="16">
        <v>1</v>
      </c>
      <c r="C21" s="17" t="s">
        <v>194</v>
      </c>
    </row>
    <row r="22" spans="2:3" x14ac:dyDescent="0.35"/>
    <row r="23" spans="2:3" x14ac:dyDescent="0.35"/>
    <row r="24" spans="2:3" x14ac:dyDescent="0.35"/>
    <row r="25" spans="2:3" x14ac:dyDescent="0.35"/>
    <row r="26" spans="2:3" x14ac:dyDescent="0.35"/>
    <row r="27" spans="2:3" x14ac:dyDescent="0.35"/>
  </sheetData>
  <mergeCells count="1"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1AF8-0618-49D9-9286-05CB74D4B949}">
  <dimension ref="A1:XFD1048576"/>
  <sheetViews>
    <sheetView workbookViewId="0">
      <selection activeCell="XFD1" sqref="XFD1:XFD1048576"/>
    </sheetView>
  </sheetViews>
  <sheetFormatPr defaultColWidth="0" defaultRowHeight="14.5" zeroHeight="1" x14ac:dyDescent="0.35"/>
  <cols>
    <col min="1" max="1" width="28.54296875" customWidth="1"/>
    <col min="2" max="2" width="47.1796875" customWidth="1"/>
    <col min="3" max="3" width="23" customWidth="1"/>
    <col min="4" max="4" width="19.08984375" customWidth="1"/>
    <col min="5" max="16384" width="8.7265625" hidden="1"/>
  </cols>
  <sheetData>
    <row r="1" spans="1:3" x14ac:dyDescent="0.35"/>
    <row r="4" spans="1:3" x14ac:dyDescent="0.35"/>
    <row r="5" spans="1:3" x14ac:dyDescent="0.35">
      <c r="A5" s="45" t="s">
        <v>21</v>
      </c>
      <c r="B5" s="45"/>
      <c r="C5" s="45"/>
    </row>
    <row r="6" spans="1:3" x14ac:dyDescent="0.35">
      <c r="A6" s="46" t="s">
        <v>22</v>
      </c>
      <c r="B6" s="8" t="s">
        <v>24</v>
      </c>
      <c r="C6" s="9">
        <f>COUNTA('Study Hours Data'!A:A)-1</f>
        <v>60</v>
      </c>
    </row>
    <row r="7" spans="1:3" x14ac:dyDescent="0.35">
      <c r="A7" s="46"/>
      <c r="B7" s="8" t="s">
        <v>25</v>
      </c>
      <c r="C7" s="9">
        <f>COUNTA('Study Hours Data'!B:B)-1</f>
        <v>18</v>
      </c>
    </row>
    <row r="8" spans="1:3" x14ac:dyDescent="0.35">
      <c r="A8" s="46"/>
      <c r="B8" s="8" t="s">
        <v>26</v>
      </c>
      <c r="C8" s="9">
        <f>C6-C7</f>
        <v>42</v>
      </c>
    </row>
    <row r="9" spans="1:3" x14ac:dyDescent="0.35">
      <c r="A9" s="46" t="s">
        <v>21</v>
      </c>
      <c r="B9" s="8" t="s">
        <v>35</v>
      </c>
      <c r="C9" s="9">
        <f>MAX('Study Hours Data'!C:C)</f>
        <v>45</v>
      </c>
    </row>
    <row r="10" spans="1:3" x14ac:dyDescent="0.35">
      <c r="A10" s="46"/>
      <c r="B10" s="8" t="s">
        <v>27</v>
      </c>
      <c r="C10" s="9">
        <f>C11-C9</f>
        <v>9</v>
      </c>
    </row>
    <row r="11" spans="1:3" x14ac:dyDescent="0.35">
      <c r="A11" s="46"/>
      <c r="B11" s="8" t="s">
        <v>28</v>
      </c>
      <c r="C11" s="9">
        <f>C7*'Goals Data'!C7</f>
        <v>54</v>
      </c>
    </row>
    <row r="12" spans="1:3" x14ac:dyDescent="0.35">
      <c r="A12" s="46" t="s">
        <v>23</v>
      </c>
      <c r="B12" s="8" t="s">
        <v>29</v>
      </c>
      <c r="C12" s="9">
        <f>C9/C7</f>
        <v>2.5</v>
      </c>
    </row>
    <row r="13" spans="1:3" x14ac:dyDescent="0.35">
      <c r="A13" s="46"/>
      <c r="B13" s="8" t="s">
        <v>30</v>
      </c>
      <c r="C13" s="9">
        <f>('Goals Data'!C5-'Progress Summary'!C7)/'Progress Summary'!C8</f>
        <v>3.8571428571428572</v>
      </c>
    </row>
    <row r="14" spans="1:3" x14ac:dyDescent="0.35">
      <c r="A14" s="5" t="s">
        <v>31</v>
      </c>
      <c r="B14" s="8" t="s">
        <v>32</v>
      </c>
      <c r="C14" s="9">
        <f>('Progress Summary'!C6*'Progress Summary'!C9)/'Progress Summary'!C7</f>
        <v>150</v>
      </c>
    </row>
    <row r="15" spans="1:3" x14ac:dyDescent="0.35">
      <c r="A15" s="10" t="s">
        <v>33</v>
      </c>
      <c r="B15" s="47" t="str" cm="1">
        <f t="array" ref="B15">_xlfn.IFS(C13='Goals Data'!C7,"You're on track!",C13&gt;'Goals Data'!C7,"At this rate, you'll have to spend "&amp;ROUND(C13,2)&amp;" hours daily! 😭",C13&lt;'Goals Data'!C7,"Great stuff! Keep going.")</f>
        <v>At this rate, you'll have to spend 3.86 hours daily! 😭</v>
      </c>
      <c r="C15" s="48"/>
    </row>
    <row r="16" spans="1:3" x14ac:dyDescent="0.35">
      <c r="A16" s="45" t="s">
        <v>34</v>
      </c>
      <c r="B16" s="45"/>
      <c r="C16" s="45"/>
    </row>
    <row r="17" spans="1:3" x14ac:dyDescent="0.35"/>
    <row r="18" spans="1:3" x14ac:dyDescent="0.35"/>
    <row r="19" spans="1:3" ht="27" customHeight="1" x14ac:dyDescent="0.35">
      <c r="A19" s="51" t="s">
        <v>174</v>
      </c>
      <c r="B19" s="40" t="s">
        <v>175</v>
      </c>
      <c r="C19" s="39">
        <f>COUNTA('Excel Syllabus Dataset'!D2:D114)/COUNTA('Excel Syllabus Dataset'!C2:C114)</f>
        <v>0.1415929203539823</v>
      </c>
    </row>
    <row r="20" spans="1:3" ht="24" customHeight="1" x14ac:dyDescent="0.35">
      <c r="A20" s="51"/>
      <c r="B20" s="40" t="s">
        <v>176</v>
      </c>
      <c r="C20" s="39">
        <f>IF(SUM('Excel Syllabus Dataset'!E2:E110)=0,0,SUM('Excel Syllabus Dataset'!E2:E114)/(100*COUNT('Excel Syllabus Dataset'!E2:E114)))</f>
        <v>0.625</v>
      </c>
    </row>
    <row r="21" spans="1:3" ht="26" x14ac:dyDescent="0.35">
      <c r="A21" s="51"/>
      <c r="B21" s="40" t="s">
        <v>177</v>
      </c>
      <c r="C21" s="41" t="str">
        <f>IF(C20=" ","Uninitiated",VLOOKUP(C20,'Goals Data'!$B$17:$C$21,2,1))</f>
        <v>Skilled</v>
      </c>
    </row>
    <row r="22" spans="1:3" x14ac:dyDescent="0.35"/>
    <row r="23" spans="1:3" x14ac:dyDescent="0.35"/>
    <row r="24" spans="1:3" x14ac:dyDescent="0.35"/>
    <row r="25" spans="1:3" ht="23.5" customHeight="1" x14ac:dyDescent="0.35">
      <c r="A25" s="51" t="s">
        <v>38</v>
      </c>
      <c r="B25" s="40" t="s">
        <v>175</v>
      </c>
      <c r="C25" s="39">
        <f>COUNTA('Excel Syllabus Dataset'!D5:D13)/COUNTA('Excel Syllabus Dataset'!C5:C13)</f>
        <v>1</v>
      </c>
    </row>
    <row r="26" spans="1:3" ht="23.5" customHeight="1" x14ac:dyDescent="0.35">
      <c r="A26" s="51"/>
      <c r="B26" s="40" t="s">
        <v>176</v>
      </c>
      <c r="C26" s="39">
        <f>IF(SUM('Excel Syllabus Dataset'!E5:E13)=0,0,SUM('Excel Syllabus Dataset'!E5:E13)/(100*COUNT('Excel Syllabus Dataset'!E5:E13)))</f>
        <v>0.58333333333333337</v>
      </c>
    </row>
    <row r="27" spans="1:3" ht="26" x14ac:dyDescent="0.35">
      <c r="A27" s="51"/>
      <c r="B27" s="40" t="s">
        <v>177</v>
      </c>
      <c r="C27" s="41" t="str">
        <f>IF(C26="","Uninitiated",VLOOKUP(C26,'Goals Data'!$B$17:$C$21,2,1))</f>
        <v>Skilled</v>
      </c>
    </row>
    <row r="28" spans="1:3" ht="28.5" customHeight="1" x14ac:dyDescent="0.35">
      <c r="A28" s="51" t="s">
        <v>52</v>
      </c>
      <c r="B28" s="40" t="s">
        <v>175</v>
      </c>
      <c r="C28" s="39">
        <f>COUNTA('Excel Syllabus Dataset'!D14:D38)/COUNTA('Excel Syllabus Dataset'!C14:C38)</f>
        <v>0.16</v>
      </c>
    </row>
    <row r="29" spans="1:3" ht="25" customHeight="1" x14ac:dyDescent="0.35">
      <c r="A29" s="51"/>
      <c r="B29" s="40" t="s">
        <v>176</v>
      </c>
      <c r="C29" s="39">
        <f>IF(SUM('Excel Syllabus Dataset'!E14:E38)=0,0,SUM('Excel Syllabus Dataset'!E14:E38)/(100*COUNT('Excel Syllabus Dataset'!E14:E38)))</f>
        <v>0.5625</v>
      </c>
    </row>
    <row r="30" spans="1:3" ht="26" x14ac:dyDescent="0.35">
      <c r="A30" s="51"/>
      <c r="B30" s="40" t="s">
        <v>177</v>
      </c>
      <c r="C30" s="41" t="str">
        <f>IF(C29="","Uninitiated",VLOOKUP(C29,'Goals Data'!$B$17:$C$21,2,1))</f>
        <v>Skilled</v>
      </c>
    </row>
    <row r="31" spans="1:3" ht="27.5" customHeight="1" x14ac:dyDescent="0.35">
      <c r="A31" s="51" t="s">
        <v>84</v>
      </c>
      <c r="B31" s="40" t="s">
        <v>175</v>
      </c>
      <c r="C31" s="39">
        <f>COUNTA('Excel Syllabus Dataset'!D39:D88)/COUNTA('Excel Syllabus Dataset'!C39:C88)</f>
        <v>0</v>
      </c>
    </row>
    <row r="32" spans="1:3" ht="24.5" customHeight="1" x14ac:dyDescent="0.35">
      <c r="A32" s="51"/>
      <c r="B32" s="40" t="s">
        <v>176</v>
      </c>
      <c r="C32" s="39">
        <f>IF(SUM('Excel Syllabus Dataset'!E39:E88)=0,0,SUM('Excel Syllabus Dataset'!E39:E88)/(100*COUNT('Excel Syllabus Dataset'!E39:E88)))</f>
        <v>0</v>
      </c>
    </row>
    <row r="33" spans="1:4" ht="26" x14ac:dyDescent="0.35">
      <c r="A33" s="51"/>
      <c r="B33" s="40" t="s">
        <v>177</v>
      </c>
      <c r="C33" s="41" t="str">
        <f>IF(C32="","Uninitiated",VLOOKUP(C32,'Goals Data'!$B$17:$C$21,2,1))</f>
        <v>Uninitiated</v>
      </c>
    </row>
    <row r="34" spans="1:4" ht="30.5" customHeight="1" x14ac:dyDescent="0.35">
      <c r="A34" s="51" t="s">
        <v>180</v>
      </c>
      <c r="B34" s="40" t="s">
        <v>175</v>
      </c>
      <c r="C34" s="39">
        <f>COUNTA('Excel Syllabus Dataset'!D89:D102)/COUNTA('Excel Syllabus Dataset'!C89:C102)</f>
        <v>0</v>
      </c>
    </row>
    <row r="35" spans="1:4" ht="32.5" customHeight="1" x14ac:dyDescent="0.35">
      <c r="A35" s="51"/>
      <c r="B35" s="40" t="s">
        <v>176</v>
      </c>
      <c r="C35" s="39">
        <f>IF(SUM('Excel Syllabus Dataset'!E89:E102)=0,0,SUM('Excel Syllabus Dataset'!E89:E102)/(100*COUNT('Excel Syllabus Dataset'!E89:E102)))</f>
        <v>0</v>
      </c>
    </row>
    <row r="36" spans="1:4" ht="42.5" customHeight="1" x14ac:dyDescent="0.35">
      <c r="A36" s="51"/>
      <c r="B36" s="40" t="s">
        <v>177</v>
      </c>
      <c r="C36" s="41" t="str">
        <f>IF(C35="","Uninitiated",VLOOKUP(C35,'Goals Data'!$B$17:$C$21,2,1))</f>
        <v>Uninitiated</v>
      </c>
    </row>
    <row r="37" spans="1:4" x14ac:dyDescent="0.35"/>
    <row r="38" spans="1:4" x14ac:dyDescent="0.35"/>
    <row r="39" spans="1:4" ht="18.5" x14ac:dyDescent="0.45">
      <c r="A39" s="50" t="s">
        <v>195</v>
      </c>
      <c r="B39" s="50"/>
      <c r="C39" s="50"/>
      <c r="D39" s="50"/>
    </row>
    <row r="40" spans="1:4" ht="15.5" x14ac:dyDescent="0.35">
      <c r="A40" s="15" t="s">
        <v>196</v>
      </c>
      <c r="B40" s="15" t="s">
        <v>197</v>
      </c>
      <c r="C40" s="15" t="s">
        <v>198</v>
      </c>
      <c r="D40" s="15" t="s">
        <v>199</v>
      </c>
    </row>
    <row r="41" spans="1:4" x14ac:dyDescent="0.35">
      <c r="A41" s="3" t="s">
        <v>13</v>
      </c>
      <c r="B41" s="38">
        <f>SUMIFS('Study Hours Data'!$B:$B,'Study Hours Data'!$E:$E,'Progress Summary'!A41)</f>
        <v>4</v>
      </c>
      <c r="C41" s="17">
        <f>COUNTIFS('Study Hours Data'!$E:$E,'Progress Summary'!A41)</f>
        <v>2</v>
      </c>
      <c r="D41" s="36">
        <f>B41/C41</f>
        <v>2</v>
      </c>
    </row>
    <row r="42" spans="1:4" x14ac:dyDescent="0.35">
      <c r="A42" s="3" t="s">
        <v>14</v>
      </c>
      <c r="B42" s="38">
        <f>SUMIFS('Study Hours Data'!$B:$B,'Study Hours Data'!$E:$E,'Progress Summary'!A42)</f>
        <v>3</v>
      </c>
      <c r="C42" s="17">
        <f>COUNTIFS('Study Hours Data'!$E:$E,'Progress Summary'!A42)</f>
        <v>2</v>
      </c>
      <c r="D42" s="36">
        <f t="shared" ref="D42:D47" si="0">B42/C42</f>
        <v>1.5</v>
      </c>
    </row>
    <row r="43" spans="1:4" x14ac:dyDescent="0.35">
      <c r="A43" s="3" t="s">
        <v>15</v>
      </c>
      <c r="B43" s="38">
        <f>SUMIFS('Study Hours Data'!$B:$B,'Study Hours Data'!$E:$E,'Progress Summary'!A43)</f>
        <v>3</v>
      </c>
      <c r="C43" s="17">
        <f>COUNTIFS('Study Hours Data'!$E:$E,'Progress Summary'!A43)</f>
        <v>2</v>
      </c>
      <c r="D43" s="36">
        <f t="shared" si="0"/>
        <v>1.5</v>
      </c>
    </row>
    <row r="44" spans="1:4" x14ac:dyDescent="0.35">
      <c r="A44" s="3" t="s">
        <v>16</v>
      </c>
      <c r="B44" s="38">
        <f>SUMIFS('Study Hours Data'!$B:$B,'Study Hours Data'!$E:$E,'Progress Summary'!A44)</f>
        <v>4</v>
      </c>
      <c r="C44" s="17">
        <f>COUNTIFS('Study Hours Data'!$E:$E,'Progress Summary'!A44)</f>
        <v>2</v>
      </c>
      <c r="D44" s="36">
        <f t="shared" si="0"/>
        <v>2</v>
      </c>
    </row>
    <row r="45" spans="1:4" x14ac:dyDescent="0.35">
      <c r="A45" s="3" t="s">
        <v>17</v>
      </c>
      <c r="B45" s="38">
        <f>SUMIFS('Study Hours Data'!$B:$B,'Study Hours Data'!$E:$E,'Progress Summary'!A45)</f>
        <v>3</v>
      </c>
      <c r="C45" s="17">
        <f>COUNTIFS('Study Hours Data'!$E:$E,'Progress Summary'!A45)</f>
        <v>2</v>
      </c>
      <c r="D45" s="36">
        <f t="shared" si="0"/>
        <v>1.5</v>
      </c>
    </row>
    <row r="46" spans="1:4" x14ac:dyDescent="0.35">
      <c r="A46" s="3" t="s">
        <v>18</v>
      </c>
      <c r="B46" s="38">
        <f>SUMIFS('Study Hours Data'!$B:$B,'Study Hours Data'!$E:$E,'Progress Summary'!A46)</f>
        <v>5</v>
      </c>
      <c r="C46" s="17">
        <f>COUNTIFS('Study Hours Data'!$E:$E,'Progress Summary'!A46)</f>
        <v>2</v>
      </c>
      <c r="D46" s="36">
        <f t="shared" si="0"/>
        <v>2.5</v>
      </c>
    </row>
    <row r="47" spans="1:4" ht="17" customHeight="1" x14ac:dyDescent="0.35">
      <c r="A47" s="3" t="s">
        <v>19</v>
      </c>
      <c r="B47" s="38">
        <f>SUMIFS('Study Hours Data'!$B:$B,'Study Hours Data'!$E:$E,'Progress Summary'!A47)</f>
        <v>5</v>
      </c>
      <c r="C47" s="17">
        <f>COUNTIFS('Study Hours Data'!$E:$E,'Progress Summary'!A47)</f>
        <v>1</v>
      </c>
      <c r="D47" s="36">
        <f t="shared" si="0"/>
        <v>5</v>
      </c>
    </row>
    <row r="1048568" spans="16381:16384" ht="18.5" hidden="1" x14ac:dyDescent="0.45">
      <c r="XFA1048568" s="49" t="s">
        <v>195</v>
      </c>
      <c r="XFB1048568" s="49"/>
      <c r="XFC1048568" s="49"/>
      <c r="XFD1048568" s="49"/>
    </row>
    <row r="1048569" spans="16381:16384" ht="15.5" hidden="1" x14ac:dyDescent="0.35">
      <c r="XFA1048569" s="35" t="s">
        <v>196</v>
      </c>
      <c r="XFB1048569" s="35" t="s">
        <v>197</v>
      </c>
      <c r="XFC1048569" s="35" t="s">
        <v>198</v>
      </c>
    </row>
    <row r="1048570" spans="16381:16384" hidden="1" x14ac:dyDescent="0.35">
      <c r="XFA1048570" s="2" t="s">
        <v>13</v>
      </c>
      <c r="XFB1048570" s="2" t="e">
        <f>SUMIFS('[1]Study Hours Data'!$B:$B,'[1]Study Hours Data'!$E:$E,'[1]Progress Summary'!A42)</f>
        <v>#VALUE!</v>
      </c>
      <c r="XFC1048570" s="14" t="e">
        <f>COUNTIFS('[1]Study Hours Data'!$E:$E,'[1]Progress Summary'!A42)</f>
        <v>#VALUE!</v>
      </c>
    </row>
    <row r="1048571" spans="16381:16384" hidden="1" x14ac:dyDescent="0.35">
      <c r="XFA1048571" s="2" t="s">
        <v>14</v>
      </c>
      <c r="XFB1048571" s="2" t="e">
        <f>SUMIFS('[1]Study Hours Data'!$B:$B,'[1]Study Hours Data'!$E:$E,'[1]Progress Summary'!A43)</f>
        <v>#VALUE!</v>
      </c>
      <c r="XFC1048571" s="14" t="e">
        <f>COUNTIFS('[1]Study Hours Data'!$E:$E,'[1]Progress Summary'!A43)</f>
        <v>#VALUE!</v>
      </c>
    </row>
    <row r="1048572" spans="16381:16384" hidden="1" x14ac:dyDescent="0.35">
      <c r="XFA1048572" s="2" t="s">
        <v>15</v>
      </c>
      <c r="XFB1048572" s="2" t="e">
        <f>SUMIFS('[1]Study Hours Data'!$B:$B,'[1]Study Hours Data'!$E:$E,'[1]Progress Summary'!A44)</f>
        <v>#VALUE!</v>
      </c>
      <c r="XFC1048572" s="14" t="e">
        <f>COUNTIFS('[1]Study Hours Data'!$E:$E,'[1]Progress Summary'!A44)</f>
        <v>#VALUE!</v>
      </c>
    </row>
    <row r="1048573" spans="16381:16384" hidden="1" x14ac:dyDescent="0.35">
      <c r="XFA1048573" s="2" t="s">
        <v>16</v>
      </c>
      <c r="XFB1048573" s="2" t="e">
        <f>SUMIFS('[1]Study Hours Data'!$B:$B,'[1]Study Hours Data'!$E:$E,'[1]Progress Summary'!A45)</f>
        <v>#VALUE!</v>
      </c>
      <c r="XFC1048573" s="14" t="e">
        <f>COUNTIFS('[1]Study Hours Data'!$E:$E,'[1]Progress Summary'!A45)</f>
        <v>#VALUE!</v>
      </c>
    </row>
    <row r="1048574" spans="16381:16384" hidden="1" x14ac:dyDescent="0.35">
      <c r="XFA1048574" s="2" t="s">
        <v>17</v>
      </c>
      <c r="XFB1048574" s="2" t="e">
        <f>SUMIFS('[1]Study Hours Data'!$B:$B,'[1]Study Hours Data'!$E:$E,'[1]Progress Summary'!A46)</f>
        <v>#VALUE!</v>
      </c>
      <c r="XFC1048574" s="14" t="e">
        <f>COUNTIFS('[1]Study Hours Data'!$E:$E,'[1]Progress Summary'!A46)</f>
        <v>#VALUE!</v>
      </c>
    </row>
    <row r="1048575" spans="16381:16384" hidden="1" x14ac:dyDescent="0.35">
      <c r="XFA1048575" s="2" t="s">
        <v>18</v>
      </c>
      <c r="XFB1048575" s="2" t="e">
        <f>SUMIFS('[1]Study Hours Data'!$B:$B,'[1]Study Hours Data'!$E:$E,'[1]Progress Summary'!A47)</f>
        <v>#VALUE!</v>
      </c>
      <c r="XFC1048575" s="37" t="e">
        <f>COUNTIFS('[1]Study Hours Data'!$E:$E,'[1]Progress Summary'!A47)</f>
        <v>#VALUE!</v>
      </c>
    </row>
    <row r="1048576" spans="16381:16384" hidden="1" x14ac:dyDescent="0.35">
      <c r="XFA1048576" s="2" t="s">
        <v>19</v>
      </c>
      <c r="XFB1048576" s="2" t="e">
        <f>SUMIFS('[1]Study Hours Data'!$B:$B,'[1]Study Hours Data'!$E:$E,'[1]Progress Summary'!A48)</f>
        <v>#VALUE!</v>
      </c>
      <c r="XFC1048576" s="37" t="e">
        <f>COUNTIFS('[1]Study Hours Data'!$E:$E,'[1]Progress Summary'!A48)</f>
        <v>#VALUE!</v>
      </c>
    </row>
  </sheetData>
  <mergeCells count="13">
    <mergeCell ref="XFA1048568:XFD1048568"/>
    <mergeCell ref="A39:D39"/>
    <mergeCell ref="A19:A21"/>
    <mergeCell ref="A25:A27"/>
    <mergeCell ref="A28:A30"/>
    <mergeCell ref="A31:A33"/>
    <mergeCell ref="A34:A36"/>
    <mergeCell ref="A5:C5"/>
    <mergeCell ref="A6:A8"/>
    <mergeCell ref="A9:A11"/>
    <mergeCell ref="A12:A13"/>
    <mergeCell ref="A16:C16"/>
    <mergeCell ref="B15:C15"/>
  </mergeCells>
  <conditionalFormatting sqref="D41:D47">
    <cfRule type="colorScale" priority="1">
      <colorScale>
        <cfvo type="min"/>
        <cfvo type="max"/>
        <color theme="8" tint="0.39997558519241921"/>
        <color theme="8" tint="-0.24997711111789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ADCE-0F1B-4538-BF92-4450A8808206}">
  <dimension ref="A1:P80"/>
  <sheetViews>
    <sheetView tabSelected="1" zoomScale="98" zoomScaleNormal="98" workbookViewId="0">
      <selection activeCell="L31" sqref="L31:M31"/>
    </sheetView>
  </sheetViews>
  <sheetFormatPr defaultColWidth="0" defaultRowHeight="14.5" zeroHeight="1" x14ac:dyDescent="0.35"/>
  <cols>
    <col min="1" max="11" width="8.7265625" customWidth="1"/>
    <col min="12" max="12" width="21" customWidth="1"/>
    <col min="13" max="13" width="32.26953125" customWidth="1"/>
    <col min="14" max="14" width="11.1796875" customWidth="1"/>
    <col min="15" max="15" width="21.453125" hidden="1" customWidth="1"/>
    <col min="16" max="16" width="29.1796875" hidden="1" customWidth="1"/>
    <col min="17" max="16384" width="8.7265625" hidden="1"/>
  </cols>
  <sheetData>
    <row r="1" customFormat="1" x14ac:dyDescent="0.35"/>
    <row r="2" customFormat="1" x14ac:dyDescent="0.35"/>
    <row r="3" customFormat="1" x14ac:dyDescent="0.35"/>
    <row r="4" customFormat="1" x14ac:dyDescent="0.35"/>
    <row r="5" customFormat="1" x14ac:dyDescent="0.35"/>
    <row r="6" customFormat="1" x14ac:dyDescent="0.35"/>
    <row r="7" customFormat="1" x14ac:dyDescent="0.35"/>
    <row r="8" customFormat="1" x14ac:dyDescent="0.35"/>
    <row r="9" customFormat="1" x14ac:dyDescent="0.35"/>
    <row r="10" customFormat="1" x14ac:dyDescent="0.35"/>
    <row r="11" customFormat="1" x14ac:dyDescent="0.35"/>
    <row r="12" customFormat="1" x14ac:dyDescent="0.35"/>
    <row r="13" customFormat="1" x14ac:dyDescent="0.35"/>
    <row r="14" customFormat="1" x14ac:dyDescent="0.35"/>
    <row r="15" customFormat="1" x14ac:dyDescent="0.35"/>
    <row r="16" customFormat="1" x14ac:dyDescent="0.35"/>
    <row r="17" spans="12:16" x14ac:dyDescent="0.35"/>
    <row r="18" spans="12:16" x14ac:dyDescent="0.35"/>
    <row r="19" spans="12:16" x14ac:dyDescent="0.35"/>
    <row r="20" spans="12:16" x14ac:dyDescent="0.35"/>
    <row r="21" spans="12:16" x14ac:dyDescent="0.35"/>
    <row r="22" spans="12:16" x14ac:dyDescent="0.35"/>
    <row r="23" spans="12:16" x14ac:dyDescent="0.35"/>
    <row r="24" spans="12:16" x14ac:dyDescent="0.35"/>
    <row r="25" spans="12:16" x14ac:dyDescent="0.35"/>
    <row r="26" spans="12:16" x14ac:dyDescent="0.35"/>
    <row r="27" spans="12:16" x14ac:dyDescent="0.35"/>
    <row r="28" spans="12:16" x14ac:dyDescent="0.35"/>
    <row r="29" spans="12:16" x14ac:dyDescent="0.35"/>
    <row r="30" spans="12:16" x14ac:dyDescent="0.35">
      <c r="L30" s="54" t="s">
        <v>36</v>
      </c>
      <c r="M30" s="55"/>
      <c r="O30" s="4"/>
      <c r="P30" s="4"/>
    </row>
    <row r="31" spans="12:16" x14ac:dyDescent="0.35">
      <c r="L31" s="52">
        <f>'Goals Data'!C7</f>
        <v>3</v>
      </c>
      <c r="M31" s="53"/>
      <c r="P31" s="4"/>
    </row>
    <row r="32" spans="12:16" x14ac:dyDescent="0.35"/>
    <row r="33" spans="12:13" x14ac:dyDescent="0.35"/>
    <row r="34" spans="12:13" x14ac:dyDescent="0.35"/>
    <row r="35" spans="12:13" x14ac:dyDescent="0.35"/>
    <row r="36" spans="12:13" x14ac:dyDescent="0.35">
      <c r="L36" s="45" t="s">
        <v>37</v>
      </c>
      <c r="M36" s="56"/>
    </row>
    <row r="37" spans="12:13" x14ac:dyDescent="0.35">
      <c r="L37" s="52">
        <f>'Progress Summary'!C13</f>
        <v>3.8571428571428572</v>
      </c>
      <c r="M37" s="52"/>
    </row>
    <row r="38" spans="12:13" x14ac:dyDescent="0.35"/>
    <row r="39" spans="12:13" x14ac:dyDescent="0.35"/>
    <row r="40" spans="12:13" x14ac:dyDescent="0.35"/>
    <row r="41" spans="12:13" x14ac:dyDescent="0.35"/>
    <row r="42" spans="12:13" x14ac:dyDescent="0.35"/>
    <row r="43" spans="12:13" x14ac:dyDescent="0.35"/>
    <row r="44" spans="12:13" x14ac:dyDescent="0.35"/>
    <row r="45" spans="12:13" x14ac:dyDescent="0.35"/>
    <row r="46" spans="12:13" x14ac:dyDescent="0.35"/>
    <row r="47" spans="12:13" x14ac:dyDescent="0.35"/>
    <row r="48" spans="12:13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hidden="1" x14ac:dyDescent="0.35"/>
    <row r="57" customFormat="1" hidden="1" x14ac:dyDescent="0.35"/>
    <row r="58" customFormat="1" hidden="1" x14ac:dyDescent="0.35"/>
    <row r="59" customFormat="1" hidden="1" x14ac:dyDescent="0.35"/>
    <row r="60" customFormat="1" hidden="1" x14ac:dyDescent="0.35"/>
    <row r="61" customFormat="1" hidden="1" x14ac:dyDescent="0.35"/>
    <row r="62" customFormat="1" hidden="1" x14ac:dyDescent="0.35"/>
    <row r="63" customFormat="1" hidden="1" x14ac:dyDescent="0.35"/>
    <row r="64" customFormat="1" hidden="1" x14ac:dyDescent="0.35"/>
    <row r="65" customFormat="1" hidden="1" x14ac:dyDescent="0.35"/>
    <row r="66" customFormat="1" hidden="1" x14ac:dyDescent="0.35"/>
    <row r="67" customFormat="1" hidden="1" x14ac:dyDescent="0.35"/>
    <row r="68" customFormat="1" hidden="1" x14ac:dyDescent="0.35"/>
    <row r="69" customFormat="1" hidden="1" x14ac:dyDescent="0.35"/>
    <row r="70" customFormat="1" hidden="1" x14ac:dyDescent="0.35"/>
    <row r="71" customFormat="1" hidden="1" x14ac:dyDescent="0.35"/>
    <row r="72" customFormat="1" hidden="1" x14ac:dyDescent="0.35"/>
    <row r="73" customFormat="1" hidden="1" x14ac:dyDescent="0.35"/>
    <row r="74" customFormat="1" hidden="1" x14ac:dyDescent="0.35"/>
    <row r="75" customFormat="1" hidden="1" x14ac:dyDescent="0.35"/>
    <row r="76" customFormat="1" hidden="1" x14ac:dyDescent="0.35"/>
    <row r="77" customFormat="1" hidden="1" x14ac:dyDescent="0.35"/>
    <row r="78" customFormat="1" hidden="1" x14ac:dyDescent="0.35"/>
    <row r="79" customFormat="1" hidden="1" x14ac:dyDescent="0.35"/>
    <row r="80" customFormat="1" hidden="1" x14ac:dyDescent="0.35"/>
  </sheetData>
  <mergeCells count="4">
    <mergeCell ref="L37:M37"/>
    <mergeCell ref="L31:M31"/>
    <mergeCell ref="L30:M30"/>
    <mergeCell ref="L36:M3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4211-4B38-444E-8495-DC7526BE9347}">
  <dimension ref="A1:F116"/>
  <sheetViews>
    <sheetView zoomScale="87" zoomScaleNormal="87" workbookViewId="0">
      <selection activeCell="E3" sqref="E3"/>
    </sheetView>
  </sheetViews>
  <sheetFormatPr defaultColWidth="0" defaultRowHeight="14.5" zeroHeight="1" x14ac:dyDescent="0.35"/>
  <cols>
    <col min="1" max="1" width="25.6328125" customWidth="1"/>
    <col min="2" max="2" width="44" customWidth="1"/>
    <col min="3" max="3" width="67.7265625" customWidth="1"/>
    <col min="4" max="4" width="28.54296875" customWidth="1"/>
    <col min="5" max="5" width="24.26953125" customWidth="1"/>
    <col min="6" max="6" width="8.7265625" customWidth="1"/>
    <col min="7" max="16384" width="8.7265625" hidden="1"/>
  </cols>
  <sheetData>
    <row r="1" spans="1:5" s="42" customFormat="1" ht="19" thickBot="1" x14ac:dyDescent="0.4">
      <c r="A1" s="18" t="s">
        <v>181</v>
      </c>
      <c r="B1" s="19" t="s">
        <v>182</v>
      </c>
      <c r="C1" s="18" t="s">
        <v>183</v>
      </c>
      <c r="D1" s="18" t="s">
        <v>11</v>
      </c>
      <c r="E1" s="18" t="s">
        <v>9</v>
      </c>
    </row>
    <row r="2" spans="1:5" ht="18.5" x14ac:dyDescent="0.35">
      <c r="A2" s="58" t="s">
        <v>184</v>
      </c>
      <c r="B2" s="20" t="s">
        <v>185</v>
      </c>
      <c r="C2" s="21" t="s">
        <v>186</v>
      </c>
      <c r="D2" s="22" t="s">
        <v>11</v>
      </c>
      <c r="E2" s="23">
        <f>IFERROR(VLOOKUP(D2,'Goals Data'!$B$10:$C$13,2,0),"")</f>
        <v>50</v>
      </c>
    </row>
    <row r="3" spans="1:5" ht="18.5" x14ac:dyDescent="0.35">
      <c r="A3" s="58"/>
      <c r="B3" s="20" t="s">
        <v>187</v>
      </c>
      <c r="C3" s="24" t="s">
        <v>188</v>
      </c>
      <c r="D3" s="22" t="s">
        <v>12</v>
      </c>
      <c r="E3" s="23">
        <v>100</v>
      </c>
    </row>
    <row r="4" spans="1:5" ht="19" thickBot="1" x14ac:dyDescent="0.4">
      <c r="A4" s="59"/>
      <c r="B4" s="26" t="s">
        <v>189</v>
      </c>
      <c r="C4" s="27" t="s">
        <v>190</v>
      </c>
      <c r="D4" s="22" t="s">
        <v>11</v>
      </c>
      <c r="E4" s="23">
        <v>100</v>
      </c>
    </row>
    <row r="5" spans="1:5" ht="18.5" x14ac:dyDescent="0.35">
      <c r="A5" s="66" t="s">
        <v>38</v>
      </c>
      <c r="B5" s="20" t="s">
        <v>39</v>
      </c>
      <c r="C5" s="29" t="s">
        <v>40</v>
      </c>
      <c r="D5" s="22" t="s">
        <v>11</v>
      </c>
      <c r="E5" s="23">
        <f>IFERROR(VLOOKUP(D5,'Goals Data'!$B$10:$C$13,2,0),"")</f>
        <v>50</v>
      </c>
    </row>
    <row r="6" spans="1:5" ht="18.5" x14ac:dyDescent="0.35">
      <c r="A6" s="67"/>
      <c r="B6" s="63" t="s">
        <v>41</v>
      </c>
      <c r="C6" s="30" t="s">
        <v>42</v>
      </c>
      <c r="D6" s="22" t="s">
        <v>11</v>
      </c>
      <c r="E6" s="23">
        <v>50</v>
      </c>
    </row>
    <row r="7" spans="1:5" ht="18.5" x14ac:dyDescent="0.35">
      <c r="A7" s="67"/>
      <c r="B7" s="64"/>
      <c r="C7" s="24" t="s">
        <v>43</v>
      </c>
      <c r="D7" s="22" t="s">
        <v>200</v>
      </c>
      <c r="E7" s="23">
        <f>IFERROR(VLOOKUP(D7,'Goals Data'!$B$10:$C$13,2,0),"")</f>
        <v>25</v>
      </c>
    </row>
    <row r="8" spans="1:5" ht="18.5" x14ac:dyDescent="0.35">
      <c r="A8" s="67"/>
      <c r="B8" s="31" t="s">
        <v>44</v>
      </c>
      <c r="C8" s="30" t="s">
        <v>45</v>
      </c>
      <c r="D8" s="22" t="s">
        <v>12</v>
      </c>
      <c r="E8" s="23">
        <f>IFERROR(VLOOKUP(D8,'Goals Data'!$B$10:$C$13,2,0),"")</f>
        <v>100</v>
      </c>
    </row>
    <row r="9" spans="1:5" ht="18.5" x14ac:dyDescent="0.35">
      <c r="A9" s="67"/>
      <c r="B9" s="63" t="s">
        <v>46</v>
      </c>
      <c r="C9" s="32" t="s">
        <v>47</v>
      </c>
      <c r="D9" s="22" t="s">
        <v>11</v>
      </c>
      <c r="E9" s="23">
        <f>IFERROR(VLOOKUP(D9,'Goals Data'!$B$10:$C$13,2,0),"")</f>
        <v>50</v>
      </c>
    </row>
    <row r="10" spans="1:5" ht="18.5" x14ac:dyDescent="0.35">
      <c r="A10" s="67"/>
      <c r="B10" s="61"/>
      <c r="C10" s="30" t="s">
        <v>48</v>
      </c>
      <c r="D10" s="22" t="s">
        <v>12</v>
      </c>
      <c r="E10" s="23">
        <f>IFERROR(VLOOKUP(D10,'Goals Data'!$B$10:$C$13,2,0),"")</f>
        <v>100</v>
      </c>
    </row>
    <row r="11" spans="1:5" ht="18.5" x14ac:dyDescent="0.35">
      <c r="A11" s="67"/>
      <c r="B11" s="61"/>
      <c r="C11" s="32" t="s">
        <v>49</v>
      </c>
      <c r="D11" s="22" t="s">
        <v>11</v>
      </c>
      <c r="E11" s="23">
        <f>IFERROR(VLOOKUP(D11,'Goals Data'!$B$10:$C$13,2,0),"")</f>
        <v>50</v>
      </c>
    </row>
    <row r="12" spans="1:5" ht="18.5" x14ac:dyDescent="0.35">
      <c r="A12" s="67"/>
      <c r="B12" s="61"/>
      <c r="C12" s="30" t="s">
        <v>50</v>
      </c>
      <c r="D12" s="22" t="s">
        <v>11</v>
      </c>
      <c r="E12" s="23">
        <f>IFERROR(VLOOKUP(D12,'Goals Data'!$B$10:$C$13,2,0),"")</f>
        <v>50</v>
      </c>
    </row>
    <row r="13" spans="1:5" ht="19" thickBot="1" x14ac:dyDescent="0.4">
      <c r="A13" s="68"/>
      <c r="B13" s="62"/>
      <c r="C13" s="33" t="s">
        <v>51</v>
      </c>
      <c r="D13" s="22" t="s">
        <v>11</v>
      </c>
      <c r="E13" s="23">
        <f>IFERROR(VLOOKUP(D13,'Goals Data'!$B$10:$C$13,2,0),"")</f>
        <v>50</v>
      </c>
    </row>
    <row r="14" spans="1:5" ht="18.5" x14ac:dyDescent="0.35">
      <c r="A14" s="66" t="s">
        <v>52</v>
      </c>
      <c r="B14" s="69" t="s">
        <v>53</v>
      </c>
      <c r="C14" s="21" t="s">
        <v>54</v>
      </c>
      <c r="D14" s="22" t="s">
        <v>11</v>
      </c>
      <c r="E14" s="23">
        <v>50</v>
      </c>
    </row>
    <row r="15" spans="1:5" ht="18.5" x14ac:dyDescent="0.35">
      <c r="A15" s="67"/>
      <c r="B15" s="69"/>
      <c r="C15" s="32" t="s">
        <v>55</v>
      </c>
      <c r="D15" s="22" t="s">
        <v>10</v>
      </c>
      <c r="E15" s="23">
        <v>25</v>
      </c>
    </row>
    <row r="16" spans="1:5" ht="18.5" x14ac:dyDescent="0.35">
      <c r="A16" s="67"/>
      <c r="B16" s="69"/>
      <c r="C16" s="30" t="s">
        <v>56</v>
      </c>
      <c r="D16" s="25" t="s">
        <v>11</v>
      </c>
      <c r="E16" s="23">
        <f>IFERROR(VLOOKUP(D16,'Goals Data'!$B$10:$C$13,2,0),"")</f>
        <v>50</v>
      </c>
    </row>
    <row r="17" spans="1:5" ht="18.5" x14ac:dyDescent="0.35">
      <c r="A17" s="67"/>
      <c r="B17" s="69"/>
      <c r="C17" s="32" t="s">
        <v>57</v>
      </c>
      <c r="D17" s="25" t="s">
        <v>12</v>
      </c>
      <c r="E17" s="23">
        <f>IFERROR(VLOOKUP(D17,'Goals Data'!$B$10:$C$13,2,0),"")</f>
        <v>100</v>
      </c>
    </row>
    <row r="18" spans="1:5" ht="18.5" x14ac:dyDescent="0.35">
      <c r="A18" s="67"/>
      <c r="B18" s="69"/>
      <c r="C18" s="30" t="s">
        <v>58</v>
      </c>
      <c r="D18" s="25"/>
      <c r="E18" s="23" t="str">
        <f>IFERROR(VLOOKUP(D18,'Goals Data'!$B$10:$C$13,2,0),"")</f>
        <v/>
      </c>
    </row>
    <row r="19" spans="1:5" ht="18.5" x14ac:dyDescent="0.35">
      <c r="A19" s="67"/>
      <c r="B19" s="69"/>
      <c r="C19" s="32" t="s">
        <v>59</v>
      </c>
      <c r="D19" s="25"/>
      <c r="E19" s="23" t="str">
        <f>IFERROR(VLOOKUP(D19,'Goals Data'!$B$10:$C$13,2,0),"")</f>
        <v/>
      </c>
    </row>
    <row r="20" spans="1:5" ht="18.5" x14ac:dyDescent="0.35">
      <c r="A20" s="67"/>
      <c r="B20" s="69"/>
      <c r="C20" s="30" t="s">
        <v>60</v>
      </c>
      <c r="D20" s="25"/>
      <c r="E20" s="23" t="str">
        <f>IFERROR(VLOOKUP(D20,'Goals Data'!$B$10:$C$13,2,0),"")</f>
        <v/>
      </c>
    </row>
    <row r="21" spans="1:5" ht="18.5" x14ac:dyDescent="0.35">
      <c r="A21" s="67"/>
      <c r="B21" s="70" t="s">
        <v>61</v>
      </c>
      <c r="C21" s="32" t="s">
        <v>62</v>
      </c>
      <c r="D21" s="25"/>
      <c r="E21" s="23" t="str">
        <f>IFERROR(VLOOKUP(D21,'Goals Data'!$B$10:$C$13,2,0),"")</f>
        <v/>
      </c>
    </row>
    <row r="22" spans="1:5" ht="18.5" x14ac:dyDescent="0.35">
      <c r="A22" s="67"/>
      <c r="B22" s="70"/>
      <c r="C22" s="30" t="s">
        <v>63</v>
      </c>
      <c r="D22" s="25"/>
      <c r="E22" s="23" t="str">
        <f>IFERROR(VLOOKUP(D22,'Goals Data'!$B$10:$C$13,2,0),"")</f>
        <v/>
      </c>
    </row>
    <row r="23" spans="1:5" ht="18.5" x14ac:dyDescent="0.35">
      <c r="A23" s="67"/>
      <c r="B23" s="31" t="s">
        <v>64</v>
      </c>
      <c r="C23" s="32" t="s">
        <v>65</v>
      </c>
      <c r="D23" s="25"/>
      <c r="E23" s="23" t="str">
        <f>IFERROR(VLOOKUP(D23,'Goals Data'!$B$10:$C$13,2,0),"")</f>
        <v/>
      </c>
    </row>
    <row r="24" spans="1:5" ht="18.5" x14ac:dyDescent="0.35">
      <c r="A24" s="67"/>
      <c r="B24" s="70" t="s">
        <v>66</v>
      </c>
      <c r="C24" s="30" t="s">
        <v>67</v>
      </c>
      <c r="D24" s="25"/>
      <c r="E24" s="23" t="str">
        <f>IFERROR(VLOOKUP(D24,'Goals Data'!$B$10:$C$13,2,0),"")</f>
        <v/>
      </c>
    </row>
    <row r="25" spans="1:5" ht="18.5" x14ac:dyDescent="0.35">
      <c r="A25" s="67"/>
      <c r="B25" s="70"/>
      <c r="C25" s="32" t="s">
        <v>68</v>
      </c>
      <c r="D25" s="25"/>
      <c r="E25" s="23" t="str">
        <f>IFERROR(VLOOKUP(D25,'Goals Data'!$B$10:$C$13,2,0),"")</f>
        <v/>
      </c>
    </row>
    <row r="26" spans="1:5" ht="18.5" x14ac:dyDescent="0.35">
      <c r="A26" s="67"/>
      <c r="B26" s="70"/>
      <c r="C26" s="30" t="s">
        <v>69</v>
      </c>
      <c r="D26" s="25"/>
      <c r="E26" s="23" t="str">
        <f>IFERROR(VLOOKUP(D26,'Goals Data'!$B$10:$C$13,2,0),"")</f>
        <v/>
      </c>
    </row>
    <row r="27" spans="1:5" ht="18.5" x14ac:dyDescent="0.35">
      <c r="A27" s="67"/>
      <c r="B27" s="69" t="s">
        <v>70</v>
      </c>
      <c r="C27" s="32" t="s">
        <v>71</v>
      </c>
      <c r="D27" s="25"/>
      <c r="E27" s="23" t="str">
        <f>IFERROR(VLOOKUP(D27,'Goals Data'!$B$10:$C$13,2,0),"")</f>
        <v/>
      </c>
    </row>
    <row r="28" spans="1:5" ht="18.5" x14ac:dyDescent="0.35">
      <c r="A28" s="67"/>
      <c r="B28" s="69"/>
      <c r="C28" s="30" t="s">
        <v>72</v>
      </c>
      <c r="D28" s="25"/>
      <c r="E28" s="23" t="str">
        <f>IFERROR(VLOOKUP(D28,'Goals Data'!$B$10:$C$13,2,0),"")</f>
        <v/>
      </c>
    </row>
    <row r="29" spans="1:5" ht="18.5" x14ac:dyDescent="0.35">
      <c r="A29" s="67"/>
      <c r="B29" s="63" t="s">
        <v>73</v>
      </c>
      <c r="C29" s="32" t="s">
        <v>74</v>
      </c>
      <c r="D29" s="25"/>
      <c r="E29" s="23" t="str">
        <f>IFERROR(VLOOKUP(D29,'Goals Data'!$B$10:$C$13,2,0),"")</f>
        <v/>
      </c>
    </row>
    <row r="30" spans="1:5" ht="18.5" x14ac:dyDescent="0.35">
      <c r="A30" s="67"/>
      <c r="B30" s="61"/>
      <c r="C30" s="30" t="s">
        <v>75</v>
      </c>
      <c r="D30" s="25"/>
      <c r="E30" s="23" t="str">
        <f>IFERROR(VLOOKUP(D30,'Goals Data'!$B$10:$C$13,2,0),"")</f>
        <v/>
      </c>
    </row>
    <row r="31" spans="1:5" ht="18.5" x14ac:dyDescent="0.35">
      <c r="A31" s="67"/>
      <c r="B31" s="61"/>
      <c r="C31" s="32" t="s">
        <v>76</v>
      </c>
      <c r="D31" s="25"/>
      <c r="E31" s="23" t="str">
        <f>IFERROR(VLOOKUP(D31,'Goals Data'!$B$10:$C$13,2,0),"")</f>
        <v/>
      </c>
    </row>
    <row r="32" spans="1:5" ht="18.5" x14ac:dyDescent="0.35">
      <c r="A32" s="67"/>
      <c r="B32" s="61"/>
      <c r="C32" s="30" t="s">
        <v>77</v>
      </c>
      <c r="D32" s="25"/>
      <c r="E32" s="23" t="str">
        <f>IFERROR(VLOOKUP(D32,'Goals Data'!$B$10:$C$13,2,0),"")</f>
        <v/>
      </c>
    </row>
    <row r="33" spans="1:5" ht="18.5" x14ac:dyDescent="0.35">
      <c r="A33" s="67"/>
      <c r="B33" s="61"/>
      <c r="C33" s="32" t="s">
        <v>78</v>
      </c>
      <c r="D33" s="25"/>
      <c r="E33" s="23" t="str">
        <f>IFERROR(VLOOKUP(D33,'Goals Data'!$B$10:$C$13,2,0),"")</f>
        <v/>
      </c>
    </row>
    <row r="34" spans="1:5" ht="18.5" x14ac:dyDescent="0.35">
      <c r="A34" s="67"/>
      <c r="B34" s="61"/>
      <c r="C34" s="30" t="s">
        <v>79</v>
      </c>
      <c r="D34" s="25"/>
      <c r="E34" s="23" t="str">
        <f>IFERROR(VLOOKUP(D34,'Goals Data'!$B$10:$C$13,2,0),"")</f>
        <v/>
      </c>
    </row>
    <row r="35" spans="1:5" ht="18.5" x14ac:dyDescent="0.35">
      <c r="A35" s="67"/>
      <c r="B35" s="61"/>
      <c r="C35" s="32" t="s">
        <v>80</v>
      </c>
      <c r="D35" s="25"/>
      <c r="E35" s="23" t="str">
        <f>IFERROR(VLOOKUP(D35,'Goals Data'!$B$10:$C$13,2,0),"")</f>
        <v/>
      </c>
    </row>
    <row r="36" spans="1:5" ht="18.5" x14ac:dyDescent="0.35">
      <c r="A36" s="67"/>
      <c r="B36" s="61"/>
      <c r="C36" s="30" t="s">
        <v>81</v>
      </c>
      <c r="D36" s="25"/>
      <c r="E36" s="23" t="str">
        <f>IFERROR(VLOOKUP(D36,'Goals Data'!$B$10:$C$13,2,0),"")</f>
        <v/>
      </c>
    </row>
    <row r="37" spans="1:5" ht="18.5" x14ac:dyDescent="0.35">
      <c r="A37" s="67"/>
      <c r="B37" s="61"/>
      <c r="C37" s="32" t="s">
        <v>82</v>
      </c>
      <c r="D37" s="25"/>
      <c r="E37" s="23" t="str">
        <f>IFERROR(VLOOKUP(D37,'Goals Data'!$B$10:$C$13,2,0),"")</f>
        <v/>
      </c>
    </row>
    <row r="38" spans="1:5" ht="19" thickBot="1" x14ac:dyDescent="0.4">
      <c r="A38" s="68"/>
      <c r="B38" s="62"/>
      <c r="C38" s="27" t="s">
        <v>83</v>
      </c>
      <c r="D38" s="28"/>
      <c r="E38" s="23" t="str">
        <f>IFERROR(VLOOKUP(D38,'Goals Data'!$B$10:$C$13,2,0),"")</f>
        <v/>
      </c>
    </row>
    <row r="39" spans="1:5" ht="18.5" x14ac:dyDescent="0.35">
      <c r="A39" s="66" t="s">
        <v>84</v>
      </c>
      <c r="B39" s="69" t="s">
        <v>85</v>
      </c>
      <c r="C39" s="29" t="s">
        <v>86</v>
      </c>
      <c r="D39" s="22"/>
      <c r="E39" s="23" t="str">
        <f>IFERROR(VLOOKUP(D39,'Goals Data'!$B$10:$C$13,2,0),"")</f>
        <v/>
      </c>
    </row>
    <row r="40" spans="1:5" ht="18.5" x14ac:dyDescent="0.35">
      <c r="A40" s="67"/>
      <c r="B40" s="69"/>
      <c r="C40" s="30" t="s">
        <v>87</v>
      </c>
      <c r="D40" s="25"/>
      <c r="E40" s="23" t="str">
        <f>IFERROR(VLOOKUP(D40,'Goals Data'!$B$10:$C$13,2,0),"")</f>
        <v/>
      </c>
    </row>
    <row r="41" spans="1:5" ht="18.5" x14ac:dyDescent="0.35">
      <c r="A41" s="67"/>
      <c r="B41" s="69"/>
      <c r="C41" s="32" t="s">
        <v>88</v>
      </c>
      <c r="D41" s="25"/>
      <c r="E41" s="23" t="str">
        <f>IFERROR(VLOOKUP(D41,'Goals Data'!$B$10:$C$13,2,0),"")</f>
        <v/>
      </c>
    </row>
    <row r="42" spans="1:5" ht="18.5" x14ac:dyDescent="0.35">
      <c r="A42" s="67"/>
      <c r="B42" s="69"/>
      <c r="C42" s="30" t="s">
        <v>89</v>
      </c>
      <c r="D42" s="25"/>
      <c r="E42" s="23" t="str">
        <f>IFERROR(VLOOKUP(D42,'Goals Data'!$B$10:$C$13,2,0),"")</f>
        <v/>
      </c>
    </row>
    <row r="43" spans="1:5" ht="18.5" x14ac:dyDescent="0.35">
      <c r="A43" s="67"/>
      <c r="B43" s="69"/>
      <c r="C43" s="32" t="s">
        <v>90</v>
      </c>
      <c r="D43" s="25"/>
      <c r="E43" s="23" t="str">
        <f>IFERROR(VLOOKUP(D43,'Goals Data'!$B$10:$C$13,2,0),"")</f>
        <v/>
      </c>
    </row>
    <row r="44" spans="1:5" ht="18.5" x14ac:dyDescent="0.35">
      <c r="A44" s="67"/>
      <c r="B44" s="70" t="s">
        <v>91</v>
      </c>
      <c r="C44" s="30" t="s">
        <v>92</v>
      </c>
      <c r="D44" s="25"/>
      <c r="E44" s="23" t="str">
        <f>IFERROR(VLOOKUP(D44,'Goals Data'!$B$10:$C$13,2,0),"")</f>
        <v/>
      </c>
    </row>
    <row r="45" spans="1:5" ht="18.5" x14ac:dyDescent="0.35">
      <c r="A45" s="67"/>
      <c r="B45" s="70"/>
      <c r="C45" s="32" t="s">
        <v>93</v>
      </c>
      <c r="D45" s="25"/>
      <c r="E45" s="23" t="str">
        <f>IFERROR(VLOOKUP(D45,'Goals Data'!$B$10:$C$13,2,0),"")</f>
        <v/>
      </c>
    </row>
    <row r="46" spans="1:5" ht="18.5" x14ac:dyDescent="0.35">
      <c r="A46" s="67"/>
      <c r="B46" s="70"/>
      <c r="C46" s="30" t="s">
        <v>94</v>
      </c>
      <c r="D46" s="25"/>
      <c r="E46" s="23" t="str">
        <f>IFERROR(VLOOKUP(D46,'Goals Data'!$B$10:$C$13,2,0),"")</f>
        <v/>
      </c>
    </row>
    <row r="47" spans="1:5" ht="18.5" x14ac:dyDescent="0.35">
      <c r="A47" s="67"/>
      <c r="B47" s="70"/>
      <c r="C47" s="32" t="s">
        <v>95</v>
      </c>
      <c r="D47" s="25"/>
      <c r="E47" s="23" t="str">
        <f>IFERROR(VLOOKUP(D47,'Goals Data'!$B$10:$C$13,2,0),"")</f>
        <v/>
      </c>
    </row>
    <row r="48" spans="1:5" ht="18.5" x14ac:dyDescent="0.35">
      <c r="A48" s="67"/>
      <c r="B48" s="70"/>
      <c r="C48" s="30" t="s">
        <v>96</v>
      </c>
      <c r="D48" s="25"/>
      <c r="E48" s="23" t="str">
        <f>IFERROR(VLOOKUP(D48,'Goals Data'!$B$10:$C$13,2,0),"")</f>
        <v/>
      </c>
    </row>
    <row r="49" spans="1:5" ht="18.5" x14ac:dyDescent="0.35">
      <c r="A49" s="67"/>
      <c r="B49" s="63" t="s">
        <v>97</v>
      </c>
      <c r="C49" s="32" t="s">
        <v>98</v>
      </c>
      <c r="D49" s="25"/>
      <c r="E49" s="23" t="str">
        <f>IFERROR(VLOOKUP(D49,'Goals Data'!$B$10:$C$13,2,0),"")</f>
        <v/>
      </c>
    </row>
    <row r="50" spans="1:5" ht="18.5" x14ac:dyDescent="0.35">
      <c r="A50" s="67"/>
      <c r="B50" s="61"/>
      <c r="C50" s="30" t="s">
        <v>99</v>
      </c>
      <c r="D50" s="25"/>
      <c r="E50" s="23" t="str">
        <f>IFERROR(VLOOKUP(D50,'Goals Data'!$B$10:$C$13,2,0),"")</f>
        <v/>
      </c>
    </row>
    <row r="51" spans="1:5" ht="18.5" x14ac:dyDescent="0.35">
      <c r="A51" s="67"/>
      <c r="B51" s="64"/>
      <c r="C51" s="32" t="s">
        <v>100</v>
      </c>
      <c r="D51" s="25"/>
      <c r="E51" s="23" t="str">
        <f>IFERROR(VLOOKUP(D51,'Goals Data'!$B$10:$C$13,2,0),"")</f>
        <v/>
      </c>
    </row>
    <row r="52" spans="1:5" ht="18.5" x14ac:dyDescent="0.35">
      <c r="A52" s="67"/>
      <c r="B52" s="63" t="s">
        <v>101</v>
      </c>
      <c r="C52" s="30" t="s">
        <v>102</v>
      </c>
      <c r="D52" s="25"/>
      <c r="E52" s="23" t="str">
        <f>IFERROR(VLOOKUP(D52,'Goals Data'!$B$10:$C$13,2,0),"")</f>
        <v/>
      </c>
    </row>
    <row r="53" spans="1:5" ht="18.5" x14ac:dyDescent="0.35">
      <c r="A53" s="67"/>
      <c r="B53" s="61"/>
      <c r="C53" s="32" t="s">
        <v>103</v>
      </c>
      <c r="D53" s="25"/>
      <c r="E53" s="23" t="str">
        <f>IFERROR(VLOOKUP(D53,'Goals Data'!$B$10:$C$13,2,0),"")</f>
        <v/>
      </c>
    </row>
    <row r="54" spans="1:5" ht="18.5" x14ac:dyDescent="0.35">
      <c r="A54" s="67"/>
      <c r="B54" s="61"/>
      <c r="C54" s="30" t="s">
        <v>104</v>
      </c>
      <c r="D54" s="25"/>
      <c r="E54" s="23" t="str">
        <f>IFERROR(VLOOKUP(D54,'Goals Data'!$B$10:$C$13,2,0),"")</f>
        <v/>
      </c>
    </row>
    <row r="55" spans="1:5" ht="18.5" x14ac:dyDescent="0.35">
      <c r="A55" s="67"/>
      <c r="B55" s="61"/>
      <c r="C55" s="32" t="s">
        <v>105</v>
      </c>
      <c r="D55" s="25"/>
      <c r="E55" s="23" t="str">
        <f>IFERROR(VLOOKUP(D55,'Goals Data'!$B$10:$C$13,2,0),"")</f>
        <v/>
      </c>
    </row>
    <row r="56" spans="1:5" ht="18.5" x14ac:dyDescent="0.35">
      <c r="A56" s="67"/>
      <c r="B56" s="64"/>
      <c r="C56" s="30" t="s">
        <v>106</v>
      </c>
      <c r="D56" s="25"/>
      <c r="E56" s="23" t="str">
        <f>IFERROR(VLOOKUP(D56,'Goals Data'!$B$10:$C$13,2,0),"")</f>
        <v/>
      </c>
    </row>
    <row r="57" spans="1:5" ht="18.5" x14ac:dyDescent="0.35">
      <c r="A57" s="67"/>
      <c r="B57" s="69" t="s">
        <v>107</v>
      </c>
      <c r="C57" s="32" t="s">
        <v>108</v>
      </c>
      <c r="D57" s="25"/>
      <c r="E57" s="23" t="str">
        <f>IFERROR(VLOOKUP(D57,'Goals Data'!$B$10:$C$13,2,0),"")</f>
        <v/>
      </c>
    </row>
    <row r="58" spans="1:5" ht="18.5" x14ac:dyDescent="0.35">
      <c r="A58" s="67"/>
      <c r="B58" s="69"/>
      <c r="C58" s="30" t="s">
        <v>109</v>
      </c>
      <c r="D58" s="25"/>
      <c r="E58" s="23" t="str">
        <f>IFERROR(VLOOKUP(D58,'Goals Data'!$B$10:$C$13,2,0),"")</f>
        <v/>
      </c>
    </row>
    <row r="59" spans="1:5" ht="18.5" x14ac:dyDescent="0.35">
      <c r="A59" s="67"/>
      <c r="B59" s="69"/>
      <c r="C59" s="32" t="s">
        <v>110</v>
      </c>
      <c r="D59" s="25"/>
      <c r="E59" s="23" t="str">
        <f>IFERROR(VLOOKUP(D59,'Goals Data'!$B$10:$C$13,2,0),"")</f>
        <v/>
      </c>
    </row>
    <row r="60" spans="1:5" ht="18.5" x14ac:dyDescent="0.35">
      <c r="A60" s="67"/>
      <c r="B60" s="69"/>
      <c r="C60" s="30" t="s">
        <v>111</v>
      </c>
      <c r="D60" s="25"/>
      <c r="E60" s="23" t="str">
        <f>IFERROR(VLOOKUP(D60,'Goals Data'!$B$10:$C$13,2,0),"")</f>
        <v/>
      </c>
    </row>
    <row r="61" spans="1:5" ht="18.5" x14ac:dyDescent="0.35">
      <c r="A61" s="67"/>
      <c r="B61" s="69"/>
      <c r="C61" s="32" t="s">
        <v>112</v>
      </c>
      <c r="D61" s="25"/>
      <c r="E61" s="23" t="str">
        <f>IFERROR(VLOOKUP(D61,'Goals Data'!$B$10:$C$13,2,0),"")</f>
        <v/>
      </c>
    </row>
    <row r="62" spans="1:5" ht="18.5" x14ac:dyDescent="0.35">
      <c r="A62" s="67"/>
      <c r="B62" s="69"/>
      <c r="C62" s="30" t="s">
        <v>113</v>
      </c>
      <c r="D62" s="25"/>
      <c r="E62" s="23" t="str">
        <f>IFERROR(VLOOKUP(D62,'Goals Data'!$B$10:$C$13,2,0),"")</f>
        <v/>
      </c>
    </row>
    <row r="63" spans="1:5" ht="18.5" x14ac:dyDescent="0.35">
      <c r="A63" s="67"/>
      <c r="B63" s="69"/>
      <c r="C63" s="32" t="s">
        <v>114</v>
      </c>
      <c r="D63" s="25"/>
      <c r="E63" s="23" t="str">
        <f>IFERROR(VLOOKUP(D63,'Goals Data'!$B$10:$C$13,2,0),"")</f>
        <v/>
      </c>
    </row>
    <row r="64" spans="1:5" ht="19" thickBot="1" x14ac:dyDescent="0.4">
      <c r="A64" s="67"/>
      <c r="B64" s="69"/>
      <c r="C64" s="27" t="s">
        <v>115</v>
      </c>
      <c r="D64" s="25"/>
      <c r="E64" s="23" t="str">
        <f>IFERROR(VLOOKUP(D64,'Goals Data'!$B$10:$C$13,2,0),"")</f>
        <v/>
      </c>
    </row>
    <row r="65" spans="1:5" ht="18.5" x14ac:dyDescent="0.35">
      <c r="A65" s="67"/>
      <c r="B65" s="63" t="s">
        <v>116</v>
      </c>
      <c r="C65" s="29" t="s">
        <v>117</v>
      </c>
      <c r="D65" s="25"/>
      <c r="E65" s="23" t="str">
        <f>IFERROR(VLOOKUP(D65,'Goals Data'!$B$10:$C$13,2,0),"")</f>
        <v/>
      </c>
    </row>
    <row r="66" spans="1:5" ht="18.5" x14ac:dyDescent="0.35">
      <c r="A66" s="67"/>
      <c r="B66" s="61"/>
      <c r="C66" s="30" t="s">
        <v>118</v>
      </c>
      <c r="D66" s="25"/>
      <c r="E66" s="23" t="str">
        <f>IFERROR(VLOOKUP(D66,'Goals Data'!$B$10:$C$13,2,0),"")</f>
        <v/>
      </c>
    </row>
    <row r="67" spans="1:5" ht="18.5" x14ac:dyDescent="0.35">
      <c r="A67" s="67"/>
      <c r="B67" s="61"/>
      <c r="C67" s="32" t="s">
        <v>119</v>
      </c>
      <c r="D67" s="25"/>
      <c r="E67" s="23" t="str">
        <f>IFERROR(VLOOKUP(D67,'Goals Data'!$B$10:$C$13,2,0),"")</f>
        <v/>
      </c>
    </row>
    <row r="68" spans="1:5" ht="18.5" x14ac:dyDescent="0.35">
      <c r="A68" s="67"/>
      <c r="B68" s="61"/>
      <c r="C68" s="30" t="s">
        <v>120</v>
      </c>
      <c r="D68" s="25"/>
      <c r="E68" s="23" t="str">
        <f>IFERROR(VLOOKUP(D68,'Goals Data'!$B$10:$C$13,2,0),"")</f>
        <v/>
      </c>
    </row>
    <row r="69" spans="1:5" ht="18.5" x14ac:dyDescent="0.35">
      <c r="A69" s="67"/>
      <c r="B69" s="61"/>
      <c r="C69" s="32" t="s">
        <v>121</v>
      </c>
      <c r="D69" s="25"/>
      <c r="E69" s="23" t="str">
        <f>IFERROR(VLOOKUP(D69,'Goals Data'!$B$10:$C$13,2,0),"")</f>
        <v/>
      </c>
    </row>
    <row r="70" spans="1:5" ht="18.5" x14ac:dyDescent="0.35">
      <c r="A70" s="67"/>
      <c r="B70" s="61"/>
      <c r="C70" s="30" t="s">
        <v>122</v>
      </c>
      <c r="D70" s="25"/>
      <c r="E70" s="23" t="str">
        <f>IFERROR(VLOOKUP(D70,'Goals Data'!$B$10:$C$13,2,0),"")</f>
        <v/>
      </c>
    </row>
    <row r="71" spans="1:5" ht="18.5" x14ac:dyDescent="0.35">
      <c r="A71" s="67"/>
      <c r="B71" s="61"/>
      <c r="C71" s="32" t="s">
        <v>123</v>
      </c>
      <c r="D71" s="25"/>
      <c r="E71" s="23" t="str">
        <f>IFERROR(VLOOKUP(D71,'Goals Data'!$B$10:$C$13,2,0),"")</f>
        <v/>
      </c>
    </row>
    <row r="72" spans="1:5" ht="18.5" x14ac:dyDescent="0.35">
      <c r="A72" s="67"/>
      <c r="B72" s="61"/>
      <c r="C72" s="30" t="s">
        <v>124</v>
      </c>
      <c r="D72" s="25"/>
      <c r="E72" s="23" t="str">
        <f>IFERROR(VLOOKUP(D72,'Goals Data'!$B$10:$C$13,2,0),"")</f>
        <v/>
      </c>
    </row>
    <row r="73" spans="1:5" ht="18.5" x14ac:dyDescent="0.35">
      <c r="A73" s="67"/>
      <c r="B73" s="61"/>
      <c r="C73" s="32" t="s">
        <v>125</v>
      </c>
      <c r="D73" s="25"/>
      <c r="E73" s="23" t="str">
        <f>IFERROR(VLOOKUP(D73,'Goals Data'!$B$10:$C$13,2,0),"")</f>
        <v/>
      </c>
    </row>
    <row r="74" spans="1:5" ht="18.5" x14ac:dyDescent="0.35">
      <c r="A74" s="67"/>
      <c r="B74" s="61"/>
      <c r="C74" s="30" t="s">
        <v>126</v>
      </c>
      <c r="D74" s="25"/>
      <c r="E74" s="23" t="str">
        <f>IFERROR(VLOOKUP(D74,'Goals Data'!$B$10:$C$13,2,0),"")</f>
        <v/>
      </c>
    </row>
    <row r="75" spans="1:5" ht="18.5" x14ac:dyDescent="0.35">
      <c r="A75" s="67"/>
      <c r="B75" s="64"/>
      <c r="C75" s="32" t="s">
        <v>127</v>
      </c>
      <c r="D75" s="25"/>
      <c r="E75" s="23" t="str">
        <f>IFERROR(VLOOKUP(D75,'Goals Data'!$B$10:$C$13,2,0),"")</f>
        <v/>
      </c>
    </row>
    <row r="76" spans="1:5" ht="18.5" x14ac:dyDescent="0.35">
      <c r="A76" s="67"/>
      <c r="B76" s="63" t="s">
        <v>128</v>
      </c>
      <c r="C76" s="30" t="s">
        <v>129</v>
      </c>
      <c r="D76" s="25"/>
      <c r="E76" s="23" t="str">
        <f>IFERROR(VLOOKUP(D76,'Goals Data'!$B$10:$C$13,2,0),"")</f>
        <v/>
      </c>
    </row>
    <row r="77" spans="1:5" ht="18.5" x14ac:dyDescent="0.35">
      <c r="A77" s="67"/>
      <c r="B77" s="61"/>
      <c r="C77" s="32" t="s">
        <v>130</v>
      </c>
      <c r="D77" s="25"/>
      <c r="E77" s="23" t="str">
        <f>IFERROR(VLOOKUP(D77,'Goals Data'!$B$10:$C$13,2,0),"")</f>
        <v/>
      </c>
    </row>
    <row r="78" spans="1:5" ht="18.5" x14ac:dyDescent="0.35">
      <c r="A78" s="67"/>
      <c r="B78" s="61"/>
      <c r="C78" s="30" t="s">
        <v>131</v>
      </c>
      <c r="D78" s="25"/>
      <c r="E78" s="23" t="str">
        <f>IFERROR(VLOOKUP(D78,'Goals Data'!$B$10:$C$13,2,0),"")</f>
        <v/>
      </c>
    </row>
    <row r="79" spans="1:5" ht="18.5" x14ac:dyDescent="0.35">
      <c r="A79" s="67"/>
      <c r="B79" s="64"/>
      <c r="C79" s="32" t="s">
        <v>132</v>
      </c>
      <c r="D79" s="25"/>
      <c r="E79" s="23" t="str">
        <f>IFERROR(VLOOKUP(D79,'Goals Data'!$B$10:$C$13,2,0),"")</f>
        <v/>
      </c>
    </row>
    <row r="80" spans="1:5" ht="18.5" x14ac:dyDescent="0.35">
      <c r="A80" s="67"/>
      <c r="B80" s="63" t="s">
        <v>133</v>
      </c>
      <c r="C80" s="32" t="s">
        <v>134</v>
      </c>
      <c r="D80" s="25"/>
      <c r="E80" s="23" t="str">
        <f>IFERROR(VLOOKUP(D80,'Goals Data'!$B$10:$C$13,2,0),"")</f>
        <v/>
      </c>
    </row>
    <row r="81" spans="1:5" ht="18.5" x14ac:dyDescent="0.35">
      <c r="A81" s="67"/>
      <c r="B81" s="61"/>
      <c r="C81" s="30" t="s">
        <v>135</v>
      </c>
      <c r="D81" s="25"/>
      <c r="E81" s="23" t="str">
        <f>IFERROR(VLOOKUP(D81,'Goals Data'!$B$10:$C$13,2,0),"")</f>
        <v/>
      </c>
    </row>
    <row r="82" spans="1:5" ht="18.5" x14ac:dyDescent="0.35">
      <c r="A82" s="67"/>
      <c r="B82" s="61"/>
      <c r="C82" s="32" t="s">
        <v>136</v>
      </c>
      <c r="D82" s="25"/>
      <c r="E82" s="23" t="str">
        <f>IFERROR(VLOOKUP(D82,'Goals Data'!$B$10:$C$13,2,0),"")</f>
        <v/>
      </c>
    </row>
    <row r="83" spans="1:5" ht="18.5" x14ac:dyDescent="0.35">
      <c r="A83" s="67"/>
      <c r="B83" s="61"/>
      <c r="C83" s="30" t="s">
        <v>137</v>
      </c>
      <c r="D83" s="25"/>
      <c r="E83" s="23" t="str">
        <f>IFERROR(VLOOKUP(D83,'Goals Data'!$B$10:$C$13,2,0),"")</f>
        <v/>
      </c>
    </row>
    <row r="84" spans="1:5" ht="18.5" x14ac:dyDescent="0.35">
      <c r="A84" s="67"/>
      <c r="B84" s="61"/>
      <c r="C84" s="32" t="s">
        <v>138</v>
      </c>
      <c r="D84" s="25"/>
      <c r="E84" s="23" t="str">
        <f>IFERROR(VLOOKUP(D84,'Goals Data'!$B$10:$C$13,2,0),"")</f>
        <v/>
      </c>
    </row>
    <row r="85" spans="1:5" ht="18.5" x14ac:dyDescent="0.35">
      <c r="A85" s="67"/>
      <c r="B85" s="61"/>
      <c r="C85" s="30" t="s">
        <v>139</v>
      </c>
      <c r="D85" s="25"/>
      <c r="E85" s="23" t="str">
        <f>IFERROR(VLOOKUP(D85,'Goals Data'!$B$10:$C$13,2,0),"")</f>
        <v/>
      </c>
    </row>
    <row r="86" spans="1:5" ht="18.5" x14ac:dyDescent="0.35">
      <c r="A86" s="67"/>
      <c r="B86" s="61"/>
      <c r="C86" s="32" t="s">
        <v>140</v>
      </c>
      <c r="D86" s="25"/>
      <c r="E86" s="23" t="str">
        <f>IFERROR(VLOOKUP(D86,'Goals Data'!$B$10:$C$13,2,0),"")</f>
        <v/>
      </c>
    </row>
    <row r="87" spans="1:5" ht="18.5" x14ac:dyDescent="0.35">
      <c r="A87" s="67"/>
      <c r="B87" s="61"/>
      <c r="C87" s="30" t="s">
        <v>141</v>
      </c>
      <c r="D87" s="25"/>
      <c r="E87" s="23" t="str">
        <f>IFERROR(VLOOKUP(D87,'Goals Data'!$B$10:$C$13,2,0),"")</f>
        <v/>
      </c>
    </row>
    <row r="88" spans="1:5" ht="19" thickBot="1" x14ac:dyDescent="0.4">
      <c r="A88" s="68"/>
      <c r="B88" s="62"/>
      <c r="C88" s="34" t="s">
        <v>142</v>
      </c>
      <c r="D88" s="28"/>
      <c r="E88" s="23" t="str">
        <f>IFERROR(VLOOKUP(D88,'Goals Data'!$B$10:$C$13,2,0),"")</f>
        <v/>
      </c>
    </row>
    <row r="89" spans="1:5" ht="18.5" x14ac:dyDescent="0.35">
      <c r="A89" s="65" t="s">
        <v>143</v>
      </c>
      <c r="B89" s="60" t="s">
        <v>144</v>
      </c>
      <c r="C89" s="21" t="s">
        <v>145</v>
      </c>
      <c r="D89" s="22"/>
      <c r="E89" s="23" t="str">
        <f>IFERROR(VLOOKUP(D89,'Goals Data'!$B$10:$C$13,2,0),"")</f>
        <v/>
      </c>
    </row>
    <row r="90" spans="1:5" ht="18.5" x14ac:dyDescent="0.35">
      <c r="A90" s="58"/>
      <c r="B90" s="61"/>
      <c r="C90" s="32" t="s">
        <v>146</v>
      </c>
      <c r="D90" s="25"/>
      <c r="E90" s="23" t="str">
        <f>IFERROR(VLOOKUP(D90,'Goals Data'!$B$10:$C$13,2,0),"")</f>
        <v/>
      </c>
    </row>
    <row r="91" spans="1:5" ht="18.5" x14ac:dyDescent="0.35">
      <c r="A91" s="58"/>
      <c r="B91" s="61"/>
      <c r="C91" s="30" t="s">
        <v>147</v>
      </c>
      <c r="D91" s="25"/>
      <c r="E91" s="23" t="str">
        <f>IFERROR(VLOOKUP(D91,'Goals Data'!$B$10:$C$13,2,0),"")</f>
        <v/>
      </c>
    </row>
    <row r="92" spans="1:5" ht="18.5" x14ac:dyDescent="0.35">
      <c r="A92" s="58"/>
      <c r="B92" s="64"/>
      <c r="C92" s="32" t="s">
        <v>148</v>
      </c>
      <c r="D92" s="25"/>
      <c r="E92" s="23" t="str">
        <f>IFERROR(VLOOKUP(D92,'Goals Data'!$B$10:$C$13,2,0),"")</f>
        <v/>
      </c>
    </row>
    <row r="93" spans="1:5" ht="18.5" x14ac:dyDescent="0.35">
      <c r="A93" s="58"/>
      <c r="B93" s="63" t="s">
        <v>149</v>
      </c>
      <c r="C93" s="30" t="s">
        <v>150</v>
      </c>
      <c r="D93" s="25"/>
      <c r="E93" s="23" t="str">
        <f>IFERROR(VLOOKUP(D93,'Goals Data'!$B$10:$C$13,2,0),"")</f>
        <v/>
      </c>
    </row>
    <row r="94" spans="1:5" ht="18.5" x14ac:dyDescent="0.35">
      <c r="A94" s="58"/>
      <c r="B94" s="61"/>
      <c r="C94" s="32" t="s">
        <v>151</v>
      </c>
      <c r="D94" s="25"/>
      <c r="E94" s="23" t="str">
        <f>IFERROR(VLOOKUP(D94,'Goals Data'!$B$10:$C$13,2,0),"")</f>
        <v/>
      </c>
    </row>
    <row r="95" spans="1:5" ht="18.5" x14ac:dyDescent="0.35">
      <c r="A95" s="58"/>
      <c r="B95" s="64"/>
      <c r="C95" s="30" t="s">
        <v>152</v>
      </c>
      <c r="D95" s="25"/>
      <c r="E95" s="23" t="str">
        <f>IFERROR(VLOOKUP(D95,'Goals Data'!$B$10:$C$13,2,0),"")</f>
        <v/>
      </c>
    </row>
    <row r="96" spans="1:5" ht="18.5" x14ac:dyDescent="0.35">
      <c r="A96" s="58"/>
      <c r="B96" s="63" t="s">
        <v>153</v>
      </c>
      <c r="C96" s="32" t="s">
        <v>154</v>
      </c>
      <c r="D96" s="25"/>
      <c r="E96" s="23" t="str">
        <f>IFERROR(VLOOKUP(D96,'Goals Data'!$B$10:$C$13,2,0),"")</f>
        <v/>
      </c>
    </row>
    <row r="97" spans="1:5" ht="18.5" x14ac:dyDescent="0.35">
      <c r="A97" s="58"/>
      <c r="B97" s="61"/>
      <c r="C97" s="30" t="s">
        <v>155</v>
      </c>
      <c r="D97" s="25"/>
      <c r="E97" s="23" t="str">
        <f>IFERROR(VLOOKUP(D97,'Goals Data'!$B$10:$C$13,2,0),"")</f>
        <v/>
      </c>
    </row>
    <row r="98" spans="1:5" ht="18.5" x14ac:dyDescent="0.35">
      <c r="A98" s="58"/>
      <c r="B98" s="61"/>
      <c r="C98" s="32" t="s">
        <v>156</v>
      </c>
      <c r="D98" s="25"/>
      <c r="E98" s="23" t="str">
        <f>IFERROR(VLOOKUP(D98,'Goals Data'!$B$10:$C$13,2,0),"")</f>
        <v/>
      </c>
    </row>
    <row r="99" spans="1:5" ht="18.5" x14ac:dyDescent="0.35">
      <c r="A99" s="58"/>
      <c r="B99" s="61"/>
      <c r="C99" s="30" t="s">
        <v>157</v>
      </c>
      <c r="D99" s="25"/>
      <c r="E99" s="23" t="str">
        <f>IFERROR(VLOOKUP(D99,'Goals Data'!$B$10:$C$13,2,0),"")</f>
        <v/>
      </c>
    </row>
    <row r="100" spans="1:5" ht="18.5" x14ac:dyDescent="0.35">
      <c r="A100" s="58"/>
      <c r="B100" s="61"/>
      <c r="C100" s="32" t="s">
        <v>158</v>
      </c>
      <c r="D100" s="25"/>
      <c r="E100" s="23" t="str">
        <f>IFERROR(VLOOKUP(D100,'Goals Data'!$B$10:$C$13,2,0),"")</f>
        <v/>
      </c>
    </row>
    <row r="101" spans="1:5" ht="18.5" x14ac:dyDescent="0.35">
      <c r="A101" s="58"/>
      <c r="B101" s="61"/>
      <c r="C101" s="30" t="s">
        <v>159</v>
      </c>
      <c r="D101" s="25"/>
      <c r="E101" s="23" t="str">
        <f>IFERROR(VLOOKUP(D101,'Goals Data'!$B$10:$C$13,2,0),"")</f>
        <v/>
      </c>
    </row>
    <row r="102" spans="1:5" ht="19" thickBot="1" x14ac:dyDescent="0.4">
      <c r="A102" s="59"/>
      <c r="B102" s="62"/>
      <c r="C102" s="33" t="s">
        <v>160</v>
      </c>
      <c r="D102" s="28"/>
      <c r="E102" s="23" t="str">
        <f>IFERROR(VLOOKUP(D102,'Goals Data'!$B$10:$C$13,2,0),"")</f>
        <v/>
      </c>
    </row>
    <row r="103" spans="1:5" ht="18.5" x14ac:dyDescent="0.35">
      <c r="A103" s="57" t="s">
        <v>161</v>
      </c>
      <c r="B103" s="60" t="s">
        <v>162</v>
      </c>
      <c r="C103" s="29" t="s">
        <v>163</v>
      </c>
      <c r="D103" s="22"/>
      <c r="E103" s="23" t="str">
        <f>IFERROR(VLOOKUP(D103,'Goals Data'!$B$10:$C$13,2,0),"")</f>
        <v/>
      </c>
    </row>
    <row r="104" spans="1:5" ht="18.5" x14ac:dyDescent="0.35">
      <c r="A104" s="58"/>
      <c r="B104" s="61"/>
      <c r="C104" s="32" t="s">
        <v>164</v>
      </c>
      <c r="D104" s="25"/>
      <c r="E104" s="23" t="str">
        <f>IFERROR(VLOOKUP(D104,'Goals Data'!$B$10:$C$13,2,0),"")</f>
        <v/>
      </c>
    </row>
    <row r="105" spans="1:5" ht="18.5" x14ac:dyDescent="0.35">
      <c r="A105" s="58"/>
      <c r="B105" s="61"/>
      <c r="C105" s="32" t="s">
        <v>165</v>
      </c>
      <c r="D105" s="25"/>
      <c r="E105" s="23" t="str">
        <f>IFERROR(VLOOKUP(D105,'Goals Data'!$B$10:$C$13,2,0),"")</f>
        <v/>
      </c>
    </row>
    <row r="106" spans="1:5" ht="18.5" x14ac:dyDescent="0.35">
      <c r="A106" s="58"/>
      <c r="B106" s="61"/>
      <c r="C106" s="32" t="s">
        <v>166</v>
      </c>
      <c r="D106" s="25"/>
      <c r="E106" s="23" t="str">
        <f>IFERROR(VLOOKUP(D106,'Goals Data'!$B$10:$C$13,2,0),"")</f>
        <v/>
      </c>
    </row>
    <row r="107" spans="1:5" ht="18.5" x14ac:dyDescent="0.35">
      <c r="A107" s="58"/>
      <c r="B107" s="61"/>
      <c r="C107" s="32" t="s">
        <v>167</v>
      </c>
      <c r="D107" s="25"/>
      <c r="E107" s="23" t="str">
        <f>IFERROR(VLOOKUP(D107,'Goals Data'!$B$10:$C$13,2,0),"")</f>
        <v/>
      </c>
    </row>
    <row r="108" spans="1:5" ht="18.5" x14ac:dyDescent="0.35">
      <c r="A108" s="58"/>
      <c r="B108" s="61"/>
      <c r="C108" s="32" t="s">
        <v>168</v>
      </c>
      <c r="D108" s="25"/>
      <c r="E108" s="23" t="str">
        <f>IFERROR(VLOOKUP(D108,'Goals Data'!$B$10:$C$13,2,0),"")</f>
        <v/>
      </c>
    </row>
    <row r="109" spans="1:5" ht="18.5" x14ac:dyDescent="0.35">
      <c r="A109" s="58"/>
      <c r="B109" s="61"/>
      <c r="C109" s="32" t="s">
        <v>169</v>
      </c>
      <c r="D109" s="25"/>
      <c r="E109" s="23" t="str">
        <f>IFERROR(VLOOKUP(D109,'Goals Data'!$B$10:$C$13,2,0),"")</f>
        <v/>
      </c>
    </row>
    <row r="110" spans="1:5" ht="18.5" x14ac:dyDescent="0.35">
      <c r="A110" s="58"/>
      <c r="B110" s="61"/>
      <c r="C110" s="32" t="s">
        <v>170</v>
      </c>
      <c r="D110" s="25"/>
      <c r="E110" s="23" t="str">
        <f>IFERROR(VLOOKUP(D110,'Goals Data'!$B$10:$C$13,2,0),"")</f>
        <v/>
      </c>
    </row>
    <row r="111" spans="1:5" ht="18.5" x14ac:dyDescent="0.35">
      <c r="A111" s="58"/>
      <c r="B111" s="61"/>
      <c r="C111" s="32" t="s">
        <v>171</v>
      </c>
      <c r="D111" s="25"/>
      <c r="E111" s="23" t="str">
        <f>IFERROR(VLOOKUP(D111,'Goals Data'!$B$10:$C$13,2,0),"")</f>
        <v/>
      </c>
    </row>
    <row r="112" spans="1:5" ht="18.5" x14ac:dyDescent="0.35">
      <c r="A112" s="58"/>
      <c r="B112" s="61"/>
      <c r="C112" s="32" t="s">
        <v>172</v>
      </c>
      <c r="D112" s="25"/>
      <c r="E112" s="23" t="str">
        <f>IFERROR(VLOOKUP(D112,'Goals Data'!$B$10:$C$13,2,0),"")</f>
        <v/>
      </c>
    </row>
    <row r="113" spans="1:5" ht="18.5" x14ac:dyDescent="0.35">
      <c r="A113" s="58"/>
      <c r="B113" s="61"/>
      <c r="C113" s="32" t="s">
        <v>173</v>
      </c>
      <c r="D113" s="25"/>
      <c r="E113" s="23" t="str">
        <f>IFERROR(VLOOKUP(D113,'Goals Data'!$B$10:$C$13,2,0),"")</f>
        <v/>
      </c>
    </row>
    <row r="114" spans="1:5" ht="19" thickBot="1" x14ac:dyDescent="0.4">
      <c r="A114" s="59"/>
      <c r="B114" s="62"/>
      <c r="C114" s="33" t="s">
        <v>191</v>
      </c>
      <c r="D114" s="28"/>
      <c r="E114" s="23" t="str">
        <f>IFERROR(VLOOKUP(D114,'Goals Data'!$B$10:$C$13,2,0),"")</f>
        <v/>
      </c>
    </row>
    <row r="115" spans="1:5" x14ac:dyDescent="0.35"/>
    <row r="116" spans="1:5" x14ac:dyDescent="0.35"/>
  </sheetData>
  <mergeCells count="25">
    <mergeCell ref="A2:A4"/>
    <mergeCell ref="A5:A13"/>
    <mergeCell ref="B6:B7"/>
    <mergeCell ref="B9:B13"/>
    <mergeCell ref="A14:A38"/>
    <mergeCell ref="B14:B20"/>
    <mergeCell ref="B21:B22"/>
    <mergeCell ref="B24:B26"/>
    <mergeCell ref="B27:B28"/>
    <mergeCell ref="B29:B38"/>
    <mergeCell ref="A103:A114"/>
    <mergeCell ref="B103:B114"/>
    <mergeCell ref="B76:B79"/>
    <mergeCell ref="B80:B88"/>
    <mergeCell ref="A89:A102"/>
    <mergeCell ref="B89:B92"/>
    <mergeCell ref="B93:B95"/>
    <mergeCell ref="B96:B102"/>
    <mergeCell ref="A39:A88"/>
    <mergeCell ref="B39:B43"/>
    <mergeCell ref="B44:B48"/>
    <mergeCell ref="B49:B51"/>
    <mergeCell ref="B52:B56"/>
    <mergeCell ref="B57:B64"/>
    <mergeCell ref="B65:B75"/>
  </mergeCells>
  <conditionalFormatting sqref="D2:D1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{D76B949A-6FA5-4A90-95FB-8FEE9C8362F4}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6B949A-6FA5-4A90-95FB-8FEE9C8362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4B3DD2-E1C1-4FD4-941E-8AAF618372DC}">
          <x14:formula1>
            <xm:f>'Goals Data'!$B$11:$B$13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Hours Data</vt:lpstr>
      <vt:lpstr>Goals Data</vt:lpstr>
      <vt:lpstr>Progress Summary</vt:lpstr>
      <vt:lpstr>progress Dashboard</vt:lpstr>
      <vt:lpstr>Excel Syllabus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2025-04-30T05:16:06Z</dcterms:created>
  <dcterms:modified xsi:type="dcterms:W3CDTF">2025-06-18T14:38:56Z</dcterms:modified>
</cp:coreProperties>
</file>