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AIL PROJECT MANAGEMENT\"/>
    </mc:Choice>
  </mc:AlternateContent>
  <xr:revisionPtr revIDLastSave="0" documentId="13_ncr:1_{E0C01152-C71F-4CBE-96D3-FD9ABF498C55}" xr6:coauthVersionLast="47" xr6:coauthVersionMax="47" xr10:uidLastSave="{00000000-0000-0000-0000-000000000000}"/>
  <bookViews>
    <workbookView xWindow="-120" yWindow="-120" windowWidth="24240" windowHeight="13140" xr2:uid="{4AA779FC-7A8C-49BA-B6ED-6DC6E171A38C}"/>
  </bookViews>
  <sheets>
    <sheet name="Quote" sheetId="1" r:id="rId1"/>
    <sheet name="Details" sheetId="2" r:id="rId2"/>
  </sheets>
  <definedNames>
    <definedName name="_xlnm.Print_Area" localSheetId="0">Quote!$A$1:$G$261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5" i="1" l="1"/>
  <c r="G211" i="1"/>
  <c r="G212" i="1"/>
  <c r="G67" i="1"/>
  <c r="G73" i="1"/>
  <c r="G39" i="1"/>
  <c r="G41" i="1"/>
  <c r="G192" i="1"/>
  <c r="I189" i="1"/>
  <c r="I184" i="1"/>
  <c r="I185" i="1"/>
  <c r="I186" i="1"/>
  <c r="I187" i="1"/>
  <c r="I188" i="1"/>
  <c r="I183" i="1"/>
  <c r="G152" i="1"/>
  <c r="G120" i="1"/>
  <c r="G195" i="1"/>
  <c r="G194" i="1"/>
  <c r="B141" i="1"/>
  <c r="B142" i="1" s="1"/>
  <c r="B106" i="1"/>
  <c r="F9" i="2"/>
  <c r="G72" i="1"/>
  <c r="G71" i="1"/>
  <c r="B71" i="1"/>
  <c r="G70" i="1"/>
  <c r="G69" i="1"/>
  <c r="G51" i="1"/>
  <c r="G46" i="1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02" i="2"/>
  <c r="J121" i="2" s="1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02" i="2"/>
  <c r="F124" i="2"/>
  <c r="F125" i="2"/>
  <c r="F126" i="2"/>
  <c r="F127" i="2"/>
  <c r="F128" i="2"/>
  <c r="F129" i="2"/>
  <c r="F130" i="2"/>
  <c r="F101" i="2"/>
  <c r="F123" i="2"/>
  <c r="F131" i="2" s="1"/>
  <c r="F100" i="2"/>
  <c r="F99" i="2"/>
  <c r="F89" i="2"/>
  <c r="F90" i="2"/>
  <c r="F91" i="2"/>
  <c r="F92" i="2"/>
  <c r="F93" i="2"/>
  <c r="F94" i="2"/>
  <c r="F95" i="2"/>
  <c r="F96" i="2"/>
  <c r="F97" i="2"/>
  <c r="F98" i="2"/>
  <c r="F88" i="2"/>
  <c r="F118" i="2" s="1"/>
  <c r="F5" i="2"/>
  <c r="F6" i="2"/>
  <c r="F7" i="2"/>
  <c r="F8" i="2"/>
  <c r="F4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65" i="2"/>
  <c r="F61" i="2"/>
  <c r="G66" i="1"/>
  <c r="G64" i="1"/>
  <c r="G63" i="1"/>
  <c r="G53" i="1"/>
  <c r="G52" i="1"/>
  <c r="G50" i="1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42" i="2"/>
  <c r="F57" i="2" s="1"/>
  <c r="G48" i="1"/>
  <c r="C37" i="2"/>
  <c r="G45" i="1"/>
  <c r="G42" i="1"/>
  <c r="C31" i="2"/>
  <c r="G47" i="1"/>
  <c r="G44" i="1"/>
  <c r="G36" i="1"/>
  <c r="G35" i="1"/>
  <c r="G34" i="1"/>
  <c r="J23" i="1"/>
  <c r="L23" i="1" s="1"/>
  <c r="G21" i="1"/>
  <c r="G29" i="1"/>
  <c r="G27" i="1"/>
  <c r="G23" i="1"/>
  <c r="G25" i="1"/>
  <c r="I16" i="2"/>
  <c r="F18" i="2"/>
  <c r="F17" i="2"/>
  <c r="F16" i="2"/>
  <c r="F15" i="2"/>
  <c r="I7" i="2"/>
  <c r="K7" i="2" s="1"/>
  <c r="G197" i="1" l="1"/>
  <c r="G214" i="1"/>
  <c r="G74" i="1"/>
  <c r="F10" i="2"/>
  <c r="F19" i="2"/>
  <c r="F84" i="2"/>
  <c r="G30" i="1"/>
  <c r="G216" i="1" l="1"/>
</calcChain>
</file>

<file path=xl/sharedStrings.xml><?xml version="1.0" encoding="utf-8"?>
<sst xmlns="http://schemas.openxmlformats.org/spreadsheetml/2006/main" count="469" uniqueCount="240">
  <si>
    <t>Dear Sir,</t>
  </si>
  <si>
    <t>On behalf of Exalter Trading &amp; Contracting, we thank you for giving us an opportunity to submit our Best offer.</t>
  </si>
  <si>
    <t>ITEMS</t>
  </si>
  <si>
    <t>DESCRIPTION</t>
  </si>
  <si>
    <t>UNIT</t>
  </si>
  <si>
    <t>QTY</t>
  </si>
  <si>
    <t>RATE</t>
  </si>
  <si>
    <t>AMOUNT</t>
  </si>
  <si>
    <t>Specification/Clarification</t>
  </si>
  <si>
    <t>1. Scope of Work:</t>
  </si>
  <si>
    <t>The quotation is based on the scope of work, drawings, specifications, and information provided by the Client. Any additional work requested beyond the agreed scope shall be treated as a variation and charged separately.</t>
  </si>
  <si>
    <t>2. Validity of Quotation:</t>
  </si>
  <si>
    <t>3. Payment Terms</t>
  </si>
  <si>
    <t>Any changes to the approved design, materials, quantities, finishes, or scope requested by the Client shall be subject to a separate variation order and may affect the project cost and completion period.</t>
  </si>
  <si>
    <t>Provide unrestricted access to the work site.</t>
  </si>
  <si>
    <t>Ensure availability of electricity and water during the construction period.</t>
  </si>
  <si>
    <t>Provide timely approvals for drawings, materials, and samples.</t>
  </si>
  <si>
    <t>8. Material Approval</t>
  </si>
  <si>
    <t>All materials and finishes shall be subject to Client approval. Equivalent materials may be proposed if specified materials become unavailable.</t>
  </si>
  <si>
    <t>9. Project Duration</t>
  </si>
  <si>
    <t>We hope the above quote meets your requirement and we assure a quality work completed in time.  If you have any further queries please feel free to contact</t>
  </si>
  <si>
    <t>With Best Regards,</t>
  </si>
  <si>
    <t xml:space="preserve">Exalter Trading &amp; Contracting </t>
  </si>
  <si>
    <t>Shuhaib K</t>
  </si>
  <si>
    <t>Project Engineer</t>
  </si>
  <si>
    <t>Mobile +974 7770 4746</t>
  </si>
  <si>
    <r>
      <t>This quotation is valid for 14</t>
    </r>
    <r>
      <rPr>
        <b/>
        <sz val="10"/>
        <color theme="1"/>
        <rFont val="Helvetica"/>
      </rPr>
      <t xml:space="preserve"> days</t>
    </r>
    <r>
      <rPr>
        <sz val="10"/>
        <color theme="1"/>
        <rFont val="Helvetica"/>
      </rPr>
      <t xml:space="preserve"> from the date of issue unless otherwise stated.</t>
    </r>
  </si>
  <si>
    <t>10% On completion of the project</t>
  </si>
  <si>
    <r>
      <t>Work shall commence within 3</t>
    </r>
    <r>
      <rPr>
        <b/>
        <sz val="10"/>
        <color theme="1"/>
        <rFont val="Helvetica"/>
      </rPr>
      <t xml:space="preserve"> days</t>
    </r>
    <r>
      <rPr>
        <sz val="10"/>
        <color theme="1"/>
        <rFont val="Helvetica"/>
      </rPr>
      <t xml:space="preserve"> after receipt of the advance payment, approved drawings, and site handover.</t>
    </r>
  </si>
  <si>
    <t>BOQ Details</t>
  </si>
  <si>
    <t>Shop Front Glass</t>
  </si>
  <si>
    <t>SL.No.</t>
  </si>
  <si>
    <t>Description</t>
  </si>
  <si>
    <t>Width</t>
  </si>
  <si>
    <t>Height</t>
  </si>
  <si>
    <t>Total (M2)</t>
  </si>
  <si>
    <t xml:space="preserve">Total Shop Front Glass </t>
  </si>
  <si>
    <t>Curved Glass Door</t>
  </si>
  <si>
    <t>12mm Curved-Frosted Glass</t>
  </si>
  <si>
    <t>Total Curved Glass Door</t>
  </si>
  <si>
    <t>I</t>
  </si>
  <si>
    <t>GENERAL PRELIMINARIES</t>
  </si>
  <si>
    <t>Lot</t>
  </si>
  <si>
    <t>NA</t>
  </si>
  <si>
    <t>Insurance</t>
  </si>
  <si>
    <t>Hoarding</t>
  </si>
  <si>
    <t>Progressive and Final Cleaning</t>
  </si>
  <si>
    <t xml:space="preserve">Progressive and Final cleaning of the shop prior to Hand-over           </t>
  </si>
  <si>
    <t>Provision for Contractor's All Risk Insurance (CAR) including Third Party Liability (TPL) and Workmen's Compensation as per mall requirement.</t>
  </si>
  <si>
    <t>Demolition</t>
  </si>
  <si>
    <t>Removal of existing finishes (Floor, ceiling &amp; shop front glass) including old MEP services and cartaway the debris to designated waste disposal area.</t>
  </si>
  <si>
    <t>Relocation of existing hoarding, supply and fixing of graphics &amp; Removal of hoarding after shop completion and cart away the debris to designated waste disposal area.</t>
  </si>
  <si>
    <t>QCDD &amp; Statutory Approvals (consultant scope)</t>
  </si>
  <si>
    <t>Cost for preparing MEP design and obtain approval from the authorities (Municipality, QCCD and the mall management), including DC1, DC2 and completion certificate.</t>
  </si>
  <si>
    <t>Sub-Total (QAR)</t>
  </si>
  <si>
    <t>Provision for receiving furniture from the client, storage and delivery of the furniture to the site.</t>
  </si>
  <si>
    <t>II</t>
  </si>
  <si>
    <t>CIVIL AND FINISHING WORKS</t>
  </si>
  <si>
    <t>FLOORING WORKS</t>
  </si>
  <si>
    <t>CEILING</t>
  </si>
  <si>
    <t>LS</t>
  </si>
  <si>
    <t>Supply and lay cement screeding with the approved thickness to achieve uniform tile level with mall flooring. As per flooring requirements</t>
  </si>
  <si>
    <t xml:space="preserve">Supply and installation of 20 mm Nero Port Marble as per the approved sample </t>
  </si>
  <si>
    <t xml:space="preserve">Supply and Installation Of Logo Eitched in the marble - SINCE 1986 and 1 Set of LIT Signage Inside in sales area </t>
  </si>
  <si>
    <t xml:space="preserve">Supply &amp; install 5mm stainless steel transition strip in SS finish in shop front area </t>
  </si>
  <si>
    <t>Supply and install mall approved POP-IN marble in the shop front with all required polishing works.</t>
  </si>
  <si>
    <t>Supply and installation Of 30x30 tiles as per brand approved drawings and sample</t>
  </si>
  <si>
    <t xml:space="preserve">Supply and installation of Ceiling Supports With Gypsum  as per the Layouts to hang MEP Services Including VIP Room - Trial Room and Store Room </t>
  </si>
  <si>
    <t>Supply and installation of Ceiling Supports With Gyspum  as per the Layouts for Sales Area Round cove Ceiling</t>
  </si>
  <si>
    <t>T Profile Transition Strip (Brass Finish)</t>
  </si>
  <si>
    <t>Location</t>
  </si>
  <si>
    <t>Central Circle</t>
  </si>
  <si>
    <t>LM</t>
  </si>
  <si>
    <t>Shop Front</t>
  </si>
  <si>
    <t>Outer Circle</t>
  </si>
  <si>
    <t>Store Room</t>
  </si>
  <si>
    <t>Fitting Room</t>
  </si>
  <si>
    <t>Private Launge</t>
  </si>
  <si>
    <t>Total LM</t>
  </si>
  <si>
    <t>Supply and installation of T Profile transition strip as per approved sample. Brass finish</t>
  </si>
  <si>
    <t>Removal of damaged mall floor marble, supply and installation of new marble matching to the existing floor</t>
  </si>
  <si>
    <t xml:space="preserve">Supply and installation of  Gyspum Molded Cove ready To Receive  Metallic Paint as per the Layouts </t>
  </si>
  <si>
    <t>Gypsum Molding on the Ceiling</t>
  </si>
  <si>
    <t>PARTITION</t>
  </si>
  <si>
    <t>Nos.</t>
  </si>
  <si>
    <r>
      <rPr>
        <b/>
        <sz val="10"/>
        <rFont val="Helvetica"/>
      </rPr>
      <t xml:space="preserve">Access Board Panels
</t>
    </r>
    <r>
      <rPr>
        <sz val="10"/>
        <rFont val="Helvetica"/>
      </rPr>
      <t>Supply and install 600x600 aluminium framed access panels for access to service platforms to FCUs, smoke detectors and junction boxes</t>
    </r>
  </si>
  <si>
    <r>
      <rPr>
        <b/>
        <sz val="10"/>
        <rFont val="Helvetica"/>
      </rPr>
      <t xml:space="preserve">Paint Finish
</t>
    </r>
    <r>
      <rPr>
        <sz val="10"/>
        <rFont val="Helvetica"/>
      </rPr>
      <t>Supply and install Morning Fog Fenomastic  finish ceiling paint as per the Drawings and Specifications.</t>
    </r>
  </si>
  <si>
    <t>Partition Work</t>
  </si>
  <si>
    <t>MDF Partition</t>
  </si>
  <si>
    <t>Area</t>
  </si>
  <si>
    <t>Right Side Wall</t>
  </si>
  <si>
    <t>Right Side Wall -Circle</t>
  </si>
  <si>
    <t>Private Lauge</t>
  </si>
  <si>
    <t>Back Wall</t>
  </si>
  <si>
    <t>Left Side Wall</t>
  </si>
  <si>
    <t>Left Side Wall- Circle</t>
  </si>
  <si>
    <t>M2</t>
  </si>
  <si>
    <t>MDF Cladding</t>
  </si>
  <si>
    <t>VIP Launge Partition</t>
  </si>
  <si>
    <t>Gypsum Cladding</t>
  </si>
  <si>
    <t>Total</t>
  </si>
  <si>
    <t>Width (cm)</t>
  </si>
  <si>
    <t>Height (cm)</t>
  </si>
  <si>
    <t>12mm Extra Clear Glass (Temperd)</t>
  </si>
  <si>
    <t>12mm Curved-Extra Clear Glass (65cm Radius)</t>
  </si>
  <si>
    <t>Wall Finishes</t>
  </si>
  <si>
    <t>PF-1</t>
  </si>
  <si>
    <t>PF-3</t>
  </si>
  <si>
    <t>WP-1</t>
  </si>
  <si>
    <t>WP-2</t>
  </si>
  <si>
    <t>PF-2</t>
  </si>
  <si>
    <t>FENOMASTIC PAINT FINISH RAL 9003, SATIN FINISH</t>
  </si>
  <si>
    <t>Total Wall Paint Work</t>
  </si>
  <si>
    <t>Supply and apply fenomastic paint, including primer and sanding. RAL-9003</t>
  </si>
  <si>
    <r>
      <t xml:space="preserve">Gypsum Wall  (Single side)                                               </t>
    </r>
    <r>
      <rPr>
        <sz val="10"/>
        <color theme="1"/>
        <rFont val="Helvetica"/>
      </rPr>
      <t>Supply</t>
    </r>
    <r>
      <rPr>
        <b/>
        <sz val="10"/>
        <color theme="1"/>
        <rFont val="Helvetica"/>
      </rPr>
      <t xml:space="preserve"> </t>
    </r>
    <r>
      <rPr>
        <sz val="10"/>
        <color theme="1"/>
        <rFont val="Helvetica"/>
      </rPr>
      <t>and install 12.5 mm thick fire rated vertical gypsum board  partitions as per proposed drawings, with required channels/hangers and ready to receive Furniture</t>
    </r>
  </si>
  <si>
    <r>
      <t xml:space="preserve">Fixing of Client Supplied Wall Paper with required glue </t>
    </r>
    <r>
      <rPr>
        <sz val="10"/>
        <color rgb="FFFF0000"/>
        <rFont val="Helvetica"/>
      </rPr>
      <t>(Wall Paper by Client)</t>
    </r>
  </si>
  <si>
    <r>
      <t xml:space="preserve">Supply and apply primer and putty including sanding to receive texture paint and wall paper. </t>
    </r>
    <r>
      <rPr>
        <sz val="10"/>
        <color rgb="FFFF0000"/>
        <rFont val="Helvetica"/>
      </rPr>
      <t>(Texture Paint &amp; Wall Paper by Others)</t>
    </r>
  </si>
  <si>
    <r>
      <rPr>
        <b/>
        <sz val="10"/>
        <rFont val="Helvetica"/>
      </rPr>
      <t xml:space="preserve">Gypsum Wall (Double side)   </t>
    </r>
    <r>
      <rPr>
        <sz val="10"/>
        <rFont val="Helvetica"/>
      </rPr>
      <t xml:space="preserve">                                             Supply &amp; installation of 100mm thck Partition, using single skin 12mm thck fire rated gypsum board on both sides on GI framing with lateral support for VIP Launge Area</t>
    </r>
  </si>
  <si>
    <t>Lm</t>
  </si>
  <si>
    <r>
      <t>Installation of client supplied stainless steel Metal Skirting -</t>
    </r>
    <r>
      <rPr>
        <sz val="10"/>
        <color rgb="FFFF0000"/>
        <rFont val="Helvetica"/>
      </rPr>
      <t xml:space="preserve"> Electroplated</t>
    </r>
    <r>
      <rPr>
        <sz val="10"/>
        <rFont val="Helvetica"/>
      </rPr>
      <t xml:space="preserve"> - In brass Finish as per the approved sample.</t>
    </r>
    <r>
      <rPr>
        <sz val="10"/>
        <color rgb="FFFF0000"/>
        <rFont val="Helvetica"/>
      </rPr>
      <t xml:space="preserve"> (Skirting by Client)</t>
    </r>
  </si>
  <si>
    <t>Supply and installation of 10 mm Double Door With Fixed Glass On Top in  Clear Tempered Finish with Frames in electroplated Finish + Handles as per the approved design</t>
  </si>
  <si>
    <t>Qty</t>
  </si>
  <si>
    <t xml:space="preserve">Supply and installation of 10 mm Fixed  Clear Tempered Shopfront Glasses With Electroplated Frames as per the approved Design for front and side </t>
  </si>
  <si>
    <t>Sets</t>
  </si>
  <si>
    <t>III</t>
  </si>
  <si>
    <t>FIRE FIGHTING &amp; FIRE ALARM WORKS</t>
  </si>
  <si>
    <t xml:space="preserve">Complete supply,installation,detailed in the specifications and drawings to the complete satisfaction and approval of Engineer, All concerned Authorities/Client under following sections inclusive of storage      </t>
  </si>
  <si>
    <t>SPRINKLER SYSTEM</t>
  </si>
  <si>
    <t xml:space="preserve">Supply and installation of Pendant Sprinklers </t>
  </si>
  <si>
    <t>No's</t>
  </si>
  <si>
    <t>Relocation of sprinkler if required including testing and commissioning</t>
  </si>
  <si>
    <t>Ls</t>
  </si>
  <si>
    <t>Supply and Installation of Maintenance platform for fire fighting stub out. Size as required in site.</t>
  </si>
  <si>
    <t xml:space="preserve">Supply and installation of FIRE EXTINGUISHERS                                                      i.Dry Powder Extinguisher,                                                 ii.CO2 Fire Extinguisher   </t>
  </si>
  <si>
    <t>2 (Each)</t>
  </si>
  <si>
    <t>FIRE ALARM SYSTEM</t>
  </si>
  <si>
    <t xml:space="preserve">Equipments,accessories,cables and conduits including
trays,trunking,terminations,supports,etc.,complete in final subcircuits as per drawings and specification  </t>
  </si>
  <si>
    <t>Supply and installation of Addressable smoke Detector</t>
  </si>
  <si>
    <t>Supply and installation of Addressable Void Detector</t>
  </si>
  <si>
    <t>Supply and installation of Emergency lights self contained</t>
  </si>
  <si>
    <t>Supply and installation of Exit lights self contained</t>
  </si>
  <si>
    <t>Supply and installation of sounder</t>
  </si>
  <si>
    <t>Supply and installation of Break glass</t>
  </si>
  <si>
    <t>Supply and installation of interfacing modules</t>
  </si>
  <si>
    <t>Supply and installation of New FACP inside shop</t>
  </si>
  <si>
    <t>Testing &amp; Commissioning, interfacing of Fire Fighting &amp; Fire Alarm sytem with all reports and supply installation, warranty certificates certified by CD</t>
  </si>
  <si>
    <t xml:space="preserve">Supply and installation of ZCV with pressure gauge . </t>
  </si>
  <si>
    <t xml:space="preserve">Ls </t>
  </si>
  <si>
    <t>Supply and installation of platform for voide detector, ZCV, IFU</t>
  </si>
  <si>
    <t>HVAC WORKS</t>
  </si>
  <si>
    <t>Supply and installation of Volume Control Dampers</t>
  </si>
  <si>
    <t>Slot Linear Diffusers as per approved specification. Powder Coating in (WHITE RAL 9010)</t>
  </si>
  <si>
    <t>i</t>
  </si>
  <si>
    <t>3 slot- 20 mm wide Supply Grills - New</t>
  </si>
  <si>
    <t>L.M.</t>
  </si>
  <si>
    <t>ii</t>
  </si>
  <si>
    <t>3 slot- 20 mm wide Return Grills  - New</t>
  </si>
  <si>
    <t>Diffuser</t>
  </si>
  <si>
    <t>Square  diffuser  supply</t>
  </si>
  <si>
    <t>Square  diffuser  return</t>
  </si>
  <si>
    <t>Supply and installation of Pre insulated  Duct  including insulation, hangers, supports and accessories.</t>
  </si>
  <si>
    <t>sqm</t>
  </si>
  <si>
    <t>Supply and installation of accoustic lining for first three meters from fcu mouth to reduce the noise level asper mall requirement</t>
  </si>
  <si>
    <t>Supply and installation of Flexible duct with VCD including hangers, supportsm accessories as per the drawings.</t>
  </si>
  <si>
    <t>Supply and installation of FCU units (3 Ton-  Tr Make:Mekar)</t>
  </si>
  <si>
    <t>Supply and installation of Chilled water s-40 seamless pipe with necessary fittings including insulated with 1" rubber insulation joints sealed with black tape</t>
  </si>
  <si>
    <t>Supply and installation of valve package including 2 way modulating valve -1, Strainer -1, air vent-1, Drain cock -1 and Gatevalve -2 nos</t>
  </si>
  <si>
    <t>Supply and installation of PICV valve for valve package unit</t>
  </si>
  <si>
    <t>Chemical flushing for existing chilled water piping( if required by the mall )</t>
  </si>
  <si>
    <t>Supply and installation of condensate drain pipe works with proper insulation</t>
  </si>
  <si>
    <t>supply and installation of BTU Metre as per the requirements</t>
  </si>
  <si>
    <t>Supply and installation of maintenance platform for FCU</t>
  </si>
  <si>
    <t>Third party air and water balancing</t>
  </si>
  <si>
    <t>ELECTRICAL WORKS</t>
  </si>
  <si>
    <t>A1</t>
  </si>
  <si>
    <t xml:space="preserve">Wiring works-Supply installation ,testing and commissioning of (LSF) Cables/wire,conduits and ceiling rose in final sub-circuits,power point,connection and termination to all type of light fittings(including installation) as listed below and as per drawing and specification </t>
  </si>
  <si>
    <t>Spot Light Directional</t>
  </si>
  <si>
    <t>Spot Light Beam Angle</t>
  </si>
  <si>
    <t>Recessed Spot Light</t>
  </si>
  <si>
    <t>12 LED Bar Light</t>
  </si>
  <si>
    <t>LED Pendant Light</t>
  </si>
  <si>
    <t>Strip Light For Ceiling</t>
  </si>
  <si>
    <t>A2</t>
  </si>
  <si>
    <t>Supply,installation,testing and commissioning of Master switch for lighting as shown in the drawing and as per specification complete with power cable/wiring from lighting control panels/DB.</t>
  </si>
  <si>
    <t>10Amp One Way single Gang Switch</t>
  </si>
  <si>
    <t>Grid switch for lighting in the retail area located at backstore</t>
  </si>
  <si>
    <t>A3</t>
  </si>
  <si>
    <t>Supply,installation,testing and commissioning of sub-circuit wiring, conduits, trays/trunking,terminations,connection supports,fittings etc,complete as per drawings and specifications. (LSF Cables)</t>
  </si>
  <si>
    <t>13A Double socket</t>
  </si>
  <si>
    <t>13 A SINGLE SOCKET</t>
  </si>
  <si>
    <t>Isolator for Signage with timer</t>
  </si>
  <si>
    <t>TP Isolator for FCU</t>
  </si>
  <si>
    <t>Conduiting and cable pulling for thermostat points</t>
  </si>
  <si>
    <t>Supply and installation of Electrical D/B as per ADDC standards including complete dressing</t>
  </si>
  <si>
    <t>Supply and installation of 4 core main cabling( 4C 16 SQMM XLPE/SWA/PVC + 1C 16 SQMM ECC) from isolator to DB as per mall specification</t>
  </si>
  <si>
    <t>Cable tray trunking conduiting fitting and accessories</t>
  </si>
  <si>
    <t>Third party cold and live test</t>
  </si>
  <si>
    <t xml:space="preserve"> ELECTRICAL WORKS </t>
  </si>
  <si>
    <t>IV</t>
  </si>
  <si>
    <t>IT,CCTV / ALARM &amp; BGM WORKS</t>
  </si>
  <si>
    <t xml:space="preserve">Supply and installation of conduit provision for DATA / VOICE /SPEAKER SECURITY ALARM SYSTEM (all concealed conduits will be of PVC type) </t>
  </si>
  <si>
    <t>Please Note  Police Alarm - Sensor Fixing - Police Connectivity Under Client Scope</t>
  </si>
  <si>
    <t xml:space="preserve">JOINERY BOQ </t>
  </si>
  <si>
    <t>Furniture and Joinery Works</t>
  </si>
  <si>
    <t xml:space="preserve">FURNITURE AND JOINERY WORKS </t>
  </si>
  <si>
    <t>All Pipe and fittings as required in site.</t>
  </si>
  <si>
    <t>Supply and installation of Speakers and Amplifier including conduiting and cabling with required all material.</t>
  </si>
  <si>
    <t>Display shelf light</t>
  </si>
  <si>
    <r>
      <t xml:space="preserve">Supply and Installation Of Clear Curved Glass- </t>
    </r>
    <r>
      <rPr>
        <b/>
        <sz val="10"/>
        <color rgb="FFFF0000"/>
        <rFont val="Helvetica"/>
      </rPr>
      <t>Please note it will be in 2 pieces With Horizontal Joint</t>
    </r>
    <r>
      <rPr>
        <sz val="10"/>
        <rFont val="Helvetica"/>
      </rPr>
      <t xml:space="preserve"> -  as per the drawings and specifications with Electroplated Frames</t>
    </r>
  </si>
  <si>
    <r>
      <t xml:space="preserve">Installation of LA Marquise Signage English and logo per the approved finish and specifications inside the store.  </t>
    </r>
    <r>
      <rPr>
        <b/>
        <sz val="10"/>
        <color rgb="FFFF0000"/>
        <rFont val="Helvetica"/>
      </rPr>
      <t>Signage Supplied by the Client</t>
    </r>
  </si>
  <si>
    <r>
      <t xml:space="preserve">Installation of LA Marquise Signage  English and arabic per the approved finish and specifications on the shopfront Glass. </t>
    </r>
    <r>
      <rPr>
        <b/>
        <sz val="10"/>
        <color rgb="FFFF0000"/>
        <rFont val="Helvetica"/>
      </rPr>
      <t>Signage Supplied by the Client</t>
    </r>
  </si>
  <si>
    <t>MEP WORKS</t>
  </si>
  <si>
    <t>Cost for making Cut-outs for wall display and TV units</t>
  </si>
  <si>
    <t>Installation of Client Supplied Furniture.</t>
  </si>
  <si>
    <t>20% On Furniture Installation</t>
  </si>
  <si>
    <t>20% On Shop Front Installation</t>
  </si>
  <si>
    <t>20% On Ceiling Closure</t>
  </si>
  <si>
    <t>30% In Advance upon confirmation of the work</t>
  </si>
  <si>
    <t xml:space="preserve">The project completion period will be 45days from the date of advance payment, final design approval, and site handover. </t>
  </si>
  <si>
    <t>Installation of Client Supplied Carpet With Proper Carpet Tape laying - FL2 and FL4</t>
  </si>
  <si>
    <t>SHOPFRONT WORK</t>
  </si>
  <si>
    <t>supply and installation Sliding Curve glass with pocket door including sand blasting and required accessories.</t>
  </si>
  <si>
    <t>Supply and Installation of Wooden Door In Paint Finish as per the Approved Samples</t>
  </si>
  <si>
    <t>Client supplied Item                               Carpet, Lights, LED TV, Satin fabric, Chandelier, Furniture, Wallpaper &amp; skirting</t>
  </si>
  <si>
    <t>Grand Total (QAR - Three hundred thirty-eight thousand, nine hundred forty-three only )</t>
  </si>
  <si>
    <t>QTN/320/R2/ETC/07/26</t>
  </si>
  <si>
    <t>M/s XYZ</t>
  </si>
  <si>
    <t>Tel: +9714 XXXXXX</t>
  </si>
  <si>
    <t>Mob: +9715 XXXXXXXX</t>
  </si>
  <si>
    <t>Email: XXXXXXXXXX</t>
  </si>
  <si>
    <t>QUOTATION</t>
  </si>
  <si>
    <r>
      <t xml:space="preserve">Subject : </t>
    </r>
    <r>
      <rPr>
        <b/>
        <u/>
        <sz val="10"/>
        <rFont val="Helvetica"/>
      </rPr>
      <t>Quotation for Fitout Work of xxxxxxxxxxxx at Mall of Qatar</t>
    </r>
  </si>
  <si>
    <t>Unless specifically mentioned in the quotation, the following are excluded:</t>
  </si>
  <si>
    <t>a) Massage Table, Jacuzzi, Saloon Chair, Sauna room, Moroccan bath steamer &amp; table  and Pedicure bowl</t>
  </si>
  <si>
    <t>b) Loose Furniture for Reception and Lanuge</t>
  </si>
  <si>
    <t>b) Shop Front Signages</t>
  </si>
  <si>
    <t>4. Exclusions</t>
  </si>
  <si>
    <t>5. Mobilization</t>
  </si>
  <si>
    <t>6. Variations</t>
  </si>
  <si>
    <t>7. Client Responsibilities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</si>
</sst>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d/mmm/yy;@"/>
    <numFmt numFmtId="165" formatCode="#,##0.00;[Red]#,##0.00"/>
    <numFmt numFmtId="166" formatCode="_-* #,##0.00_-;\-* #,##0.00_-;_-* &quot;-&quot;??_-;_-@_-"/>
    <numFmt numFmtId="167" formatCode="_ * #,##0.00_ ;_ * \-#,##0.00_ ;_ * &quot;-&quot;??_ ;_ @_ 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Helvetica"/>
    </font>
    <font>
      <sz val="12"/>
      <name val="Times New Roman"/>
      <family val="1"/>
    </font>
    <font>
      <b/>
      <sz val="10"/>
      <name val="Helvetica"/>
    </font>
    <font>
      <sz val="10"/>
      <color theme="1"/>
      <name val="Helvetica"/>
    </font>
    <font>
      <b/>
      <u/>
      <sz val="10"/>
      <name val="Helvetica"/>
    </font>
    <font>
      <b/>
      <sz val="10"/>
      <color theme="1"/>
      <name val="Helvetica"/>
    </font>
    <font>
      <b/>
      <u/>
      <sz val="10"/>
      <color theme="1"/>
      <name val="Helvetica"/>
    </font>
    <font>
      <b/>
      <sz val="11"/>
      <color theme="1"/>
      <name val="Aptos Narrow"/>
      <family val="2"/>
      <scheme val="minor"/>
    </font>
    <font>
      <u/>
      <sz val="10"/>
      <color theme="10"/>
      <name val="Arial"/>
      <family val="2"/>
    </font>
    <font>
      <sz val="8"/>
      <name val="Aptos Narrow"/>
      <family val="2"/>
      <scheme val="minor"/>
    </font>
    <font>
      <sz val="10"/>
      <color rgb="FFFF0000"/>
      <name val="Helvetica"/>
    </font>
    <font>
      <sz val="10"/>
      <name val="Arial"/>
      <family val="2"/>
    </font>
    <font>
      <sz val="11"/>
      <name val="Helvetica"/>
    </font>
    <font>
      <b/>
      <sz val="10"/>
      <color rgb="FFFF0000"/>
      <name val="Helvetica"/>
    </font>
    <font>
      <b/>
      <sz val="10"/>
      <color indexed="8"/>
      <name val="Helvetica"/>
    </font>
    <font>
      <sz val="10"/>
      <color indexed="8"/>
      <name val="Helvetica"/>
    </font>
    <font>
      <b/>
      <i/>
      <u/>
      <sz val="10"/>
      <color rgb="FFFF0000"/>
      <name val="Helvetica"/>
    </font>
    <font>
      <b/>
      <sz val="11"/>
      <name val="Helvetic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10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" fillId="0" borderId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</cellStyleXfs>
  <cellXfs count="186">
    <xf numFmtId="0" fontId="0" fillId="0" borderId="0" xfId="0"/>
    <xf numFmtId="0" fontId="2" fillId="0" borderId="0" xfId="0" applyFont="1" applyAlignment="1">
      <alignment horizontal="center" vertical="top"/>
    </xf>
    <xf numFmtId="0" fontId="2" fillId="0" borderId="0" xfId="2" applyFont="1" applyAlignment="1" applyProtection="1">
      <alignment horizontal="center"/>
      <protection locked="0"/>
    </xf>
    <xf numFmtId="0" fontId="5" fillId="0" borderId="0" xfId="0" applyFont="1"/>
    <xf numFmtId="0" fontId="2" fillId="0" borderId="0" xfId="0" applyFont="1" applyAlignment="1">
      <alignment horizontal="left" vertical="top"/>
    </xf>
    <xf numFmtId="0" fontId="2" fillId="0" borderId="0" xfId="2" applyFont="1" applyProtection="1">
      <protection locked="0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vertical="top" wrapText="1"/>
    </xf>
    <xf numFmtId="1" fontId="2" fillId="0" borderId="0" xfId="0" applyNumberFormat="1" applyFont="1" applyAlignment="1">
      <alignment horizontal="center" vertical="center"/>
    </xf>
    <xf numFmtId="0" fontId="2" fillId="0" borderId="0" xfId="2" applyFont="1" applyAlignment="1" applyProtection="1">
      <alignment vertical="center"/>
      <protection locked="0"/>
    </xf>
    <xf numFmtId="0" fontId="2" fillId="0" borderId="0" xfId="0" applyFont="1" applyAlignment="1">
      <alignment horizontal="center" vertical="center" wrapText="1"/>
    </xf>
    <xf numFmtId="3" fontId="4" fillId="0" borderId="1" xfId="1" applyNumberFormat="1" applyFont="1" applyFill="1" applyBorder="1" applyAlignment="1">
      <alignment horizontal="center" vertical="center" wrapText="1"/>
    </xf>
    <xf numFmtId="166" fontId="4" fillId="0" borderId="1" xfId="1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2" fillId="0" borderId="0" xfId="2" applyFont="1" applyAlignment="1" applyProtection="1">
      <alignment horizontal="left" vertical="center"/>
      <protection locked="0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165" fontId="2" fillId="2" borderId="0" xfId="0" applyNumberFormat="1" applyFont="1" applyFill="1" applyAlignment="1">
      <alignment horizontal="left" vertical="center"/>
    </xf>
    <xf numFmtId="0" fontId="5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2" fillId="0" borderId="0" xfId="2" applyFont="1" applyAlignment="1" applyProtection="1">
      <alignment horizontal="left" vertical="center" wrapText="1"/>
      <protection locked="0"/>
    </xf>
    <xf numFmtId="0" fontId="4" fillId="0" borderId="0" xfId="0" applyFont="1" applyAlignment="1">
      <alignment vertical="center"/>
    </xf>
    <xf numFmtId="165" fontId="2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9" fillId="0" borderId="0" xfId="0" applyFont="1"/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43" fontId="0" fillId="0" borderId="1" xfId="0" applyNumberFormat="1" applyBorder="1"/>
    <xf numFmtId="43" fontId="9" fillId="0" borderId="1" xfId="0" applyNumberFormat="1" applyFont="1" applyBorder="1"/>
    <xf numFmtId="0" fontId="7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/>
    </xf>
    <xf numFmtId="43" fontId="2" fillId="0" borderId="1" xfId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0" xfId="3" applyFont="1"/>
    <xf numFmtId="0" fontId="6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9" fillId="0" borderId="5" xfId="0" applyFont="1" applyBorder="1" applyAlignment="1">
      <alignment horizontal="center"/>
    </xf>
    <xf numFmtId="0" fontId="0" fillId="4" borderId="0" xfId="0" applyFill="1"/>
    <xf numFmtId="0" fontId="0" fillId="3" borderId="0" xfId="0" applyFill="1"/>
    <xf numFmtId="0" fontId="0" fillId="2" borderId="0" xfId="0" applyFill="1"/>
    <xf numFmtId="43" fontId="0" fillId="0" borderId="0" xfId="0" applyNumberFormat="1"/>
    <xf numFmtId="0" fontId="0" fillId="2" borderId="1" xfId="0" applyFill="1" applyBorder="1"/>
    <xf numFmtId="43" fontId="0" fillId="2" borderId="1" xfId="0" applyNumberFormat="1" applyFill="1" applyBorder="1"/>
    <xf numFmtId="43" fontId="0" fillId="4" borderId="0" xfId="0" applyNumberFormat="1" applyFill="1"/>
    <xf numFmtId="43" fontId="0" fillId="3" borderId="0" xfId="0" applyNumberFormat="1" applyFill="1"/>
    <xf numFmtId="0" fontId="2" fillId="0" borderId="0" xfId="7" applyFont="1" applyAlignment="1">
      <alignment horizontal="center" vertical="center" wrapText="1"/>
    </xf>
    <xf numFmtId="166" fontId="2" fillId="0" borderId="0" xfId="9" applyFont="1" applyFill="1" applyBorder="1" applyAlignment="1">
      <alignment horizontal="center" vertical="center"/>
    </xf>
    <xf numFmtId="43" fontId="2" fillId="0" borderId="0" xfId="4" applyFont="1" applyFill="1" applyBorder="1" applyAlignment="1">
      <alignment vertical="center" wrapText="1"/>
    </xf>
    <xf numFmtId="0" fontId="2" fillId="0" borderId="1" xfId="7" applyFont="1" applyBorder="1" applyAlignment="1">
      <alignment horizontal="center" vertical="center" wrapText="1"/>
    </xf>
    <xf numFmtId="43" fontId="2" fillId="0" borderId="1" xfId="4" applyFont="1" applyFill="1" applyBorder="1" applyAlignment="1">
      <alignment vertical="center" wrapText="1"/>
    </xf>
    <xf numFmtId="43" fontId="2" fillId="0" borderId="1" xfId="4" applyFont="1" applyFill="1" applyBorder="1" applyAlignment="1">
      <alignment vertical="center"/>
    </xf>
    <xf numFmtId="166" fontId="2" fillId="0" borderId="1" xfId="9" applyFont="1" applyFill="1" applyBorder="1" applyAlignment="1">
      <alignment horizontal="center" vertical="center"/>
    </xf>
    <xf numFmtId="0" fontId="4" fillId="0" borderId="1" xfId="7" applyFont="1" applyBorder="1" applyAlignment="1">
      <alignment horizontal="center" vertical="center" wrapText="1"/>
    </xf>
    <xf numFmtId="0" fontId="2" fillId="0" borderId="1" xfId="7" applyFont="1" applyBorder="1" applyAlignment="1">
      <alignment vertical="center" wrapText="1"/>
    </xf>
    <xf numFmtId="43" fontId="5" fillId="0" borderId="0" xfId="0" applyNumberFormat="1" applyFont="1"/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43" fontId="2" fillId="0" borderId="1" xfId="4" applyFont="1" applyFill="1" applyBorder="1" applyAlignment="1">
      <alignment horizontal="center" vertical="center"/>
    </xf>
    <xf numFmtId="166" fontId="2" fillId="0" borderId="1" xfId="6" applyNumberFormat="1" applyFont="1" applyFill="1" applyBorder="1" applyAlignment="1">
      <alignment horizontal="center" vertical="center"/>
    </xf>
    <xf numFmtId="166" fontId="2" fillId="0" borderId="1" xfId="6" applyNumberFormat="1" applyFont="1" applyFill="1" applyBorder="1" applyAlignment="1">
      <alignment horizontal="right" vertical="center"/>
    </xf>
    <xf numFmtId="166" fontId="2" fillId="0" borderId="1" xfId="8" applyNumberFormat="1" applyFont="1" applyFill="1" applyBorder="1" applyAlignment="1">
      <alignment horizontal="right" vertical="center"/>
    </xf>
    <xf numFmtId="166" fontId="2" fillId="0" borderId="1" xfId="8" applyNumberFormat="1" applyFont="1" applyFill="1" applyBorder="1" applyAlignment="1">
      <alignment horizontal="center" vertical="center"/>
    </xf>
    <xf numFmtId="0" fontId="2" fillId="0" borderId="1" xfId="7" applyFont="1" applyBorder="1" applyAlignment="1">
      <alignment horizontal="left" vertical="center" wrapText="1"/>
    </xf>
    <xf numFmtId="0" fontId="2" fillId="0" borderId="0" xfId="7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43" fontId="16" fillId="0" borderId="1" xfId="4" applyFont="1" applyFill="1" applyBorder="1" applyAlignment="1">
      <alignment horizontal="center" vertical="center" wrapText="1"/>
    </xf>
    <xf numFmtId="43" fontId="14" fillId="0" borderId="1" xfId="1" applyFont="1" applyFill="1" applyBorder="1" applyAlignment="1">
      <alignment horizontal="center" vertical="center"/>
    </xf>
    <xf numFmtId="43" fontId="14" fillId="0" borderId="1" xfId="1" applyFont="1" applyBorder="1" applyAlignment="1">
      <alignment horizontal="center" vertical="center"/>
    </xf>
    <xf numFmtId="43" fontId="19" fillId="0" borderId="1" xfId="1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center" wrapText="1"/>
    </xf>
    <xf numFmtId="43" fontId="19" fillId="0" borderId="1" xfId="0" applyNumberFormat="1" applyFont="1" applyBorder="1" applyAlignment="1">
      <alignment horizontal="center" vertical="center" wrapText="1"/>
    </xf>
    <xf numFmtId="2" fontId="2" fillId="0" borderId="1" xfId="1" applyNumberFormat="1" applyFont="1" applyBorder="1" applyAlignment="1">
      <alignment horizontal="center" vertical="center"/>
    </xf>
    <xf numFmtId="2" fontId="2" fillId="0" borderId="1" xfId="1" applyNumberFormat="1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/>
    </xf>
    <xf numFmtId="4" fontId="2" fillId="0" borderId="1" xfId="1" applyNumberFormat="1" applyFont="1" applyBorder="1" applyAlignment="1">
      <alignment horizontal="center" vertical="center"/>
    </xf>
    <xf numFmtId="4" fontId="2" fillId="0" borderId="1" xfId="1" applyNumberFormat="1" applyFont="1" applyFill="1" applyBorder="1" applyAlignment="1">
      <alignment horizontal="center" vertical="center"/>
    </xf>
    <xf numFmtId="43" fontId="14" fillId="0" borderId="0" xfId="1" applyFont="1" applyFill="1" applyBorder="1" applyAlignment="1">
      <alignment horizontal="center" vertical="center"/>
    </xf>
    <xf numFmtId="43" fontId="14" fillId="0" borderId="0" xfId="1" applyFont="1" applyBorder="1" applyAlignment="1">
      <alignment horizontal="center" vertical="center"/>
    </xf>
    <xf numFmtId="43" fontId="14" fillId="0" borderId="2" xfId="1" applyFont="1" applyFill="1" applyBorder="1" applyAlignment="1">
      <alignment horizontal="center" vertical="center"/>
    </xf>
    <xf numFmtId="43" fontId="14" fillId="0" borderId="2" xfId="1" applyFont="1" applyBorder="1" applyAlignment="1">
      <alignment horizontal="center" vertical="center"/>
    </xf>
    <xf numFmtId="43" fontId="14" fillId="0" borderId="1" xfId="1" applyFont="1" applyFill="1" applyBorder="1" applyAlignment="1">
      <alignment horizontal="center" vertical="top"/>
    </xf>
    <xf numFmtId="43" fontId="14" fillId="0" borderId="1" xfId="4" applyFont="1" applyFill="1" applyBorder="1" applyAlignment="1">
      <alignment horizontal="center" vertical="center"/>
    </xf>
    <xf numFmtId="43" fontId="19" fillId="0" borderId="1" xfId="4" applyFont="1" applyFill="1" applyBorder="1" applyAlignment="1">
      <alignment horizontal="center" vertical="center"/>
    </xf>
    <xf numFmtId="2" fontId="2" fillId="0" borderId="1" xfId="4" applyNumberFormat="1" applyFont="1" applyFill="1" applyBorder="1" applyAlignment="1">
      <alignment horizontal="center" vertical="center"/>
    </xf>
    <xf numFmtId="0" fontId="2" fillId="0" borderId="1" xfId="5" applyFont="1" applyBorder="1" applyAlignment="1">
      <alignment horizontal="center" vertical="center"/>
    </xf>
    <xf numFmtId="0" fontId="2" fillId="0" borderId="1" xfId="5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/>
      <protection locked="0"/>
    </xf>
    <xf numFmtId="0" fontId="4" fillId="0" borderId="1" xfId="7" applyFont="1" applyBorder="1" applyAlignment="1">
      <alignment horizontal="center" vertical="center"/>
    </xf>
    <xf numFmtId="0" fontId="4" fillId="0" borderId="1" xfId="7" applyFont="1" applyBorder="1" applyAlignment="1">
      <alignment horizontal="left" vertical="center" wrapText="1"/>
    </xf>
    <xf numFmtId="0" fontId="2" fillId="0" borderId="1" xfId="7" applyFont="1" applyBorder="1" applyAlignment="1">
      <alignment horizontal="center" vertical="center"/>
    </xf>
    <xf numFmtId="0" fontId="2" fillId="0" borderId="1" xfId="7" applyFont="1" applyBorder="1" applyAlignment="1">
      <alignment wrapText="1"/>
    </xf>
    <xf numFmtId="3" fontId="2" fillId="0" borderId="1" xfId="7" applyNumberFormat="1" applyFont="1" applyBorder="1" applyAlignment="1">
      <alignment vertical="center" wrapText="1"/>
    </xf>
    <xf numFmtId="0" fontId="2" fillId="0" borderId="1" xfId="6" applyNumberFormat="1" applyFont="1" applyFill="1" applyBorder="1" applyAlignment="1">
      <alignment horizontal="justify" vertical="center" wrapText="1"/>
    </xf>
    <xf numFmtId="3" fontId="17" fillId="0" borderId="1" xfId="7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15" fillId="0" borderId="1" xfId="7" applyFont="1" applyBorder="1" applyAlignment="1">
      <alignment horizontal="left" vertical="center" wrapText="1"/>
    </xf>
    <xf numFmtId="43" fontId="2" fillId="0" borderId="0" xfId="4" applyFont="1" applyFill="1" applyBorder="1" applyAlignment="1">
      <alignment vertical="center"/>
    </xf>
    <xf numFmtId="2" fontId="2" fillId="0" borderId="1" xfId="4" applyNumberFormat="1" applyFont="1" applyFill="1" applyBorder="1" applyAlignment="1">
      <alignment horizontal="center" vertical="center" wrapText="1"/>
    </xf>
    <xf numFmtId="43" fontId="19" fillId="0" borderId="1" xfId="4" applyFont="1" applyFill="1" applyBorder="1" applyAlignment="1">
      <alignment vertical="center"/>
    </xf>
    <xf numFmtId="0" fontId="18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center"/>
    </xf>
    <xf numFmtId="4" fontId="2" fillId="0" borderId="0" xfId="1" applyNumberFormat="1" applyFont="1" applyBorder="1" applyAlignment="1">
      <alignment horizontal="center" vertical="center"/>
    </xf>
    <xf numFmtId="43" fontId="14" fillId="0" borderId="1" xfId="4" applyFont="1" applyFill="1" applyBorder="1" applyAlignment="1">
      <alignment vertical="center"/>
    </xf>
    <xf numFmtId="166" fontId="19" fillId="0" borderId="1" xfId="8" applyNumberFormat="1" applyFont="1" applyFill="1" applyBorder="1" applyAlignment="1">
      <alignment horizontal="center" vertical="center"/>
    </xf>
    <xf numFmtId="2" fontId="2" fillId="0" borderId="2" xfId="1" applyNumberFormat="1" applyFont="1" applyBorder="1" applyAlignment="1">
      <alignment horizontal="center" vertical="center"/>
    </xf>
    <xf numFmtId="43" fontId="19" fillId="0" borderId="0" xfId="1" applyFont="1" applyFill="1" applyBorder="1" applyAlignment="1">
      <alignment horizontal="right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/>
    </xf>
    <xf numFmtId="43" fontId="19" fillId="0" borderId="3" xfId="4" applyFont="1" applyFill="1" applyBorder="1" applyAlignment="1">
      <alignment horizontal="center" vertical="center"/>
    </xf>
    <xf numFmtId="43" fontId="19" fillId="0" borderId="0" xfId="4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43" fontId="19" fillId="0" borderId="2" xfId="4" applyFont="1" applyFill="1" applyBorder="1" applyAlignment="1">
      <alignment horizontal="center" vertical="center"/>
    </xf>
    <xf numFmtId="0" fontId="4" fillId="0" borderId="3" xfId="4" applyNumberFormat="1" applyFont="1" applyFill="1" applyBorder="1" applyAlignment="1">
      <alignment horizontal="center" vertical="center"/>
    </xf>
    <xf numFmtId="0" fontId="4" fillId="0" borderId="0" xfId="4" applyNumberFormat="1" applyFont="1" applyFill="1" applyBorder="1" applyAlignment="1">
      <alignment horizontal="center" vertical="center"/>
    </xf>
    <xf numFmtId="0" fontId="4" fillId="0" borderId="2" xfId="4" applyNumberFormat="1" applyFont="1" applyFill="1" applyBorder="1" applyAlignment="1">
      <alignment horizontal="center" vertical="center"/>
    </xf>
    <xf numFmtId="0" fontId="4" fillId="0" borderId="4" xfId="7" applyFont="1" applyBorder="1" applyAlignment="1">
      <alignment vertical="center" wrapText="1"/>
    </xf>
    <xf numFmtId="0" fontId="4" fillId="0" borderId="6" xfId="7" applyFont="1" applyBorder="1" applyAlignment="1">
      <alignment vertical="center" wrapText="1"/>
    </xf>
    <xf numFmtId="0" fontId="4" fillId="0" borderId="5" xfId="7" applyFont="1" applyBorder="1" applyAlignment="1">
      <alignment vertical="center" wrapText="1"/>
    </xf>
    <xf numFmtId="2" fontId="5" fillId="0" borderId="0" xfId="0" applyNumberFormat="1" applyFont="1"/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4" fontId="2" fillId="0" borderId="3" xfId="1" applyNumberFormat="1" applyFont="1" applyBorder="1" applyAlignment="1">
      <alignment horizontal="center" vertical="center"/>
    </xf>
    <xf numFmtId="43" fontId="14" fillId="0" borderId="3" xfId="1" applyFont="1" applyFill="1" applyBorder="1" applyAlignment="1">
      <alignment horizontal="center" vertical="center"/>
    </xf>
    <xf numFmtId="43" fontId="14" fillId="0" borderId="3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4" fontId="2" fillId="0" borderId="2" xfId="1" applyNumberFormat="1" applyFont="1" applyBorder="1" applyAlignment="1">
      <alignment horizontal="center" vertical="center"/>
    </xf>
    <xf numFmtId="16" fontId="5" fillId="0" borderId="0" xfId="0" applyNumberFormat="1" applyFont="1"/>
    <xf numFmtId="0" fontId="4" fillId="0" borderId="1" xfId="0" applyFont="1" applyBorder="1" applyAlignment="1">
      <alignment horizontal="center" vertical="center" wrapText="1"/>
    </xf>
    <xf numFmtId="0" fontId="4" fillId="0" borderId="1" xfId="4" applyNumberFormat="1" applyFont="1" applyFill="1" applyBorder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0" fontId="2" fillId="0" borderId="2" xfId="0" applyFont="1" applyBorder="1" applyAlignment="1">
      <alignment horizontal="left" vertical="center" wrapText="1"/>
    </xf>
    <xf numFmtId="0" fontId="4" fillId="0" borderId="4" xfId="7" applyFont="1" applyBorder="1" applyAlignment="1">
      <alignment horizontal="center" vertical="center" wrapText="1"/>
    </xf>
    <xf numFmtId="0" fontId="4" fillId="0" borderId="6" xfId="7" applyFont="1" applyBorder="1" applyAlignment="1">
      <alignment horizontal="center" vertical="center" wrapText="1"/>
    </xf>
    <xf numFmtId="0" fontId="4" fillId="0" borderId="5" xfId="7" applyFont="1" applyBorder="1" applyAlignment="1">
      <alignment horizontal="center" vertical="center" wrapText="1"/>
    </xf>
    <xf numFmtId="166" fontId="14" fillId="0" borderId="7" xfId="8" applyNumberFormat="1" applyFont="1" applyFill="1" applyBorder="1" applyAlignment="1">
      <alignment horizontal="center" vertical="center"/>
    </xf>
    <xf numFmtId="166" fontId="14" fillId="0" borderId="9" xfId="8" applyNumberFormat="1" applyFont="1" applyFill="1" applyBorder="1" applyAlignment="1">
      <alignment horizontal="center" vertical="center"/>
    </xf>
    <xf numFmtId="166" fontId="14" fillId="0" borderId="8" xfId="8" applyNumberFormat="1" applyFont="1" applyFill="1" applyBorder="1" applyAlignment="1">
      <alignment horizontal="center" vertical="center"/>
    </xf>
    <xf numFmtId="43" fontId="14" fillId="0" borderId="1" xfId="4" applyFont="1" applyFill="1" applyBorder="1" applyAlignment="1">
      <alignment horizontal="center" vertical="center"/>
    </xf>
    <xf numFmtId="166" fontId="14" fillId="0" borderId="1" xfId="8" applyNumberFormat="1" applyFont="1" applyFill="1" applyBorder="1" applyAlignment="1">
      <alignment horizontal="center" vertical="center"/>
    </xf>
    <xf numFmtId="0" fontId="4" fillId="0" borderId="1" xfId="7" applyFont="1" applyBorder="1" applyAlignment="1">
      <alignment horizontal="left" vertical="center" wrapText="1"/>
    </xf>
    <xf numFmtId="3" fontId="4" fillId="0" borderId="1" xfId="7" applyNumberFormat="1" applyFont="1" applyBorder="1" applyAlignment="1">
      <alignment horizontal="left" vertical="center" wrapText="1"/>
    </xf>
    <xf numFmtId="3" fontId="16" fillId="0" borderId="1" xfId="7" applyNumberFormat="1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2" xfId="0" applyFont="1" applyBorder="1" applyAlignment="1">
      <alignment horizontal="center"/>
    </xf>
    <xf numFmtId="0" fontId="5" fillId="0" borderId="0" xfId="0" applyFont="1" applyAlignment="1">
      <alignment vertical="center"/>
    </xf>
  </cellXfs>
  <cellStyles count="11">
    <cellStyle name="Comma" xfId="1" builtinId="3"/>
    <cellStyle name="Comma 2" xfId="6" xr:uid="{E9CD401B-997E-47DE-AA19-2AA3C316DEA0}"/>
    <cellStyle name="Comma 3" xfId="8" xr:uid="{81B41DE3-3191-4611-B99E-32C905F4324E}"/>
    <cellStyle name="Comma 3 2" xfId="4" xr:uid="{A98CBEAD-FA8F-4CF5-A6AE-1047B28777CC}"/>
    <cellStyle name="Comma 4" xfId="10" xr:uid="{208A2974-B5D9-44A6-8334-F3C1C0117810}"/>
    <cellStyle name="Comma 5" xfId="9" xr:uid="{5B8B48F2-24B6-4BB7-9B73-21A9B8F5CF95}"/>
    <cellStyle name="Hyperlink" xfId="3" builtinId="8"/>
    <cellStyle name="Normal" xfId="0" builtinId="0"/>
    <cellStyle name="Normal 13 2 2" xfId="5" xr:uid="{12618F70-CD0C-430E-8A02-8FF014E878FE}"/>
    <cellStyle name="Normal 2" xfId="7" xr:uid="{B2137EEB-6878-4913-9BB7-7F3F5D6A19B7}"/>
    <cellStyle name="Normal_Bill-02 -Residential PalaceBuilding ( up date )" xfId="2" xr:uid="{B323C8EC-609E-4723-BD2C-AD5B022502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256</xdr:row>
      <xdr:rowOff>0</xdr:rowOff>
    </xdr:from>
    <xdr:to>
      <xdr:col>2</xdr:col>
      <xdr:colOff>1971675</xdr:colOff>
      <xdr:row>260</xdr:row>
      <xdr:rowOff>76200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342E393-A9E8-5539-495B-B01B166C9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4950" y="69599175"/>
          <a:ext cx="1438275" cy="609600"/>
        </a:xfrm>
        <a:prstGeom prst="rect">
          <a:avLst/>
        </a:prstGeom>
      </xdr:spPr>
    </xdr:pic>
    <xdr:clientData/>
  </xdr:twoCellAnchor>
  <xdr:twoCellAnchor editAs="oneCell">
    <xdr:from>
      <xdr:col>2</xdr:col>
      <xdr:colOff>1885948</xdr:colOff>
      <xdr:row>253</xdr:row>
      <xdr:rowOff>28575</xdr:rowOff>
    </xdr:from>
    <xdr:to>
      <xdr:col>3</xdr:col>
      <xdr:colOff>371474</xdr:colOff>
      <xdr:row>260</xdr:row>
      <xdr:rowOff>66677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C70859-3DB0-5B1A-BF9A-5C1AD0F93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320895">
          <a:off x="2857498" y="69056250"/>
          <a:ext cx="1200151" cy="11430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E8398-BC67-4C00-B240-8155993C83F0}">
  <dimension ref="B7:L261"/>
  <sheetViews>
    <sheetView tabSelected="1" view="pageLayout" topLeftCell="A259" zoomScaleNormal="100" workbookViewId="0">
      <selection activeCell="A169" sqref="A169:XFD169"/>
    </sheetView>
  </sheetViews>
  <sheetFormatPr defaultRowHeight="12.75" x14ac:dyDescent="0.2"/>
  <cols>
    <col min="1" max="1" width="6.28515625" style="3" customWidth="1"/>
    <col min="2" max="2" width="7.28515625" style="3" customWidth="1"/>
    <col min="3" max="3" width="37.85546875" style="3" customWidth="1"/>
    <col min="4" max="4" width="9" style="3" customWidth="1"/>
    <col min="5" max="5" width="9.7109375" style="3" bestFit="1" customWidth="1"/>
    <col min="6" max="6" width="13.85546875" style="3" customWidth="1"/>
    <col min="7" max="7" width="14.28515625" style="3" customWidth="1"/>
    <col min="8" max="12" width="9.28515625" style="3" bestFit="1" customWidth="1"/>
    <col min="13" max="16384" width="9.140625" style="3"/>
  </cols>
  <sheetData>
    <row r="7" spans="2:7" x14ac:dyDescent="0.2">
      <c r="F7" s="149"/>
    </row>
    <row r="9" spans="2:7" x14ac:dyDescent="0.2">
      <c r="B9" s="160" t="s">
        <v>226</v>
      </c>
      <c r="C9" s="160"/>
      <c r="D9" s="1"/>
      <c r="E9" s="2"/>
      <c r="F9" s="161" t="s">
        <v>225</v>
      </c>
      <c r="G9" s="161"/>
    </row>
    <row r="10" spans="2:7" ht="15.75" customHeight="1" x14ac:dyDescent="0.2">
      <c r="B10" s="40" t="s">
        <v>227</v>
      </c>
      <c r="C10" s="40"/>
      <c r="D10" s="1"/>
      <c r="E10" s="2"/>
      <c r="F10" s="162">
        <v>46231</v>
      </c>
      <c r="G10" s="162"/>
    </row>
    <row r="11" spans="2:7" x14ac:dyDescent="0.2">
      <c r="B11" s="28" t="s">
        <v>228</v>
      </c>
      <c r="C11" s="28"/>
      <c r="D11" s="1"/>
      <c r="E11" s="1"/>
      <c r="F11" s="4"/>
      <c r="G11" s="5"/>
    </row>
    <row r="12" spans="2:7" x14ac:dyDescent="0.2">
      <c r="B12" s="28" t="s">
        <v>229</v>
      </c>
      <c r="C12" s="28"/>
      <c r="D12" s="1"/>
      <c r="E12" s="1"/>
      <c r="F12" s="178" t="s">
        <v>230</v>
      </c>
      <c r="G12" s="178"/>
    </row>
    <row r="13" spans="2:7" x14ac:dyDescent="0.2">
      <c r="B13" s="152"/>
      <c r="C13" s="152"/>
      <c r="D13" s="1"/>
      <c r="E13" s="1"/>
      <c r="F13" s="4"/>
      <c r="G13" s="5"/>
    </row>
    <row r="14" spans="2:7" x14ac:dyDescent="0.2">
      <c r="B14" s="6"/>
      <c r="C14" s="7"/>
      <c r="D14" s="1"/>
      <c r="E14" s="1"/>
      <c r="F14" s="4"/>
      <c r="G14" s="5"/>
    </row>
    <row r="15" spans="2:7" x14ac:dyDescent="0.2">
      <c r="B15" s="6"/>
      <c r="C15" s="154" t="s">
        <v>231</v>
      </c>
      <c r="D15" s="154"/>
      <c r="E15" s="154"/>
      <c r="F15" s="154"/>
      <c r="G15" s="154"/>
    </row>
    <row r="16" spans="2:7" ht="15" customHeight="1" x14ac:dyDescent="0.2">
      <c r="B16" s="153" t="s">
        <v>0</v>
      </c>
      <c r="C16" s="153"/>
      <c r="D16" s="6"/>
      <c r="E16" s="8"/>
      <c r="F16" s="27"/>
      <c r="G16" s="9"/>
    </row>
    <row r="17" spans="2:12" ht="24.75" customHeight="1" x14ac:dyDescent="0.2">
      <c r="B17" s="10"/>
      <c r="C17" s="163" t="s">
        <v>1</v>
      </c>
      <c r="D17" s="163"/>
      <c r="E17" s="163"/>
      <c r="F17" s="163"/>
      <c r="G17" s="163"/>
    </row>
    <row r="18" spans="2:12" x14ac:dyDescent="0.2">
      <c r="B18" s="82" t="s">
        <v>2</v>
      </c>
      <c r="C18" s="72" t="s">
        <v>3</v>
      </c>
      <c r="D18" s="72" t="s">
        <v>4</v>
      </c>
      <c r="E18" s="83" t="s">
        <v>5</v>
      </c>
      <c r="F18" s="11" t="s">
        <v>6</v>
      </c>
      <c r="G18" s="12" t="s">
        <v>7</v>
      </c>
    </row>
    <row r="19" spans="2:12" x14ac:dyDescent="0.2">
      <c r="B19" s="72" t="s">
        <v>40</v>
      </c>
      <c r="C19" s="63" t="s">
        <v>41</v>
      </c>
      <c r="D19" s="37"/>
      <c r="E19" s="37"/>
      <c r="F19" s="38"/>
      <c r="G19" s="38"/>
    </row>
    <row r="20" spans="2:12" x14ac:dyDescent="0.2">
      <c r="B20" s="73"/>
      <c r="C20" s="63" t="s">
        <v>44</v>
      </c>
      <c r="D20" s="37"/>
      <c r="E20" s="81"/>
      <c r="F20" s="38"/>
      <c r="G20" s="38"/>
    </row>
    <row r="21" spans="2:12" ht="51" x14ac:dyDescent="0.2">
      <c r="B21" s="37">
        <v>1</v>
      </c>
      <c r="C21" s="39" t="s">
        <v>48</v>
      </c>
      <c r="D21" s="37" t="s">
        <v>42</v>
      </c>
      <c r="E21" s="90">
        <v>1</v>
      </c>
      <c r="F21" s="78">
        <v>6500</v>
      </c>
      <c r="G21" s="78">
        <f>E21*F21</f>
        <v>6500</v>
      </c>
    </row>
    <row r="22" spans="2:12" ht="14.25" x14ac:dyDescent="0.2">
      <c r="B22" s="37"/>
      <c r="C22" s="63" t="s">
        <v>45</v>
      </c>
      <c r="D22" s="37"/>
      <c r="E22" s="90"/>
      <c r="F22" s="78"/>
      <c r="G22" s="78"/>
    </row>
    <row r="23" spans="2:12" ht="51" x14ac:dyDescent="0.2">
      <c r="B23" s="37">
        <v>2</v>
      </c>
      <c r="C23" s="39" t="s">
        <v>51</v>
      </c>
      <c r="D23" s="37" t="s">
        <v>42</v>
      </c>
      <c r="E23" s="90">
        <v>1</v>
      </c>
      <c r="F23" s="78">
        <v>4500</v>
      </c>
      <c r="G23" s="78">
        <f>E23*F23</f>
        <v>4500</v>
      </c>
      <c r="H23" s="3">
        <v>35</v>
      </c>
      <c r="I23" s="3">
        <v>95</v>
      </c>
      <c r="J23" s="3">
        <f>H23*I23</f>
        <v>3325</v>
      </c>
      <c r="K23" s="3">
        <v>2500</v>
      </c>
      <c r="L23" s="3">
        <f>J23+K23</f>
        <v>5825</v>
      </c>
    </row>
    <row r="24" spans="2:12" ht="14.25" x14ac:dyDescent="0.2">
      <c r="B24" s="73"/>
      <c r="C24" s="63" t="s">
        <v>49</v>
      </c>
      <c r="D24" s="37"/>
      <c r="E24" s="91"/>
      <c r="F24" s="78"/>
      <c r="G24" s="78"/>
    </row>
    <row r="25" spans="2:12" ht="51" x14ac:dyDescent="0.2">
      <c r="B25" s="37">
        <v>3</v>
      </c>
      <c r="C25" s="39" t="s">
        <v>50</v>
      </c>
      <c r="D25" s="37" t="s">
        <v>42</v>
      </c>
      <c r="E25" s="90">
        <v>1</v>
      </c>
      <c r="F25" s="78">
        <v>2250</v>
      </c>
      <c r="G25" s="78">
        <f>E25*F25</f>
        <v>2250</v>
      </c>
    </row>
    <row r="26" spans="2:12" ht="14.25" x14ac:dyDescent="0.2">
      <c r="B26" s="73"/>
      <c r="C26" s="63" t="s">
        <v>46</v>
      </c>
      <c r="D26" s="37"/>
      <c r="E26" s="90"/>
      <c r="F26" s="78"/>
      <c r="G26" s="78"/>
    </row>
    <row r="27" spans="2:12" ht="25.5" x14ac:dyDescent="0.2">
      <c r="B27" s="37">
        <v>4</v>
      </c>
      <c r="C27" s="39" t="s">
        <v>47</v>
      </c>
      <c r="D27" s="37" t="s">
        <v>42</v>
      </c>
      <c r="E27" s="90">
        <v>1</v>
      </c>
      <c r="F27" s="78">
        <v>2000</v>
      </c>
      <c r="G27" s="78">
        <f t="shared" ref="G27:G29" si="0">E27*F27</f>
        <v>2000</v>
      </c>
    </row>
    <row r="28" spans="2:12" ht="25.5" x14ac:dyDescent="0.2">
      <c r="B28" s="73"/>
      <c r="C28" s="84" t="s">
        <v>52</v>
      </c>
      <c r="D28" s="37"/>
      <c r="E28" s="90"/>
      <c r="F28" s="78"/>
      <c r="G28" s="78"/>
    </row>
    <row r="29" spans="2:12" ht="53.25" customHeight="1" x14ac:dyDescent="0.2">
      <c r="B29" s="37">
        <v>5</v>
      </c>
      <c r="C29" s="85" t="s">
        <v>53</v>
      </c>
      <c r="D29" s="37" t="s">
        <v>42</v>
      </c>
      <c r="E29" s="90">
        <v>1</v>
      </c>
      <c r="F29" s="78">
        <v>13500</v>
      </c>
      <c r="G29" s="78">
        <f t="shared" si="0"/>
        <v>13500</v>
      </c>
    </row>
    <row r="30" spans="2:12" ht="15" x14ac:dyDescent="0.2">
      <c r="B30" s="82" t="s">
        <v>40</v>
      </c>
      <c r="C30" s="36" t="s">
        <v>41</v>
      </c>
      <c r="D30" s="86"/>
      <c r="E30" s="157" t="s">
        <v>54</v>
      </c>
      <c r="F30" s="157"/>
      <c r="G30" s="87">
        <f>SUM(G21:G29)</f>
        <v>28750</v>
      </c>
    </row>
    <row r="31" spans="2:12" x14ac:dyDescent="0.2">
      <c r="B31" s="72" t="s">
        <v>56</v>
      </c>
      <c r="C31" s="175" t="s">
        <v>57</v>
      </c>
      <c r="D31" s="176"/>
      <c r="E31" s="177"/>
      <c r="F31" s="38"/>
      <c r="G31" s="38"/>
    </row>
    <row r="32" spans="2:12" ht="12.75" customHeight="1" x14ac:dyDescent="0.2">
      <c r="B32" s="37"/>
      <c r="C32" s="41" t="s">
        <v>58</v>
      </c>
      <c r="D32" s="37"/>
      <c r="E32" s="37"/>
      <c r="F32" s="98"/>
      <c r="G32" s="98"/>
    </row>
    <row r="33" spans="2:7" ht="51" x14ac:dyDescent="0.2">
      <c r="B33" s="37">
        <v>1</v>
      </c>
      <c r="C33" s="39" t="s">
        <v>61</v>
      </c>
      <c r="D33" s="37" t="s">
        <v>96</v>
      </c>
      <c r="E33" s="89">
        <v>116</v>
      </c>
      <c r="F33" s="78" t="s">
        <v>43</v>
      </c>
      <c r="G33" s="78"/>
    </row>
    <row r="34" spans="2:7" ht="25.5" x14ac:dyDescent="0.2">
      <c r="B34" s="37">
        <v>2</v>
      </c>
      <c r="C34" s="39" t="s">
        <v>219</v>
      </c>
      <c r="D34" s="37" t="s">
        <v>96</v>
      </c>
      <c r="E34" s="89">
        <v>93</v>
      </c>
      <c r="F34" s="78">
        <v>40</v>
      </c>
      <c r="G34" s="78">
        <f t="shared" ref="G34:G41" si="1">SUM(E34*F34)</f>
        <v>3720</v>
      </c>
    </row>
    <row r="35" spans="2:7" ht="25.5" x14ac:dyDescent="0.2">
      <c r="B35" s="37">
        <v>3</v>
      </c>
      <c r="C35" s="39" t="s">
        <v>62</v>
      </c>
      <c r="D35" s="37" t="s">
        <v>96</v>
      </c>
      <c r="E35" s="89">
        <v>17</v>
      </c>
      <c r="F35" s="78">
        <v>780</v>
      </c>
      <c r="G35" s="78">
        <f t="shared" si="1"/>
        <v>13260</v>
      </c>
    </row>
    <row r="36" spans="2:7" ht="38.25" x14ac:dyDescent="0.2">
      <c r="B36" s="37">
        <v>4</v>
      </c>
      <c r="C36" s="39" t="s">
        <v>63</v>
      </c>
      <c r="D36" s="37" t="s">
        <v>60</v>
      </c>
      <c r="E36" s="88">
        <v>1</v>
      </c>
      <c r="F36" s="78">
        <v>900</v>
      </c>
      <c r="G36" s="79">
        <f t="shared" si="1"/>
        <v>900</v>
      </c>
    </row>
    <row r="37" spans="2:7" ht="103.5" customHeight="1" x14ac:dyDescent="0.2">
      <c r="B37" s="42"/>
      <c r="C37" s="43"/>
      <c r="D37" s="42"/>
      <c r="E37" s="123"/>
      <c r="F37" s="96"/>
      <c r="G37" s="97"/>
    </row>
    <row r="38" spans="2:7" ht="28.5" customHeight="1" x14ac:dyDescent="0.2">
      <c r="B38" s="37">
        <v>5</v>
      </c>
      <c r="C38" s="39" t="s">
        <v>64</v>
      </c>
      <c r="D38" s="37" t="s">
        <v>72</v>
      </c>
      <c r="E38" s="88">
        <v>7</v>
      </c>
      <c r="F38" s="78" t="s">
        <v>43</v>
      </c>
      <c r="G38" s="79"/>
    </row>
    <row r="39" spans="2:7" ht="38.25" x14ac:dyDescent="0.2">
      <c r="B39" s="37">
        <v>6</v>
      </c>
      <c r="C39" s="39" t="s">
        <v>65</v>
      </c>
      <c r="D39" s="37" t="s">
        <v>96</v>
      </c>
      <c r="E39" s="89">
        <v>7</v>
      </c>
      <c r="F39" s="78">
        <v>780</v>
      </c>
      <c r="G39" s="78">
        <f t="shared" si="1"/>
        <v>5460</v>
      </c>
    </row>
    <row r="40" spans="2:7" ht="25.5" x14ac:dyDescent="0.2">
      <c r="B40" s="37">
        <v>7</v>
      </c>
      <c r="C40" s="39" t="s">
        <v>66</v>
      </c>
      <c r="D40" s="37" t="s">
        <v>96</v>
      </c>
      <c r="E40" s="88">
        <v>3</v>
      </c>
      <c r="F40" s="78" t="s">
        <v>43</v>
      </c>
      <c r="G40" s="79"/>
    </row>
    <row r="41" spans="2:7" ht="31.5" customHeight="1" x14ac:dyDescent="0.2">
      <c r="B41" s="37">
        <v>8</v>
      </c>
      <c r="C41" s="39" t="s">
        <v>79</v>
      </c>
      <c r="D41" s="37" t="s">
        <v>72</v>
      </c>
      <c r="E41" s="89">
        <v>34</v>
      </c>
      <c r="F41" s="78">
        <v>100</v>
      </c>
      <c r="G41" s="78">
        <f t="shared" si="1"/>
        <v>3400</v>
      </c>
    </row>
    <row r="42" spans="2:7" ht="38.25" x14ac:dyDescent="0.2">
      <c r="B42" s="37">
        <v>9</v>
      </c>
      <c r="C42" s="39" t="s">
        <v>80</v>
      </c>
      <c r="D42" s="37" t="s">
        <v>60</v>
      </c>
      <c r="E42" s="89">
        <v>1</v>
      </c>
      <c r="F42" s="78">
        <v>500</v>
      </c>
      <c r="G42" s="78">
        <f>E42*F42</f>
        <v>500</v>
      </c>
    </row>
    <row r="43" spans="2:7" ht="14.25" x14ac:dyDescent="0.2">
      <c r="B43" s="37"/>
      <c r="C43" s="41" t="s">
        <v>59</v>
      </c>
      <c r="D43" s="37"/>
      <c r="E43" s="88"/>
      <c r="F43" s="79"/>
      <c r="G43" s="79"/>
    </row>
    <row r="44" spans="2:7" ht="51" x14ac:dyDescent="0.2">
      <c r="B44" s="37">
        <v>1</v>
      </c>
      <c r="C44" s="39" t="s">
        <v>67</v>
      </c>
      <c r="D44" s="37" t="s">
        <v>96</v>
      </c>
      <c r="E44" s="88">
        <v>120</v>
      </c>
      <c r="F44" s="78">
        <v>115</v>
      </c>
      <c r="G44" s="79">
        <f t="shared" ref="G44:G48" si="2">SUM(E44*F44)</f>
        <v>13800</v>
      </c>
    </row>
    <row r="45" spans="2:7" ht="38.25" x14ac:dyDescent="0.2">
      <c r="B45" s="37">
        <v>2</v>
      </c>
      <c r="C45" s="39" t="s">
        <v>68</v>
      </c>
      <c r="D45" s="37" t="s">
        <v>60</v>
      </c>
      <c r="E45" s="88">
        <v>1</v>
      </c>
      <c r="F45" s="78">
        <v>1500</v>
      </c>
      <c r="G45" s="79">
        <f t="shared" si="2"/>
        <v>1500</v>
      </c>
    </row>
    <row r="46" spans="2:7" ht="38.25" x14ac:dyDescent="0.2">
      <c r="B46" s="37">
        <v>3</v>
      </c>
      <c r="C46" s="39" t="s">
        <v>81</v>
      </c>
      <c r="D46" s="37" t="s">
        <v>72</v>
      </c>
      <c r="E46" s="88">
        <v>19</v>
      </c>
      <c r="F46" s="78">
        <v>80</v>
      </c>
      <c r="G46" s="79">
        <f t="shared" si="2"/>
        <v>1520</v>
      </c>
    </row>
    <row r="47" spans="2:7" ht="51" x14ac:dyDescent="0.2">
      <c r="B47" s="37">
        <v>4</v>
      </c>
      <c r="C47" s="39" t="s">
        <v>86</v>
      </c>
      <c r="D47" s="37" t="s">
        <v>96</v>
      </c>
      <c r="E47" s="88">
        <v>120</v>
      </c>
      <c r="F47" s="78">
        <v>30</v>
      </c>
      <c r="G47" s="79">
        <f t="shared" si="2"/>
        <v>3600</v>
      </c>
    </row>
    <row r="48" spans="2:7" ht="63.75" x14ac:dyDescent="0.2">
      <c r="B48" s="37">
        <v>5</v>
      </c>
      <c r="C48" s="39" t="s">
        <v>85</v>
      </c>
      <c r="D48" s="37" t="s">
        <v>84</v>
      </c>
      <c r="E48" s="88">
        <v>5</v>
      </c>
      <c r="F48" s="78">
        <v>150</v>
      </c>
      <c r="G48" s="79">
        <f t="shared" si="2"/>
        <v>750</v>
      </c>
    </row>
    <row r="49" spans="2:9" ht="14.25" x14ac:dyDescent="0.2">
      <c r="B49" s="37"/>
      <c r="C49" s="41" t="s">
        <v>83</v>
      </c>
      <c r="D49" s="37"/>
      <c r="E49" s="88"/>
      <c r="F49" s="78"/>
      <c r="G49" s="79"/>
    </row>
    <row r="50" spans="2:9" ht="76.5" x14ac:dyDescent="0.2">
      <c r="B50" s="37">
        <v>1</v>
      </c>
      <c r="C50" s="39" t="s">
        <v>117</v>
      </c>
      <c r="D50" s="37" t="s">
        <v>96</v>
      </c>
      <c r="E50" s="88">
        <v>28</v>
      </c>
      <c r="F50" s="78">
        <v>105</v>
      </c>
      <c r="G50" s="79">
        <f t="shared" ref="G50:G67" si="3">SUM(E50*F50)</f>
        <v>2940</v>
      </c>
    </row>
    <row r="51" spans="2:9" ht="76.5" x14ac:dyDescent="0.2">
      <c r="B51" s="37">
        <v>2</v>
      </c>
      <c r="C51" s="36" t="s">
        <v>114</v>
      </c>
      <c r="D51" s="37" t="s">
        <v>96</v>
      </c>
      <c r="E51" s="92">
        <v>333</v>
      </c>
      <c r="F51" s="78">
        <v>115</v>
      </c>
      <c r="G51" s="79">
        <f>SUM(E51*F51)</f>
        <v>38295</v>
      </c>
      <c r="H51" s="140"/>
      <c r="I51" s="140"/>
    </row>
    <row r="52" spans="2:9" ht="25.5" x14ac:dyDescent="0.2">
      <c r="B52" s="37">
        <v>3</v>
      </c>
      <c r="C52" s="39" t="s">
        <v>115</v>
      </c>
      <c r="D52" s="37" t="s">
        <v>96</v>
      </c>
      <c r="E52" s="92">
        <v>130</v>
      </c>
      <c r="F52" s="78">
        <v>20</v>
      </c>
      <c r="G52" s="79">
        <f>SUM(E52*F52)</f>
        <v>2600</v>
      </c>
    </row>
    <row r="53" spans="2:9" ht="51" x14ac:dyDescent="0.2">
      <c r="B53" s="37">
        <v>4</v>
      </c>
      <c r="C53" s="39" t="s">
        <v>116</v>
      </c>
      <c r="D53" s="37" t="s">
        <v>96</v>
      </c>
      <c r="E53" s="92">
        <v>267</v>
      </c>
      <c r="F53" s="78">
        <v>14</v>
      </c>
      <c r="G53" s="79">
        <f>SUM(E53*F53)</f>
        <v>3738</v>
      </c>
    </row>
    <row r="54" spans="2:9" ht="14.25" x14ac:dyDescent="0.2">
      <c r="B54" s="141"/>
      <c r="C54" s="142"/>
      <c r="D54" s="141"/>
      <c r="E54" s="143"/>
      <c r="F54" s="144"/>
      <c r="G54" s="145"/>
    </row>
    <row r="55" spans="2:9" ht="14.25" x14ac:dyDescent="0.2">
      <c r="B55" s="146"/>
      <c r="C55" s="147"/>
      <c r="D55" s="146"/>
      <c r="E55" s="120"/>
      <c r="F55" s="94"/>
      <c r="G55" s="95"/>
    </row>
    <row r="56" spans="2:9" ht="14.25" x14ac:dyDescent="0.2">
      <c r="B56" s="146"/>
      <c r="C56" s="147"/>
      <c r="D56" s="146"/>
      <c r="E56" s="120"/>
      <c r="F56" s="94"/>
      <c r="G56" s="95"/>
    </row>
    <row r="57" spans="2:9" ht="14.25" x14ac:dyDescent="0.2">
      <c r="B57" s="146"/>
      <c r="C57" s="147"/>
      <c r="D57" s="146"/>
      <c r="E57" s="120"/>
      <c r="F57" s="94"/>
      <c r="G57" s="95"/>
    </row>
    <row r="58" spans="2:9" ht="14.25" x14ac:dyDescent="0.2">
      <c r="B58" s="146"/>
      <c r="C58" s="147"/>
      <c r="D58" s="146"/>
      <c r="E58" s="120"/>
      <c r="F58" s="94"/>
      <c r="G58" s="95"/>
    </row>
    <row r="59" spans="2:9" ht="14.25" x14ac:dyDescent="0.2">
      <c r="B59" s="146"/>
      <c r="C59" s="147"/>
      <c r="D59" s="146"/>
      <c r="E59" s="120"/>
      <c r="F59" s="94"/>
      <c r="G59" s="95"/>
    </row>
    <row r="60" spans="2:9" ht="14.25" x14ac:dyDescent="0.2">
      <c r="B60" s="146"/>
      <c r="C60" s="147"/>
      <c r="D60" s="146"/>
      <c r="E60" s="120"/>
      <c r="F60" s="94"/>
      <c r="G60" s="95"/>
    </row>
    <row r="61" spans="2:9" ht="14.25" x14ac:dyDescent="0.2">
      <c r="B61" s="146"/>
      <c r="C61" s="147"/>
      <c r="D61" s="146"/>
      <c r="E61" s="120"/>
      <c r="F61" s="94"/>
      <c r="G61" s="95"/>
    </row>
    <row r="62" spans="2:9" ht="14.25" x14ac:dyDescent="0.2">
      <c r="B62" s="42"/>
      <c r="C62" s="43"/>
      <c r="D62" s="42"/>
      <c r="E62" s="148"/>
      <c r="F62" s="96"/>
      <c r="G62" s="97"/>
    </row>
    <row r="63" spans="2:9" ht="25.5" x14ac:dyDescent="0.2">
      <c r="B63" s="37">
        <v>5</v>
      </c>
      <c r="C63" s="39" t="s">
        <v>113</v>
      </c>
      <c r="D63" s="37" t="s">
        <v>96</v>
      </c>
      <c r="E63" s="92">
        <v>36</v>
      </c>
      <c r="F63" s="78">
        <v>30</v>
      </c>
      <c r="G63" s="79">
        <f t="shared" si="3"/>
        <v>1080</v>
      </c>
    </row>
    <row r="64" spans="2:9" ht="25.5" x14ac:dyDescent="0.2">
      <c r="B64" s="37">
        <v>6</v>
      </c>
      <c r="C64" s="39" t="s">
        <v>222</v>
      </c>
      <c r="D64" s="37" t="s">
        <v>84</v>
      </c>
      <c r="E64" s="92">
        <v>3</v>
      </c>
      <c r="F64" s="78">
        <v>3250</v>
      </c>
      <c r="G64" s="79">
        <f t="shared" si="3"/>
        <v>9750</v>
      </c>
    </row>
    <row r="65" spans="2:7" ht="38.25" x14ac:dyDescent="0.2">
      <c r="B65" s="37">
        <v>7</v>
      </c>
      <c r="C65" s="64" t="s">
        <v>221</v>
      </c>
      <c r="D65" s="37" t="s">
        <v>60</v>
      </c>
      <c r="E65" s="92">
        <v>1</v>
      </c>
      <c r="F65" s="78">
        <v>8900</v>
      </c>
      <c r="G65" s="79">
        <f t="shared" si="3"/>
        <v>8900</v>
      </c>
    </row>
    <row r="66" spans="2:7" ht="51" x14ac:dyDescent="0.2">
      <c r="B66" s="37">
        <v>8</v>
      </c>
      <c r="C66" s="39" t="s">
        <v>119</v>
      </c>
      <c r="D66" s="37" t="s">
        <v>118</v>
      </c>
      <c r="E66" s="92">
        <v>75</v>
      </c>
      <c r="F66" s="78">
        <v>25</v>
      </c>
      <c r="G66" s="79">
        <f t="shared" si="3"/>
        <v>1875</v>
      </c>
    </row>
    <row r="67" spans="2:7" ht="25.5" x14ac:dyDescent="0.2">
      <c r="B67" s="37">
        <v>9</v>
      </c>
      <c r="C67" s="39" t="s">
        <v>212</v>
      </c>
      <c r="D67" s="37" t="s">
        <v>60</v>
      </c>
      <c r="E67" s="92">
        <v>1</v>
      </c>
      <c r="F67" s="78">
        <v>1250</v>
      </c>
      <c r="G67" s="79">
        <f t="shared" si="3"/>
        <v>1250</v>
      </c>
    </row>
    <row r="68" spans="2:7" ht="14.25" x14ac:dyDescent="0.2">
      <c r="B68" s="37"/>
      <c r="C68" s="41" t="s">
        <v>220</v>
      </c>
      <c r="D68" s="37"/>
      <c r="E68" s="92"/>
      <c r="F68" s="78"/>
      <c r="G68" s="79"/>
    </row>
    <row r="69" spans="2:7" ht="63.75" x14ac:dyDescent="0.2">
      <c r="B69" s="37">
        <v>1</v>
      </c>
      <c r="C69" s="64" t="s">
        <v>120</v>
      </c>
      <c r="D69" s="37" t="s">
        <v>84</v>
      </c>
      <c r="E69" s="92">
        <v>2</v>
      </c>
      <c r="F69" s="78">
        <v>3250</v>
      </c>
      <c r="G69" s="79">
        <f t="shared" ref="G69:G73" si="4">SUM(E69*F69)</f>
        <v>6500</v>
      </c>
    </row>
    <row r="70" spans="2:7" ht="51" x14ac:dyDescent="0.2">
      <c r="B70" s="37">
        <v>2</v>
      </c>
      <c r="C70" s="64" t="s">
        <v>122</v>
      </c>
      <c r="D70" s="37" t="s">
        <v>96</v>
      </c>
      <c r="E70" s="92">
        <v>22</v>
      </c>
      <c r="F70" s="78">
        <v>1200</v>
      </c>
      <c r="G70" s="79">
        <f t="shared" si="4"/>
        <v>26400</v>
      </c>
    </row>
    <row r="71" spans="2:7" ht="63.75" x14ac:dyDescent="0.2">
      <c r="B71" s="37">
        <f t="shared" ref="B71" si="5">B70+1</f>
        <v>3</v>
      </c>
      <c r="C71" s="39" t="s">
        <v>208</v>
      </c>
      <c r="D71" s="37" t="s">
        <v>121</v>
      </c>
      <c r="E71" s="93">
        <v>2</v>
      </c>
      <c r="F71" s="78">
        <v>14800</v>
      </c>
      <c r="G71" s="78">
        <f t="shared" si="4"/>
        <v>29600</v>
      </c>
    </row>
    <row r="72" spans="2:7" ht="51" x14ac:dyDescent="0.2">
      <c r="B72" s="37">
        <v>4</v>
      </c>
      <c r="C72" s="39" t="s">
        <v>210</v>
      </c>
      <c r="D72" s="37" t="s">
        <v>123</v>
      </c>
      <c r="E72" s="92">
        <v>1</v>
      </c>
      <c r="F72" s="78">
        <v>1000</v>
      </c>
      <c r="G72" s="79">
        <f t="shared" si="4"/>
        <v>1000</v>
      </c>
    </row>
    <row r="73" spans="2:7" ht="51" x14ac:dyDescent="0.2">
      <c r="B73" s="37">
        <v>5</v>
      </c>
      <c r="C73" s="39" t="s">
        <v>209</v>
      </c>
      <c r="D73" s="37" t="s">
        <v>123</v>
      </c>
      <c r="E73" s="92">
        <v>1</v>
      </c>
      <c r="F73" s="78">
        <v>1000</v>
      </c>
      <c r="G73" s="79">
        <f t="shared" si="4"/>
        <v>1000</v>
      </c>
    </row>
    <row r="74" spans="2:7" ht="15" x14ac:dyDescent="0.2">
      <c r="B74" s="72" t="s">
        <v>56</v>
      </c>
      <c r="C74" s="63" t="s">
        <v>57</v>
      </c>
      <c r="D74" s="155" t="s">
        <v>54</v>
      </c>
      <c r="E74" s="155"/>
      <c r="F74" s="155"/>
      <c r="G74" s="80">
        <f>SUM(G33:G73)</f>
        <v>183338</v>
      </c>
    </row>
    <row r="75" spans="2:7" ht="15" x14ac:dyDescent="0.2">
      <c r="B75" s="6"/>
      <c r="C75" s="74"/>
      <c r="D75" s="75"/>
      <c r="E75" s="75"/>
      <c r="F75" s="75"/>
      <c r="G75" s="124"/>
    </row>
    <row r="76" spans="2:7" ht="15" x14ac:dyDescent="0.2">
      <c r="B76" s="6"/>
      <c r="C76" s="74"/>
      <c r="D76" s="75"/>
      <c r="E76" s="75"/>
      <c r="F76" s="75"/>
      <c r="G76" s="124"/>
    </row>
    <row r="77" spans="2:7" ht="15" x14ac:dyDescent="0.2">
      <c r="B77" s="6"/>
      <c r="C77" s="74"/>
      <c r="D77" s="75"/>
      <c r="E77" s="75"/>
      <c r="F77" s="75"/>
      <c r="G77" s="124"/>
    </row>
    <row r="78" spans="2:7" ht="15" x14ac:dyDescent="0.2">
      <c r="B78" s="6"/>
      <c r="C78" s="74"/>
      <c r="D78" s="75"/>
      <c r="E78" s="75"/>
      <c r="F78" s="75"/>
      <c r="G78" s="124"/>
    </row>
    <row r="79" spans="2:7" ht="15" x14ac:dyDescent="0.2">
      <c r="B79" s="6"/>
      <c r="C79" s="74"/>
      <c r="D79" s="75"/>
      <c r="E79" s="75"/>
      <c r="F79" s="75"/>
      <c r="G79" s="124"/>
    </row>
    <row r="80" spans="2:7" ht="15" x14ac:dyDescent="0.2">
      <c r="B80" s="6"/>
      <c r="C80" s="74"/>
      <c r="D80" s="75"/>
      <c r="E80" s="75"/>
      <c r="F80" s="75"/>
      <c r="G80" s="124"/>
    </row>
    <row r="81" spans="2:7" ht="15" x14ac:dyDescent="0.2">
      <c r="B81" s="6"/>
      <c r="C81" s="74"/>
      <c r="D81" s="75"/>
      <c r="E81" s="75"/>
      <c r="F81" s="75"/>
      <c r="G81" s="124"/>
    </row>
    <row r="82" spans="2:7" ht="15" x14ac:dyDescent="0.2">
      <c r="B82" s="6"/>
      <c r="C82" s="74"/>
      <c r="D82" s="75"/>
      <c r="E82" s="75"/>
      <c r="F82" s="75"/>
      <c r="G82" s="124"/>
    </row>
    <row r="83" spans="2:7" ht="15" x14ac:dyDescent="0.2">
      <c r="B83" s="6"/>
      <c r="C83" s="74"/>
      <c r="D83" s="75"/>
      <c r="E83" s="75"/>
      <c r="F83" s="75"/>
      <c r="G83" s="124"/>
    </row>
    <row r="84" spans="2:7" ht="15" x14ac:dyDescent="0.2">
      <c r="B84" s="6"/>
      <c r="C84" s="74"/>
      <c r="D84" s="75"/>
      <c r="E84" s="75"/>
      <c r="F84" s="75"/>
      <c r="G84" s="124"/>
    </row>
    <row r="85" spans="2:7" ht="15" x14ac:dyDescent="0.2">
      <c r="B85" s="6"/>
      <c r="C85" s="74"/>
      <c r="D85" s="75"/>
      <c r="E85" s="75"/>
      <c r="F85" s="75"/>
      <c r="G85" s="124"/>
    </row>
    <row r="86" spans="2:7" ht="15" x14ac:dyDescent="0.2">
      <c r="B86" s="6"/>
      <c r="C86" s="74"/>
      <c r="D86" s="75"/>
      <c r="E86" s="75"/>
      <c r="F86" s="75"/>
      <c r="G86" s="124"/>
    </row>
    <row r="87" spans="2:7" ht="15" x14ac:dyDescent="0.2">
      <c r="B87" s="6"/>
      <c r="C87" s="74"/>
      <c r="D87" s="75"/>
      <c r="E87" s="75"/>
      <c r="F87" s="75"/>
      <c r="G87" s="124"/>
    </row>
    <row r="88" spans="2:7" ht="15" x14ac:dyDescent="0.2">
      <c r="B88" s="6"/>
      <c r="C88" s="74"/>
      <c r="D88" s="75"/>
      <c r="E88" s="75"/>
      <c r="F88" s="75"/>
      <c r="G88" s="124"/>
    </row>
    <row r="89" spans="2:7" ht="15" x14ac:dyDescent="0.2">
      <c r="B89" s="6"/>
      <c r="C89" s="74"/>
      <c r="D89" s="75"/>
      <c r="E89" s="75"/>
      <c r="F89" s="75"/>
      <c r="G89" s="124"/>
    </row>
    <row r="90" spans="2:7" ht="15" x14ac:dyDescent="0.2">
      <c r="B90" s="6"/>
      <c r="C90" s="74"/>
      <c r="D90" s="75"/>
      <c r="E90" s="75"/>
      <c r="F90" s="75"/>
      <c r="G90" s="124"/>
    </row>
    <row r="91" spans="2:7" ht="15" x14ac:dyDescent="0.2">
      <c r="B91" s="6"/>
      <c r="C91" s="74"/>
      <c r="D91" s="75"/>
      <c r="E91" s="75"/>
      <c r="F91" s="75"/>
      <c r="G91" s="124"/>
    </row>
    <row r="92" spans="2:7" ht="15" x14ac:dyDescent="0.2">
      <c r="B92" s="6"/>
      <c r="C92" s="74"/>
      <c r="D92" s="75"/>
      <c r="E92" s="75"/>
      <c r="F92" s="75"/>
      <c r="G92" s="124"/>
    </row>
    <row r="93" spans="2:7" ht="15" x14ac:dyDescent="0.2">
      <c r="B93" s="6"/>
      <c r="C93" s="74"/>
      <c r="D93" s="75"/>
      <c r="E93" s="75"/>
      <c r="F93" s="75"/>
      <c r="G93" s="124"/>
    </row>
    <row r="94" spans="2:7" ht="15" x14ac:dyDescent="0.2">
      <c r="B94" s="6"/>
      <c r="C94" s="74"/>
      <c r="D94" s="75"/>
      <c r="E94" s="75"/>
      <c r="F94" s="75"/>
      <c r="G94" s="124"/>
    </row>
    <row r="95" spans="2:7" ht="15" x14ac:dyDescent="0.2">
      <c r="B95" s="6"/>
      <c r="C95" s="74"/>
      <c r="D95" s="75"/>
      <c r="E95" s="75"/>
      <c r="F95" s="75"/>
      <c r="G95" s="124"/>
    </row>
    <row r="96" spans="2:7" ht="15" x14ac:dyDescent="0.2">
      <c r="B96" s="6"/>
      <c r="C96" s="74"/>
      <c r="D96" s="75"/>
      <c r="E96" s="75"/>
      <c r="F96" s="75"/>
      <c r="G96" s="124"/>
    </row>
    <row r="97" spans="2:8" ht="15.75" customHeight="1" x14ac:dyDescent="0.2">
      <c r="B97" s="155" t="s">
        <v>211</v>
      </c>
      <c r="C97" s="155"/>
      <c r="D97" s="155"/>
      <c r="E97" s="155"/>
      <c r="F97" s="155"/>
      <c r="G97" s="155"/>
    </row>
    <row r="98" spans="2:8" x14ac:dyDescent="0.2">
      <c r="B98" s="82" t="s">
        <v>2</v>
      </c>
      <c r="C98" s="72" t="s">
        <v>3</v>
      </c>
      <c r="D98" s="72" t="s">
        <v>4</v>
      </c>
      <c r="E98" s="83" t="s">
        <v>5</v>
      </c>
      <c r="F98" s="11" t="s">
        <v>6</v>
      </c>
      <c r="G98" s="12" t="s">
        <v>7</v>
      </c>
    </row>
    <row r="99" spans="2:8" x14ac:dyDescent="0.2">
      <c r="B99" s="72" t="s">
        <v>40</v>
      </c>
      <c r="C99" s="63" t="s">
        <v>125</v>
      </c>
      <c r="D99" s="37"/>
      <c r="E99" s="37"/>
      <c r="F99" s="65"/>
      <c r="G99" s="65"/>
    </row>
    <row r="100" spans="2:8" ht="63.75" x14ac:dyDescent="0.2">
      <c r="B100" s="37">
        <v>1</v>
      </c>
      <c r="C100" s="85" t="s">
        <v>126</v>
      </c>
      <c r="D100" s="37" t="s">
        <v>42</v>
      </c>
      <c r="E100" s="90"/>
      <c r="F100" s="99"/>
      <c r="G100" s="170">
        <v>19000</v>
      </c>
    </row>
    <row r="101" spans="2:8" ht="14.25" x14ac:dyDescent="0.2">
      <c r="B101" s="37"/>
      <c r="C101" s="84" t="s">
        <v>127</v>
      </c>
      <c r="D101" s="37"/>
      <c r="E101" s="90"/>
      <c r="F101" s="99"/>
      <c r="G101" s="170"/>
    </row>
    <row r="102" spans="2:8" ht="25.5" x14ac:dyDescent="0.2">
      <c r="B102" s="37">
        <v>2</v>
      </c>
      <c r="C102" s="39" t="s">
        <v>128</v>
      </c>
      <c r="D102" s="37" t="s">
        <v>129</v>
      </c>
      <c r="E102" s="101">
        <v>10</v>
      </c>
      <c r="F102" s="99"/>
      <c r="G102" s="170"/>
    </row>
    <row r="103" spans="2:8" ht="25.5" x14ac:dyDescent="0.2">
      <c r="B103" s="37">
        <v>3</v>
      </c>
      <c r="C103" s="85" t="s">
        <v>130</v>
      </c>
      <c r="D103" s="37" t="s">
        <v>131</v>
      </c>
      <c r="E103" s="101">
        <v>1</v>
      </c>
      <c r="F103" s="99"/>
      <c r="G103" s="170"/>
    </row>
    <row r="104" spans="2:8" ht="38.25" x14ac:dyDescent="0.2">
      <c r="B104" s="37">
        <v>4</v>
      </c>
      <c r="C104" s="85" t="s">
        <v>132</v>
      </c>
      <c r="D104" s="37" t="s">
        <v>129</v>
      </c>
      <c r="E104" s="101">
        <v>1</v>
      </c>
      <c r="F104" s="99"/>
      <c r="G104" s="170"/>
    </row>
    <row r="105" spans="2:8" ht="14.25" x14ac:dyDescent="0.2">
      <c r="B105" s="37">
        <v>5</v>
      </c>
      <c r="C105" s="85" t="s">
        <v>205</v>
      </c>
      <c r="D105" s="37" t="s">
        <v>42</v>
      </c>
      <c r="E105" s="101">
        <v>1</v>
      </c>
      <c r="F105" s="99"/>
      <c r="G105" s="170"/>
    </row>
    <row r="106" spans="2:8" ht="51" x14ac:dyDescent="0.2">
      <c r="B106" s="37">
        <f>B105+1</f>
        <v>6</v>
      </c>
      <c r="C106" s="85" t="s">
        <v>133</v>
      </c>
      <c r="D106" s="37" t="s">
        <v>129</v>
      </c>
      <c r="E106" s="101" t="s">
        <v>134</v>
      </c>
      <c r="F106" s="99"/>
      <c r="G106" s="170"/>
      <c r="H106" s="3">
        <v>7500</v>
      </c>
    </row>
    <row r="107" spans="2:8" ht="14.25" x14ac:dyDescent="0.2">
      <c r="B107" s="37"/>
      <c r="C107" s="84" t="s">
        <v>135</v>
      </c>
      <c r="D107" s="37"/>
      <c r="E107" s="101"/>
      <c r="F107" s="99"/>
      <c r="G107" s="170"/>
    </row>
    <row r="108" spans="2:8" ht="63.75" x14ac:dyDescent="0.2">
      <c r="B108" s="37">
        <v>7</v>
      </c>
      <c r="C108" s="85" t="s">
        <v>136</v>
      </c>
      <c r="D108" s="37" t="s">
        <v>42</v>
      </c>
      <c r="E108" s="101"/>
      <c r="F108" s="99"/>
      <c r="G108" s="170"/>
      <c r="H108" s="3">
        <v>22000</v>
      </c>
    </row>
    <row r="109" spans="2:8" ht="25.5" x14ac:dyDescent="0.2">
      <c r="B109" s="37">
        <v>8</v>
      </c>
      <c r="C109" s="85" t="s">
        <v>137</v>
      </c>
      <c r="D109" s="37" t="s">
        <v>129</v>
      </c>
      <c r="E109" s="101">
        <v>5</v>
      </c>
      <c r="F109" s="99"/>
      <c r="G109" s="170"/>
    </row>
    <row r="110" spans="2:8" ht="25.5" x14ac:dyDescent="0.2">
      <c r="B110" s="37">
        <v>9</v>
      </c>
      <c r="C110" s="85" t="s">
        <v>138</v>
      </c>
      <c r="D110" s="37" t="s">
        <v>129</v>
      </c>
      <c r="E110" s="101">
        <v>2</v>
      </c>
      <c r="F110" s="99"/>
      <c r="G110" s="170"/>
    </row>
    <row r="111" spans="2:8" ht="25.5" x14ac:dyDescent="0.2">
      <c r="B111" s="37">
        <v>10</v>
      </c>
      <c r="C111" s="85" t="s">
        <v>139</v>
      </c>
      <c r="D111" s="37" t="s">
        <v>129</v>
      </c>
      <c r="E111" s="101">
        <v>5</v>
      </c>
      <c r="F111" s="99"/>
      <c r="G111" s="170"/>
    </row>
    <row r="112" spans="2:8" ht="25.5" x14ac:dyDescent="0.2">
      <c r="B112" s="37">
        <v>11</v>
      </c>
      <c r="C112" s="85" t="s">
        <v>140</v>
      </c>
      <c r="D112" s="37" t="s">
        <v>129</v>
      </c>
      <c r="E112" s="101">
        <v>5</v>
      </c>
      <c r="F112" s="99"/>
      <c r="G112" s="170"/>
    </row>
    <row r="113" spans="2:7" ht="14.25" x14ac:dyDescent="0.2">
      <c r="B113" s="37">
        <v>12</v>
      </c>
      <c r="C113" s="85" t="s">
        <v>141</v>
      </c>
      <c r="D113" s="37" t="s">
        <v>129</v>
      </c>
      <c r="E113" s="101">
        <v>2</v>
      </c>
      <c r="F113" s="99"/>
      <c r="G113" s="170"/>
    </row>
    <row r="114" spans="2:7" ht="14.25" x14ac:dyDescent="0.2">
      <c r="B114" s="37">
        <v>13</v>
      </c>
      <c r="C114" s="85" t="s">
        <v>142</v>
      </c>
      <c r="D114" s="37" t="s">
        <v>129</v>
      </c>
      <c r="E114" s="101">
        <v>2</v>
      </c>
      <c r="F114" s="99"/>
      <c r="G114" s="170"/>
    </row>
    <row r="115" spans="2:7" ht="25.5" x14ac:dyDescent="0.2">
      <c r="B115" s="37">
        <v>14</v>
      </c>
      <c r="C115" s="85" t="s">
        <v>143</v>
      </c>
      <c r="D115" s="37" t="s">
        <v>129</v>
      </c>
      <c r="E115" s="101">
        <v>4</v>
      </c>
      <c r="F115" s="99"/>
      <c r="G115" s="170"/>
    </row>
    <row r="116" spans="2:7" ht="25.5" x14ac:dyDescent="0.2">
      <c r="B116" s="37">
        <v>15</v>
      </c>
      <c r="C116" s="85" t="s">
        <v>144</v>
      </c>
      <c r="D116" s="37" t="s">
        <v>129</v>
      </c>
      <c r="E116" s="101">
        <v>1</v>
      </c>
      <c r="F116" s="99"/>
      <c r="G116" s="170"/>
    </row>
    <row r="117" spans="2:7" ht="51" x14ac:dyDescent="0.2">
      <c r="B117" s="37">
        <v>16</v>
      </c>
      <c r="C117" s="85" t="s">
        <v>145</v>
      </c>
      <c r="D117" s="37" t="s">
        <v>42</v>
      </c>
      <c r="E117" s="101">
        <v>1</v>
      </c>
      <c r="F117" s="99"/>
      <c r="G117" s="170"/>
    </row>
    <row r="118" spans="2:7" ht="25.5" x14ac:dyDescent="0.2">
      <c r="B118" s="37">
        <v>17</v>
      </c>
      <c r="C118" s="85" t="s">
        <v>146</v>
      </c>
      <c r="D118" s="37" t="s">
        <v>147</v>
      </c>
      <c r="E118" s="101">
        <v>1</v>
      </c>
      <c r="F118" s="99"/>
      <c r="G118" s="170"/>
    </row>
    <row r="119" spans="2:7" ht="25.5" x14ac:dyDescent="0.2">
      <c r="B119" s="37">
        <v>18</v>
      </c>
      <c r="C119" s="85" t="s">
        <v>148</v>
      </c>
      <c r="D119" s="37" t="s">
        <v>129</v>
      </c>
      <c r="E119" s="101">
        <v>3</v>
      </c>
      <c r="F119" s="99"/>
      <c r="G119" s="170"/>
    </row>
    <row r="120" spans="2:7" ht="15" x14ac:dyDescent="0.2">
      <c r="B120" s="72" t="s">
        <v>40</v>
      </c>
      <c r="C120" s="63" t="s">
        <v>125</v>
      </c>
      <c r="D120" s="155" t="s">
        <v>54</v>
      </c>
      <c r="E120" s="155"/>
      <c r="F120" s="155"/>
      <c r="G120" s="100">
        <f>G100</f>
        <v>19000</v>
      </c>
    </row>
    <row r="121" spans="2:7" ht="15" x14ac:dyDescent="0.2">
      <c r="B121" s="125"/>
      <c r="C121" s="126"/>
      <c r="D121" s="127"/>
      <c r="E121" s="127"/>
      <c r="F121" s="127"/>
      <c r="G121" s="128"/>
    </row>
    <row r="122" spans="2:7" ht="15" x14ac:dyDescent="0.2">
      <c r="B122" s="6"/>
      <c r="C122" s="74"/>
      <c r="D122" s="75"/>
      <c r="E122" s="75"/>
      <c r="F122" s="75"/>
      <c r="G122" s="129"/>
    </row>
    <row r="123" spans="2:7" ht="15" x14ac:dyDescent="0.2">
      <c r="B123" s="6"/>
      <c r="C123" s="74"/>
      <c r="D123" s="75"/>
      <c r="E123" s="75"/>
      <c r="F123" s="75"/>
      <c r="G123" s="129"/>
    </row>
    <row r="124" spans="2:7" ht="15" x14ac:dyDescent="0.2">
      <c r="B124" s="6"/>
      <c r="C124" s="74"/>
      <c r="D124" s="75"/>
      <c r="E124" s="75"/>
      <c r="F124" s="75"/>
      <c r="G124" s="129"/>
    </row>
    <row r="125" spans="2:7" ht="15" x14ac:dyDescent="0.2">
      <c r="B125" s="6"/>
      <c r="C125" s="74"/>
      <c r="D125" s="75"/>
      <c r="E125" s="75"/>
      <c r="F125" s="75"/>
      <c r="G125" s="129"/>
    </row>
    <row r="126" spans="2:7" ht="15" x14ac:dyDescent="0.2">
      <c r="B126" s="6"/>
      <c r="C126" s="74"/>
      <c r="D126" s="75"/>
      <c r="E126" s="75"/>
      <c r="F126" s="75"/>
      <c r="G126" s="129"/>
    </row>
    <row r="127" spans="2:7" ht="15" x14ac:dyDescent="0.2">
      <c r="B127" s="6"/>
      <c r="C127" s="74"/>
      <c r="D127" s="75"/>
      <c r="E127" s="75"/>
      <c r="F127" s="75"/>
      <c r="G127" s="129"/>
    </row>
    <row r="128" spans="2:7" ht="15" x14ac:dyDescent="0.2">
      <c r="B128" s="6"/>
      <c r="C128" s="74"/>
      <c r="D128" s="75"/>
      <c r="E128" s="75"/>
      <c r="F128" s="75"/>
      <c r="G128" s="129"/>
    </row>
    <row r="129" spans="2:7" ht="15" x14ac:dyDescent="0.2">
      <c r="B129" s="6"/>
      <c r="C129" s="74"/>
      <c r="D129" s="75"/>
      <c r="E129" s="75"/>
      <c r="F129" s="75"/>
      <c r="G129" s="129"/>
    </row>
    <row r="130" spans="2:7" ht="15" x14ac:dyDescent="0.2">
      <c r="B130" s="6"/>
      <c r="C130" s="74"/>
      <c r="D130" s="75"/>
      <c r="E130" s="75"/>
      <c r="F130" s="75"/>
      <c r="G130" s="129"/>
    </row>
    <row r="131" spans="2:7" ht="15" x14ac:dyDescent="0.2">
      <c r="B131" s="130"/>
      <c r="C131" s="131"/>
      <c r="D131" s="132"/>
      <c r="E131" s="132"/>
      <c r="F131" s="132"/>
      <c r="G131" s="133"/>
    </row>
    <row r="132" spans="2:7" x14ac:dyDescent="0.2">
      <c r="B132" s="72" t="s">
        <v>56</v>
      </c>
      <c r="C132" s="63" t="s">
        <v>149</v>
      </c>
      <c r="D132" s="37"/>
      <c r="E132" s="37"/>
      <c r="F132" s="65"/>
      <c r="G132" s="65"/>
    </row>
    <row r="133" spans="2:7" ht="25.5" x14ac:dyDescent="0.2">
      <c r="B133" s="37">
        <v>1</v>
      </c>
      <c r="C133" s="39" t="s">
        <v>150</v>
      </c>
      <c r="D133" s="37" t="s">
        <v>129</v>
      </c>
      <c r="E133" s="37">
        <v>3</v>
      </c>
      <c r="F133" s="65"/>
      <c r="G133" s="170">
        <v>33000</v>
      </c>
    </row>
    <row r="134" spans="2:7" ht="38.25" x14ac:dyDescent="0.2">
      <c r="B134" s="102">
        <v>2</v>
      </c>
      <c r="C134" s="103" t="s">
        <v>151</v>
      </c>
      <c r="D134" s="66" t="s">
        <v>131</v>
      </c>
      <c r="E134" s="67">
        <v>1</v>
      </c>
      <c r="F134" s="65"/>
      <c r="G134" s="170"/>
    </row>
    <row r="135" spans="2:7" x14ac:dyDescent="0.2">
      <c r="B135" s="102" t="s">
        <v>152</v>
      </c>
      <c r="C135" s="103" t="s">
        <v>153</v>
      </c>
      <c r="D135" s="66" t="s">
        <v>154</v>
      </c>
      <c r="E135" s="67">
        <v>5</v>
      </c>
      <c r="F135" s="65"/>
      <c r="G135" s="170"/>
    </row>
    <row r="136" spans="2:7" x14ac:dyDescent="0.2">
      <c r="B136" s="102" t="s">
        <v>155</v>
      </c>
      <c r="C136" s="103" t="s">
        <v>156</v>
      </c>
      <c r="D136" s="66" t="s">
        <v>154</v>
      </c>
      <c r="E136" s="67">
        <v>5</v>
      </c>
      <c r="F136" s="65"/>
      <c r="G136" s="170"/>
    </row>
    <row r="137" spans="2:7" x14ac:dyDescent="0.2">
      <c r="B137" s="37">
        <v>3</v>
      </c>
      <c r="C137" s="39" t="s">
        <v>157</v>
      </c>
      <c r="D137" s="37"/>
      <c r="E137" s="37"/>
      <c r="F137" s="65"/>
      <c r="G137" s="170"/>
    </row>
    <row r="138" spans="2:7" x14ac:dyDescent="0.2">
      <c r="B138" s="102" t="s">
        <v>152</v>
      </c>
      <c r="C138" s="39" t="s">
        <v>158</v>
      </c>
      <c r="D138" s="37" t="s">
        <v>129</v>
      </c>
      <c r="E138" s="67">
        <v>2</v>
      </c>
      <c r="F138" s="65"/>
      <c r="G138" s="170"/>
    </row>
    <row r="139" spans="2:7" x14ac:dyDescent="0.2">
      <c r="B139" s="102" t="s">
        <v>155</v>
      </c>
      <c r="C139" s="39" t="s">
        <v>159</v>
      </c>
      <c r="D139" s="37" t="s">
        <v>129</v>
      </c>
      <c r="E139" s="67">
        <v>2</v>
      </c>
      <c r="F139" s="65"/>
      <c r="G139" s="170"/>
    </row>
    <row r="140" spans="2:7" ht="38.25" x14ac:dyDescent="0.2">
      <c r="B140" s="37">
        <v>4</v>
      </c>
      <c r="C140" s="39" t="s">
        <v>160</v>
      </c>
      <c r="D140" s="66" t="s">
        <v>161</v>
      </c>
      <c r="E140" s="67">
        <v>50</v>
      </c>
      <c r="F140" s="66"/>
      <c r="G140" s="170"/>
    </row>
    <row r="141" spans="2:7" ht="43.5" customHeight="1" x14ac:dyDescent="0.2">
      <c r="B141" s="37">
        <f>B140+1</f>
        <v>5</v>
      </c>
      <c r="C141" s="39" t="s">
        <v>162</v>
      </c>
      <c r="D141" s="66" t="s">
        <v>161</v>
      </c>
      <c r="E141" s="67">
        <v>15</v>
      </c>
      <c r="F141" s="66"/>
      <c r="G141" s="170"/>
    </row>
    <row r="142" spans="2:7" ht="38.25" x14ac:dyDescent="0.2">
      <c r="B142" s="37">
        <f t="shared" ref="B142" si="6">B141+1</f>
        <v>6</v>
      </c>
      <c r="C142" s="103" t="s">
        <v>163</v>
      </c>
      <c r="D142" s="37" t="s">
        <v>129</v>
      </c>
      <c r="E142" s="67">
        <v>10</v>
      </c>
      <c r="F142" s="66"/>
      <c r="G142" s="170"/>
    </row>
    <row r="143" spans="2:7" ht="25.5" x14ac:dyDescent="0.2">
      <c r="B143" s="37">
        <v>7</v>
      </c>
      <c r="C143" s="39" t="s">
        <v>164</v>
      </c>
      <c r="D143" s="37" t="s">
        <v>129</v>
      </c>
      <c r="E143" s="67">
        <v>2</v>
      </c>
      <c r="F143" s="66"/>
      <c r="G143" s="170"/>
    </row>
    <row r="144" spans="2:7" ht="51" x14ac:dyDescent="0.2">
      <c r="B144" s="37">
        <v>8</v>
      </c>
      <c r="C144" s="39" t="s">
        <v>165</v>
      </c>
      <c r="D144" s="66" t="s">
        <v>60</v>
      </c>
      <c r="E144" s="67">
        <v>1</v>
      </c>
      <c r="F144" s="66"/>
      <c r="G144" s="170"/>
    </row>
    <row r="145" spans="2:7" ht="37.5" customHeight="1" x14ac:dyDescent="0.2">
      <c r="B145" s="104">
        <v>9</v>
      </c>
      <c r="C145" s="39" t="s">
        <v>166</v>
      </c>
      <c r="D145" s="37" t="s">
        <v>129</v>
      </c>
      <c r="E145" s="67">
        <v>1</v>
      </c>
      <c r="F145" s="66"/>
      <c r="G145" s="170"/>
    </row>
    <row r="146" spans="2:7" ht="25.5" x14ac:dyDescent="0.2">
      <c r="B146" s="105">
        <v>10</v>
      </c>
      <c r="C146" s="39" t="s">
        <v>167</v>
      </c>
      <c r="D146" s="37" t="s">
        <v>129</v>
      </c>
      <c r="E146" s="67">
        <v>1</v>
      </c>
      <c r="F146" s="66"/>
      <c r="G146" s="170"/>
    </row>
    <row r="147" spans="2:7" ht="25.5" x14ac:dyDescent="0.2">
      <c r="B147" s="104">
        <v>11</v>
      </c>
      <c r="C147" s="39" t="s">
        <v>168</v>
      </c>
      <c r="D147" s="66" t="s">
        <v>60</v>
      </c>
      <c r="E147" s="67">
        <v>1</v>
      </c>
      <c r="F147" s="66"/>
      <c r="G147" s="170"/>
    </row>
    <row r="148" spans="2:7" ht="25.5" x14ac:dyDescent="0.2">
      <c r="B148" s="37">
        <v>12</v>
      </c>
      <c r="C148" s="39" t="s">
        <v>169</v>
      </c>
      <c r="D148" s="66" t="s">
        <v>60</v>
      </c>
      <c r="E148" s="67">
        <v>1</v>
      </c>
      <c r="F148" s="66"/>
      <c r="G148" s="170"/>
    </row>
    <row r="149" spans="2:7" ht="25.5" x14ac:dyDescent="0.2">
      <c r="B149" s="37">
        <v>13</v>
      </c>
      <c r="C149" s="39" t="s">
        <v>170</v>
      </c>
      <c r="D149" s="66" t="s">
        <v>131</v>
      </c>
      <c r="E149" s="67">
        <v>1</v>
      </c>
      <c r="F149" s="66"/>
      <c r="G149" s="170"/>
    </row>
    <row r="150" spans="2:7" ht="25.5" x14ac:dyDescent="0.2">
      <c r="B150" s="37">
        <v>13</v>
      </c>
      <c r="C150" s="39" t="s">
        <v>171</v>
      </c>
      <c r="D150" s="37" t="s">
        <v>129</v>
      </c>
      <c r="E150" s="67">
        <v>1</v>
      </c>
      <c r="F150" s="66"/>
      <c r="G150" s="170"/>
    </row>
    <row r="151" spans="2:7" x14ac:dyDescent="0.2">
      <c r="B151" s="37">
        <v>14</v>
      </c>
      <c r="C151" s="39" t="s">
        <v>172</v>
      </c>
      <c r="D151" s="66" t="s">
        <v>131</v>
      </c>
      <c r="E151" s="67">
        <v>1</v>
      </c>
      <c r="F151" s="66"/>
      <c r="G151" s="170"/>
    </row>
    <row r="152" spans="2:7" ht="15" x14ac:dyDescent="0.2">
      <c r="B152" s="72" t="s">
        <v>56</v>
      </c>
      <c r="C152" s="63" t="s">
        <v>149</v>
      </c>
      <c r="D152" s="151" t="s">
        <v>54</v>
      </c>
      <c r="E152" s="151"/>
      <c r="F152" s="151"/>
      <c r="G152" s="100">
        <f>G133</f>
        <v>33000</v>
      </c>
    </row>
    <row r="153" spans="2:7" ht="15" x14ac:dyDescent="0.2">
      <c r="B153" s="125"/>
      <c r="C153" s="126"/>
      <c r="D153" s="134"/>
      <c r="E153" s="134"/>
      <c r="F153" s="134"/>
      <c r="G153" s="128"/>
    </row>
    <row r="154" spans="2:7" ht="15" x14ac:dyDescent="0.2">
      <c r="B154" s="6"/>
      <c r="C154" s="74"/>
      <c r="D154" s="135"/>
      <c r="E154" s="135"/>
      <c r="F154" s="135"/>
      <c r="G154" s="129"/>
    </row>
    <row r="155" spans="2:7" ht="15" x14ac:dyDescent="0.2">
      <c r="B155" s="6"/>
      <c r="C155" s="74"/>
      <c r="D155" s="135"/>
      <c r="E155" s="135"/>
      <c r="F155" s="135"/>
      <c r="G155" s="129"/>
    </row>
    <row r="156" spans="2:7" ht="15" x14ac:dyDescent="0.2">
      <c r="B156" s="6"/>
      <c r="C156" s="74"/>
      <c r="D156" s="135"/>
      <c r="E156" s="135"/>
      <c r="F156" s="135"/>
      <c r="G156" s="129"/>
    </row>
    <row r="157" spans="2:7" ht="15" x14ac:dyDescent="0.2">
      <c r="B157" s="6"/>
      <c r="C157" s="74"/>
      <c r="D157" s="135"/>
      <c r="E157" s="135"/>
      <c r="F157" s="135"/>
      <c r="G157" s="129"/>
    </row>
    <row r="158" spans="2:7" ht="15" x14ac:dyDescent="0.2">
      <c r="B158" s="6"/>
      <c r="C158" s="74"/>
      <c r="D158" s="135"/>
      <c r="E158" s="135"/>
      <c r="F158" s="135"/>
      <c r="G158" s="129"/>
    </row>
    <row r="159" spans="2:7" ht="15" x14ac:dyDescent="0.2">
      <c r="B159" s="6"/>
      <c r="C159" s="74"/>
      <c r="D159" s="135"/>
      <c r="E159" s="135"/>
      <c r="F159" s="135"/>
      <c r="G159" s="129"/>
    </row>
    <row r="160" spans="2:7" ht="15" x14ac:dyDescent="0.2">
      <c r="B160" s="6"/>
      <c r="C160" s="74"/>
      <c r="D160" s="135"/>
      <c r="E160" s="135"/>
      <c r="F160" s="135"/>
      <c r="G160" s="129"/>
    </row>
    <row r="161" spans="2:7" ht="15" x14ac:dyDescent="0.2">
      <c r="B161" s="6"/>
      <c r="C161" s="74"/>
      <c r="D161" s="135"/>
      <c r="E161" s="135"/>
      <c r="F161" s="135"/>
      <c r="G161" s="129"/>
    </row>
    <row r="162" spans="2:7" ht="15" x14ac:dyDescent="0.2">
      <c r="B162" s="6"/>
      <c r="C162" s="74"/>
      <c r="D162" s="135"/>
      <c r="E162" s="135"/>
      <c r="F162" s="135"/>
      <c r="G162" s="129"/>
    </row>
    <row r="163" spans="2:7" ht="15" x14ac:dyDescent="0.2">
      <c r="B163" s="6"/>
      <c r="C163" s="74"/>
      <c r="D163" s="135"/>
      <c r="E163" s="135"/>
      <c r="F163" s="135"/>
      <c r="G163" s="129"/>
    </row>
    <row r="164" spans="2:7" ht="15" x14ac:dyDescent="0.2">
      <c r="B164" s="6"/>
      <c r="C164" s="74"/>
      <c r="D164" s="135"/>
      <c r="E164" s="135"/>
      <c r="F164" s="135"/>
      <c r="G164" s="129"/>
    </row>
    <row r="165" spans="2:7" ht="15" x14ac:dyDescent="0.2">
      <c r="B165" s="6"/>
      <c r="C165" s="74"/>
      <c r="D165" s="135"/>
      <c r="E165" s="135"/>
      <c r="F165" s="135"/>
      <c r="G165" s="129"/>
    </row>
    <row r="166" spans="2:7" ht="15" x14ac:dyDescent="0.2">
      <c r="B166" s="6"/>
      <c r="C166" s="74"/>
      <c r="D166" s="135"/>
      <c r="E166" s="135"/>
      <c r="F166" s="135"/>
      <c r="G166" s="129"/>
    </row>
    <row r="167" spans="2:7" ht="15" x14ac:dyDescent="0.2">
      <c r="B167" s="6"/>
      <c r="C167" s="74"/>
      <c r="D167" s="135"/>
      <c r="E167" s="135"/>
      <c r="F167" s="135"/>
      <c r="G167" s="129"/>
    </row>
    <row r="168" spans="2:7" ht="15" x14ac:dyDescent="0.2">
      <c r="B168" s="6"/>
      <c r="C168" s="74"/>
      <c r="D168" s="135"/>
      <c r="E168" s="135"/>
      <c r="F168" s="135"/>
      <c r="G168" s="129"/>
    </row>
    <row r="169" spans="2:7" ht="15" x14ac:dyDescent="0.2">
      <c r="B169" s="130"/>
      <c r="C169" s="131"/>
      <c r="D169" s="136"/>
      <c r="E169" s="136"/>
      <c r="F169" s="136"/>
      <c r="G169" s="133"/>
    </row>
    <row r="170" spans="2:7" x14ac:dyDescent="0.2">
      <c r="B170" s="106" t="s">
        <v>124</v>
      </c>
      <c r="C170" s="137" t="s">
        <v>173</v>
      </c>
      <c r="D170" s="138"/>
      <c r="E170" s="138"/>
      <c r="F170" s="138"/>
      <c r="G170" s="139"/>
    </row>
    <row r="171" spans="2:7" ht="40.5" customHeight="1" x14ac:dyDescent="0.2">
      <c r="B171" s="106" t="s">
        <v>174</v>
      </c>
      <c r="C171" s="172" t="s">
        <v>175</v>
      </c>
      <c r="D171" s="172"/>
      <c r="E171" s="172"/>
      <c r="F171" s="172"/>
      <c r="G171" s="172"/>
    </row>
    <row r="172" spans="2:7" x14ac:dyDescent="0.2">
      <c r="B172" s="108">
        <v>1</v>
      </c>
      <c r="C172" s="109" t="s">
        <v>176</v>
      </c>
      <c r="D172" s="81" t="s">
        <v>60</v>
      </c>
      <c r="E172" s="68"/>
      <c r="F172" s="69"/>
      <c r="G172" s="171">
        <v>5800</v>
      </c>
    </row>
    <row r="173" spans="2:7" x14ac:dyDescent="0.2">
      <c r="B173" s="108">
        <v>2</v>
      </c>
      <c r="C173" s="109" t="s">
        <v>177</v>
      </c>
      <c r="D173" s="81" t="s">
        <v>60</v>
      </c>
      <c r="E173" s="68"/>
      <c r="F173" s="69"/>
      <c r="G173" s="171"/>
    </row>
    <row r="174" spans="2:7" x14ac:dyDescent="0.2">
      <c r="B174" s="108">
        <v>3</v>
      </c>
      <c r="C174" s="109" t="s">
        <v>178</v>
      </c>
      <c r="D174" s="81" t="s">
        <v>60</v>
      </c>
      <c r="E174" s="68"/>
      <c r="F174" s="69"/>
      <c r="G174" s="171"/>
    </row>
    <row r="175" spans="2:7" x14ac:dyDescent="0.2">
      <c r="B175" s="108">
        <v>4</v>
      </c>
      <c r="C175" s="109" t="s">
        <v>179</v>
      </c>
      <c r="D175" s="81" t="s">
        <v>60</v>
      </c>
      <c r="E175" s="68"/>
      <c r="F175" s="69"/>
      <c r="G175" s="171"/>
    </row>
    <row r="176" spans="2:7" x14ac:dyDescent="0.2">
      <c r="B176" s="108">
        <v>5</v>
      </c>
      <c r="C176" s="109" t="s">
        <v>180</v>
      </c>
      <c r="D176" s="81" t="s">
        <v>60</v>
      </c>
      <c r="E176" s="68"/>
      <c r="F176" s="69"/>
      <c r="G176" s="171"/>
    </row>
    <row r="177" spans="2:9" x14ac:dyDescent="0.2">
      <c r="B177" s="108">
        <v>6</v>
      </c>
      <c r="C177" s="109" t="s">
        <v>181</v>
      </c>
      <c r="D177" s="81" t="s">
        <v>60</v>
      </c>
      <c r="E177" s="68"/>
      <c r="F177" s="69"/>
      <c r="G177" s="171"/>
    </row>
    <row r="178" spans="2:9" x14ac:dyDescent="0.2">
      <c r="B178" s="108">
        <v>7</v>
      </c>
      <c r="C178" s="109" t="s">
        <v>207</v>
      </c>
      <c r="D178" s="81" t="s">
        <v>60</v>
      </c>
      <c r="E178" s="68"/>
      <c r="F178" s="69"/>
      <c r="G178" s="171"/>
    </row>
    <row r="179" spans="2:9" ht="42.75" customHeight="1" x14ac:dyDescent="0.2">
      <c r="B179" s="106" t="s">
        <v>182</v>
      </c>
      <c r="C179" s="173" t="s">
        <v>183</v>
      </c>
      <c r="D179" s="173"/>
      <c r="E179" s="173"/>
      <c r="F179" s="173"/>
      <c r="G179" s="173"/>
    </row>
    <row r="180" spans="2:9" x14ac:dyDescent="0.2">
      <c r="B180" s="108">
        <v>1</v>
      </c>
      <c r="C180" s="110" t="s">
        <v>184</v>
      </c>
      <c r="D180" s="37" t="s">
        <v>129</v>
      </c>
      <c r="E180" s="68">
        <v>2</v>
      </c>
      <c r="F180" s="69"/>
      <c r="G180" s="171">
        <v>1500</v>
      </c>
    </row>
    <row r="181" spans="2:9" ht="25.5" x14ac:dyDescent="0.2">
      <c r="B181" s="108">
        <v>2</v>
      </c>
      <c r="C181" s="111" t="s">
        <v>185</v>
      </c>
      <c r="D181" s="37" t="s">
        <v>129</v>
      </c>
      <c r="E181" s="68">
        <v>1</v>
      </c>
      <c r="F181" s="69"/>
      <c r="G181" s="171"/>
    </row>
    <row r="182" spans="2:9" ht="42.75" customHeight="1" x14ac:dyDescent="0.2">
      <c r="B182" s="106" t="s">
        <v>186</v>
      </c>
      <c r="C182" s="174" t="s">
        <v>187</v>
      </c>
      <c r="D182" s="174"/>
      <c r="E182" s="174"/>
      <c r="F182" s="174"/>
      <c r="G182" s="174"/>
    </row>
    <row r="183" spans="2:9" ht="12.75" customHeight="1" x14ac:dyDescent="0.2">
      <c r="B183" s="108">
        <v>1</v>
      </c>
      <c r="C183" s="112" t="s">
        <v>188</v>
      </c>
      <c r="D183" s="37" t="s">
        <v>129</v>
      </c>
      <c r="E183" s="68">
        <v>4</v>
      </c>
      <c r="F183" s="69"/>
      <c r="G183" s="167">
        <v>13500</v>
      </c>
      <c r="H183" s="3">
        <v>350</v>
      </c>
      <c r="I183" s="62">
        <f>E183*H183</f>
        <v>1400</v>
      </c>
    </row>
    <row r="184" spans="2:9" ht="12.75" customHeight="1" x14ac:dyDescent="0.2">
      <c r="B184" s="108">
        <v>2</v>
      </c>
      <c r="C184" s="112" t="s">
        <v>189</v>
      </c>
      <c r="D184" s="37" t="s">
        <v>129</v>
      </c>
      <c r="E184" s="68">
        <v>4</v>
      </c>
      <c r="F184" s="69"/>
      <c r="G184" s="168"/>
      <c r="H184" s="3">
        <v>325</v>
      </c>
      <c r="I184" s="62">
        <f t="shared" ref="I184:I189" si="7">E184*H184</f>
        <v>1300</v>
      </c>
    </row>
    <row r="185" spans="2:9" ht="12.75" customHeight="1" x14ac:dyDescent="0.2">
      <c r="B185" s="108">
        <v>3</v>
      </c>
      <c r="C185" s="112" t="s">
        <v>190</v>
      </c>
      <c r="D185" s="37" t="s">
        <v>129</v>
      </c>
      <c r="E185" s="68">
        <v>2</v>
      </c>
      <c r="F185" s="69"/>
      <c r="G185" s="168"/>
      <c r="H185" s="3">
        <v>600</v>
      </c>
      <c r="I185" s="62">
        <f t="shared" si="7"/>
        <v>1200</v>
      </c>
    </row>
    <row r="186" spans="2:9" ht="12.75" customHeight="1" x14ac:dyDescent="0.2">
      <c r="B186" s="108">
        <v>4</v>
      </c>
      <c r="C186" s="112" t="s">
        <v>191</v>
      </c>
      <c r="D186" s="37" t="s">
        <v>129</v>
      </c>
      <c r="E186" s="68">
        <v>2</v>
      </c>
      <c r="F186" s="69"/>
      <c r="G186" s="168"/>
      <c r="H186" s="3">
        <v>600</v>
      </c>
      <c r="I186" s="62">
        <f t="shared" si="7"/>
        <v>1200</v>
      </c>
    </row>
    <row r="187" spans="2:9" ht="25.5" x14ac:dyDescent="0.2">
      <c r="B187" s="108">
        <v>5</v>
      </c>
      <c r="C187" s="61" t="s">
        <v>192</v>
      </c>
      <c r="D187" s="37" t="s">
        <v>129</v>
      </c>
      <c r="E187" s="68">
        <v>2</v>
      </c>
      <c r="F187" s="69"/>
      <c r="G187" s="168"/>
      <c r="H187" s="3">
        <v>400</v>
      </c>
      <c r="I187" s="62">
        <f t="shared" si="7"/>
        <v>800</v>
      </c>
    </row>
    <row r="188" spans="2:9" ht="38.25" x14ac:dyDescent="0.2">
      <c r="B188" s="108">
        <v>6</v>
      </c>
      <c r="C188" s="61" t="s">
        <v>193</v>
      </c>
      <c r="D188" s="37" t="s">
        <v>129</v>
      </c>
      <c r="E188" s="68">
        <v>1</v>
      </c>
      <c r="F188" s="69"/>
      <c r="G188" s="168"/>
      <c r="H188" s="3">
        <v>6500</v>
      </c>
      <c r="I188" s="62">
        <f t="shared" si="7"/>
        <v>6500</v>
      </c>
    </row>
    <row r="189" spans="2:9" ht="51" x14ac:dyDescent="0.2">
      <c r="B189" s="108">
        <v>7</v>
      </c>
      <c r="C189" s="61" t="s">
        <v>194</v>
      </c>
      <c r="D189" s="108" t="s">
        <v>60</v>
      </c>
      <c r="E189" s="68">
        <v>1</v>
      </c>
      <c r="F189" s="69"/>
      <c r="G189" s="168"/>
      <c r="H189" s="3">
        <v>3750</v>
      </c>
      <c r="I189" s="3">
        <f t="shared" si="7"/>
        <v>3750</v>
      </c>
    </row>
    <row r="190" spans="2:9" ht="25.5" x14ac:dyDescent="0.2">
      <c r="B190" s="108">
        <v>8</v>
      </c>
      <c r="C190" s="61" t="s">
        <v>195</v>
      </c>
      <c r="D190" s="108" t="s">
        <v>60</v>
      </c>
      <c r="E190" s="68">
        <v>1</v>
      </c>
      <c r="F190" s="69"/>
      <c r="G190" s="168"/>
    </row>
    <row r="191" spans="2:9" ht="12.75" customHeight="1" x14ac:dyDescent="0.2">
      <c r="B191" s="108">
        <v>9</v>
      </c>
      <c r="C191" s="61" t="s">
        <v>196</v>
      </c>
      <c r="D191" s="108" t="s">
        <v>60</v>
      </c>
      <c r="E191" s="68">
        <v>1</v>
      </c>
      <c r="F191" s="69"/>
      <c r="G191" s="169"/>
    </row>
    <row r="192" spans="2:9" ht="15" x14ac:dyDescent="0.2">
      <c r="B192" s="106" t="s">
        <v>124</v>
      </c>
      <c r="C192" s="107" t="s">
        <v>197</v>
      </c>
      <c r="D192" s="151"/>
      <c r="E192" s="151"/>
      <c r="F192" s="151"/>
      <c r="G192" s="122">
        <f>G172+G180+G183</f>
        <v>20800</v>
      </c>
    </row>
    <row r="193" spans="2:7" x14ac:dyDescent="0.2">
      <c r="B193" s="72" t="s">
        <v>198</v>
      </c>
      <c r="C193" s="63" t="s">
        <v>199</v>
      </c>
      <c r="D193" s="37"/>
      <c r="E193" s="37"/>
      <c r="F193" s="59"/>
      <c r="G193" s="59"/>
    </row>
    <row r="194" spans="2:7" ht="51" x14ac:dyDescent="0.2">
      <c r="B194" s="37">
        <v>1</v>
      </c>
      <c r="C194" s="113" t="s">
        <v>200</v>
      </c>
      <c r="D194" s="37" t="s">
        <v>131</v>
      </c>
      <c r="E194" s="59">
        <v>1</v>
      </c>
      <c r="F194" s="59">
        <v>1200</v>
      </c>
      <c r="G194" s="59">
        <f>SUM(E194*F194)</f>
        <v>1200</v>
      </c>
    </row>
    <row r="195" spans="2:7" ht="38.25" x14ac:dyDescent="0.2">
      <c r="B195" s="37">
        <v>2</v>
      </c>
      <c r="C195" s="85" t="s">
        <v>206</v>
      </c>
      <c r="D195" s="37" t="s">
        <v>60</v>
      </c>
      <c r="E195" s="59">
        <v>1</v>
      </c>
      <c r="F195" s="59">
        <v>6800</v>
      </c>
      <c r="G195" s="59">
        <f t="shared" ref="G195" si="8">SUM(E195*F195)</f>
        <v>6800</v>
      </c>
    </row>
    <row r="196" spans="2:7" ht="38.25" x14ac:dyDescent="0.2">
      <c r="B196" s="56"/>
      <c r="C196" s="114" t="s">
        <v>201</v>
      </c>
      <c r="D196" s="56"/>
      <c r="E196" s="57"/>
      <c r="F196" s="58"/>
      <c r="G196" s="59"/>
    </row>
    <row r="197" spans="2:7" ht="15" x14ac:dyDescent="0.2">
      <c r="B197" s="72" t="s">
        <v>198</v>
      </c>
      <c r="C197" s="63" t="s">
        <v>199</v>
      </c>
      <c r="D197" s="151" t="s">
        <v>54</v>
      </c>
      <c r="E197" s="151"/>
      <c r="F197" s="151"/>
      <c r="G197" s="117">
        <f>G194+G195+G196</f>
        <v>8000</v>
      </c>
    </row>
    <row r="198" spans="2:7" x14ac:dyDescent="0.2">
      <c r="B198" s="53"/>
      <c r="C198" s="71"/>
      <c r="D198" s="53"/>
      <c r="E198" s="55"/>
      <c r="F198" s="115"/>
      <c r="G198" s="54"/>
    </row>
    <row r="199" spans="2:7" x14ac:dyDescent="0.2">
      <c r="B199" s="53"/>
      <c r="C199" s="71"/>
      <c r="D199" s="53"/>
      <c r="E199" s="55"/>
      <c r="F199" s="115"/>
      <c r="G199" s="54"/>
    </row>
    <row r="200" spans="2:7" x14ac:dyDescent="0.2">
      <c r="B200" s="53"/>
      <c r="C200" s="71"/>
      <c r="D200" s="53"/>
      <c r="E200" s="55"/>
      <c r="F200" s="115"/>
      <c r="G200" s="54"/>
    </row>
    <row r="201" spans="2:7" x14ac:dyDescent="0.2">
      <c r="B201" s="53"/>
      <c r="E201" s="55"/>
      <c r="F201" s="115"/>
      <c r="G201" s="54"/>
    </row>
    <row r="202" spans="2:7" x14ac:dyDescent="0.2">
      <c r="B202" s="53"/>
      <c r="E202" s="55"/>
      <c r="F202" s="115"/>
      <c r="G202" s="54"/>
    </row>
    <row r="203" spans="2:7" x14ac:dyDescent="0.2">
      <c r="B203" s="53"/>
      <c r="E203" s="55"/>
      <c r="F203" s="115"/>
      <c r="G203" s="54"/>
    </row>
    <row r="204" spans="2:7" x14ac:dyDescent="0.2">
      <c r="B204" s="53"/>
      <c r="E204" s="55"/>
      <c r="F204" s="115"/>
      <c r="G204" s="54"/>
    </row>
    <row r="205" spans="2:7" x14ac:dyDescent="0.2">
      <c r="B205" s="53"/>
      <c r="E205" s="55"/>
      <c r="F205" s="115"/>
      <c r="G205" s="54"/>
    </row>
    <row r="206" spans="2:7" ht="15.75" customHeight="1" x14ac:dyDescent="0.2">
      <c r="B206" s="53"/>
      <c r="E206" s="55"/>
      <c r="F206" s="115"/>
      <c r="G206" s="54"/>
    </row>
    <row r="207" spans="2:7" ht="15.75" customHeight="1" x14ac:dyDescent="0.2">
      <c r="B207" s="53"/>
      <c r="E207" s="55"/>
      <c r="F207" s="115"/>
      <c r="G207" s="54"/>
    </row>
    <row r="208" spans="2:7" ht="12.75" customHeight="1" x14ac:dyDescent="0.2">
      <c r="B208" s="164" t="s">
        <v>202</v>
      </c>
      <c r="C208" s="165"/>
      <c r="D208" s="165"/>
      <c r="E208" s="166"/>
      <c r="F208" s="58"/>
      <c r="G208" s="58"/>
    </row>
    <row r="209" spans="2:7" x14ac:dyDescent="0.2">
      <c r="B209" s="82" t="s">
        <v>2</v>
      </c>
      <c r="C209" s="72" t="s">
        <v>3</v>
      </c>
      <c r="D209" s="72" t="s">
        <v>4</v>
      </c>
      <c r="E209" s="83" t="s">
        <v>5</v>
      </c>
      <c r="F209" s="11" t="s">
        <v>6</v>
      </c>
      <c r="G209" s="12" t="s">
        <v>7</v>
      </c>
    </row>
    <row r="210" spans="2:7" x14ac:dyDescent="0.2">
      <c r="B210" s="60" t="s">
        <v>40</v>
      </c>
      <c r="C210" s="107" t="s">
        <v>203</v>
      </c>
      <c r="D210" s="76"/>
      <c r="E210" s="76"/>
      <c r="F210" s="77"/>
      <c r="G210" s="77"/>
    </row>
    <row r="211" spans="2:7" ht="14.25" x14ac:dyDescent="0.2">
      <c r="B211" s="56">
        <v>1</v>
      </c>
      <c r="C211" s="70" t="s">
        <v>213</v>
      </c>
      <c r="D211" s="56" t="s">
        <v>60</v>
      </c>
      <c r="E211" s="116">
        <v>1</v>
      </c>
      <c r="F211" s="121">
        <v>3000</v>
      </c>
      <c r="G211" s="121">
        <f>F211</f>
        <v>3000</v>
      </c>
    </row>
    <row r="212" spans="2:7" ht="38.25" x14ac:dyDescent="0.2">
      <c r="B212" s="37">
        <v>2</v>
      </c>
      <c r="C212" s="39" t="s">
        <v>55</v>
      </c>
      <c r="D212" s="37" t="s">
        <v>60</v>
      </c>
      <c r="E212" s="90">
        <v>1</v>
      </c>
      <c r="F212" s="78">
        <v>7500</v>
      </c>
      <c r="G212" s="78">
        <f t="shared" ref="G212" si="9">E212*F212</f>
        <v>7500</v>
      </c>
    </row>
    <row r="213" spans="2:7" ht="51" x14ac:dyDescent="0.2">
      <c r="B213" s="56"/>
      <c r="C213" s="118" t="s">
        <v>223</v>
      </c>
      <c r="D213" s="37"/>
      <c r="E213" s="57"/>
      <c r="F213" s="121"/>
      <c r="G213" s="121"/>
    </row>
    <row r="214" spans="2:7" ht="15" x14ac:dyDescent="0.2">
      <c r="B214" s="60" t="s">
        <v>40</v>
      </c>
      <c r="C214" s="119" t="s">
        <v>204</v>
      </c>
      <c r="D214" s="155" t="s">
        <v>54</v>
      </c>
      <c r="E214" s="155"/>
      <c r="F214" s="155"/>
      <c r="G214" s="117">
        <f>SUM(G211:G213)</f>
        <v>10500</v>
      </c>
    </row>
    <row r="215" spans="2:7" x14ac:dyDescent="0.2">
      <c r="B215" s="150"/>
      <c r="C215" s="150"/>
      <c r="D215" s="150"/>
      <c r="E215" s="150"/>
      <c r="F215" s="150"/>
      <c r="G215" s="150"/>
    </row>
    <row r="216" spans="2:7" ht="21.75" customHeight="1" x14ac:dyDescent="0.2">
      <c r="B216" s="150" t="s">
        <v>224</v>
      </c>
      <c r="C216" s="150"/>
      <c r="D216" s="150"/>
      <c r="E216" s="150"/>
      <c r="F216" s="150"/>
      <c r="G216" s="87">
        <f>G30+G74+G120+G152+G192+G197+G214</f>
        <v>303388</v>
      </c>
    </row>
    <row r="217" spans="2:7" x14ac:dyDescent="0.2">
      <c r="B217" s="13" t="s">
        <v>8</v>
      </c>
      <c r="C217" s="4"/>
      <c r="D217" s="14"/>
      <c r="E217" s="14"/>
      <c r="F217" s="14"/>
      <c r="G217" s="14"/>
    </row>
    <row r="218" spans="2:7" ht="7.5" customHeight="1" x14ac:dyDescent="0.2">
      <c r="B218" s="13"/>
      <c r="C218" s="4"/>
      <c r="D218" s="14"/>
      <c r="E218" s="14"/>
      <c r="F218" s="14"/>
      <c r="G218" s="14"/>
    </row>
    <row r="219" spans="2:7" x14ac:dyDescent="0.2">
      <c r="B219" s="15" t="s">
        <v>9</v>
      </c>
    </row>
    <row r="220" spans="2:7" ht="27.75" customHeight="1" x14ac:dyDescent="0.2">
      <c r="B220" s="159" t="s">
        <v>10</v>
      </c>
      <c r="C220" s="159"/>
      <c r="D220" s="159"/>
      <c r="E220" s="159"/>
      <c r="F220" s="159"/>
      <c r="G220" s="159"/>
    </row>
    <row r="221" spans="2:7" ht="8.25" customHeight="1" x14ac:dyDescent="0.2">
      <c r="B221" s="16"/>
      <c r="C221" s="16"/>
      <c r="D221" s="16"/>
      <c r="E221" s="16"/>
      <c r="F221" s="16"/>
      <c r="G221" s="16"/>
    </row>
    <row r="222" spans="2:7" x14ac:dyDescent="0.2">
      <c r="B222" s="15" t="s">
        <v>11</v>
      </c>
    </row>
    <row r="223" spans="2:7" x14ac:dyDescent="0.2">
      <c r="B223" s="158" t="s">
        <v>26</v>
      </c>
      <c r="C223" s="158"/>
      <c r="D223" s="158"/>
      <c r="E223" s="158"/>
      <c r="F223" s="158"/>
      <c r="G223" s="158"/>
    </row>
    <row r="224" spans="2:7" ht="8.25" customHeight="1" x14ac:dyDescent="0.2">
      <c r="B224" s="14"/>
      <c r="C224" s="14"/>
      <c r="D224" s="14"/>
      <c r="E224" s="14"/>
      <c r="F224" s="14"/>
      <c r="G224" s="17"/>
    </row>
    <row r="225" spans="2:7" x14ac:dyDescent="0.2">
      <c r="B225" s="15" t="s">
        <v>12</v>
      </c>
      <c r="C225" s="18"/>
      <c r="D225" s="18"/>
      <c r="E225" s="18"/>
      <c r="F225" s="7"/>
      <c r="G225" s="7"/>
    </row>
    <row r="226" spans="2:7" x14ac:dyDescent="0.2">
      <c r="B226" s="19" t="s">
        <v>217</v>
      </c>
      <c r="C226" s="7"/>
      <c r="D226" s="7"/>
      <c r="E226" s="7"/>
      <c r="F226" s="7"/>
      <c r="G226" s="7"/>
    </row>
    <row r="227" spans="2:7" x14ac:dyDescent="0.2">
      <c r="B227" s="19" t="s">
        <v>216</v>
      </c>
      <c r="C227" s="7"/>
      <c r="D227" s="7"/>
      <c r="E227" s="7"/>
      <c r="F227" s="7"/>
      <c r="G227" s="7"/>
    </row>
    <row r="228" spans="2:7" x14ac:dyDescent="0.2">
      <c r="B228" s="19" t="s">
        <v>215</v>
      </c>
      <c r="C228" s="7"/>
      <c r="D228" s="7"/>
      <c r="E228" s="7"/>
      <c r="F228" s="7"/>
      <c r="G228" s="7"/>
    </row>
    <row r="229" spans="2:7" x14ac:dyDescent="0.2">
      <c r="B229" s="19" t="s">
        <v>214</v>
      </c>
      <c r="C229" s="7"/>
      <c r="D229" s="7"/>
      <c r="E229" s="7"/>
      <c r="F229" s="7"/>
      <c r="G229" s="7"/>
    </row>
    <row r="230" spans="2:7" x14ac:dyDescent="0.2">
      <c r="B230" s="19" t="s">
        <v>27</v>
      </c>
      <c r="C230" s="7"/>
      <c r="D230" s="7"/>
      <c r="E230" s="7"/>
      <c r="F230" s="20"/>
      <c r="G230" s="17"/>
    </row>
    <row r="231" spans="2:7" ht="9.75" customHeight="1" x14ac:dyDescent="0.2">
      <c r="B231" s="14"/>
      <c r="C231" s="14"/>
      <c r="D231" s="14"/>
      <c r="E231" s="14"/>
      <c r="F231" s="14"/>
      <c r="G231" s="14"/>
    </row>
    <row r="232" spans="2:7" ht="9.75" customHeight="1" x14ac:dyDescent="0.2">
      <c r="B232" s="15" t="s">
        <v>236</v>
      </c>
      <c r="C232" s="14"/>
      <c r="D232" s="14"/>
      <c r="E232" s="14"/>
      <c r="F232" s="14"/>
      <c r="G232" s="14"/>
    </row>
    <row r="233" spans="2:7" ht="9.75" customHeight="1" x14ac:dyDescent="0.2">
      <c r="B233" s="185" t="s">
        <v>232</v>
      </c>
      <c r="C233" s="14"/>
      <c r="D233" s="14"/>
      <c r="E233" s="14"/>
      <c r="F233" s="14"/>
      <c r="G233" s="14"/>
    </row>
    <row r="234" spans="2:7" ht="9.75" customHeight="1" x14ac:dyDescent="0.2">
      <c r="B234" s="21" t="s">
        <v>233</v>
      </c>
      <c r="C234" s="14"/>
      <c r="D234" s="14"/>
      <c r="E234" s="14"/>
      <c r="F234" s="14"/>
      <c r="G234" s="14"/>
    </row>
    <row r="235" spans="2:7" ht="9.75" customHeight="1" x14ac:dyDescent="0.2">
      <c r="B235" s="21" t="s">
        <v>234</v>
      </c>
      <c r="C235" s="14"/>
      <c r="D235" s="14"/>
      <c r="E235" s="14"/>
      <c r="F235" s="14"/>
      <c r="G235" s="14"/>
    </row>
    <row r="236" spans="2:7" ht="9.75" customHeight="1" x14ac:dyDescent="0.2">
      <c r="B236" s="21" t="s">
        <v>235</v>
      </c>
      <c r="C236" s="14"/>
      <c r="D236" s="14"/>
      <c r="E236" s="14"/>
      <c r="F236" s="14"/>
      <c r="G236" s="14"/>
    </row>
    <row r="237" spans="2:7" ht="9.75" customHeight="1" x14ac:dyDescent="0.2">
      <c r="B237" s="14"/>
      <c r="C237" s="14"/>
      <c r="D237" s="14"/>
      <c r="E237" s="14"/>
      <c r="F237" s="14"/>
      <c r="G237" s="14"/>
    </row>
    <row r="238" spans="2:7" x14ac:dyDescent="0.2">
      <c r="B238" s="15" t="s">
        <v>237</v>
      </c>
    </row>
    <row r="239" spans="2:7" x14ac:dyDescent="0.2">
      <c r="B239" s="159" t="s">
        <v>28</v>
      </c>
      <c r="C239" s="159"/>
      <c r="D239" s="159"/>
      <c r="E239" s="159"/>
      <c r="F239" s="159"/>
      <c r="G239" s="159"/>
    </row>
    <row r="240" spans="2:7" ht="5.25" customHeight="1" x14ac:dyDescent="0.2">
      <c r="B240" s="16"/>
      <c r="C240" s="16"/>
      <c r="D240" s="16"/>
      <c r="E240" s="16"/>
      <c r="F240" s="16"/>
      <c r="G240" s="16"/>
    </row>
    <row r="241" spans="2:7" x14ac:dyDescent="0.2">
      <c r="B241" s="15" t="s">
        <v>238</v>
      </c>
    </row>
    <row r="242" spans="2:7" ht="32.25" customHeight="1" x14ac:dyDescent="0.2">
      <c r="B242" s="159" t="s">
        <v>13</v>
      </c>
      <c r="C242" s="159"/>
      <c r="D242" s="159"/>
      <c r="E242" s="159"/>
      <c r="F242" s="159"/>
      <c r="G242" s="159"/>
    </row>
    <row r="243" spans="2:7" ht="8.25" customHeight="1" x14ac:dyDescent="0.2">
      <c r="B243" s="16"/>
      <c r="C243" s="16"/>
      <c r="D243" s="16"/>
      <c r="E243" s="16"/>
      <c r="F243" s="16"/>
      <c r="G243" s="16"/>
    </row>
    <row r="244" spans="2:7" x14ac:dyDescent="0.2">
      <c r="B244" s="15" t="s">
        <v>239</v>
      </c>
    </row>
    <row r="245" spans="2:7" x14ac:dyDescent="0.2">
      <c r="B245" s="21" t="s">
        <v>14</v>
      </c>
    </row>
    <row r="246" spans="2:7" x14ac:dyDescent="0.2">
      <c r="B246" s="21" t="s">
        <v>15</v>
      </c>
    </row>
    <row r="247" spans="2:7" x14ac:dyDescent="0.2">
      <c r="B247" s="21" t="s">
        <v>16</v>
      </c>
    </row>
    <row r="248" spans="2:7" x14ac:dyDescent="0.2">
      <c r="B248" s="15" t="s">
        <v>17</v>
      </c>
    </row>
    <row r="249" spans="2:7" ht="26.25" customHeight="1" x14ac:dyDescent="0.2">
      <c r="B249" s="159" t="s">
        <v>18</v>
      </c>
      <c r="C249" s="159"/>
      <c r="D249" s="159"/>
      <c r="E249" s="159"/>
      <c r="F249" s="159"/>
      <c r="G249" s="159"/>
    </row>
    <row r="250" spans="2:7" ht="7.5" customHeight="1" x14ac:dyDescent="0.2">
      <c r="B250" s="16"/>
      <c r="C250" s="16"/>
      <c r="D250" s="16"/>
      <c r="E250" s="16"/>
      <c r="F250" s="16"/>
      <c r="G250" s="16"/>
    </row>
    <row r="251" spans="2:7" x14ac:dyDescent="0.2">
      <c r="B251" s="15" t="s">
        <v>19</v>
      </c>
    </row>
    <row r="252" spans="2:7" x14ac:dyDescent="0.2">
      <c r="B252" s="159" t="s">
        <v>218</v>
      </c>
      <c r="C252" s="159"/>
      <c r="D252" s="159"/>
      <c r="E252" s="159"/>
      <c r="F252" s="159"/>
      <c r="G252" s="159"/>
    </row>
    <row r="253" spans="2:7" ht="6.75" customHeight="1" x14ac:dyDescent="0.2">
      <c r="B253" s="19"/>
      <c r="C253" s="22"/>
      <c r="D253" s="23"/>
      <c r="E253" s="23"/>
      <c r="F253" s="22"/>
      <c r="G253" s="22"/>
    </row>
    <row r="254" spans="2:7" ht="27.75" customHeight="1" x14ac:dyDescent="0.2">
      <c r="B254" s="156" t="s">
        <v>20</v>
      </c>
      <c r="C254" s="156"/>
      <c r="D254" s="156"/>
      <c r="E254" s="156"/>
      <c r="F254" s="156"/>
      <c r="G254" s="156"/>
    </row>
    <row r="255" spans="2:7" ht="4.5" customHeight="1" x14ac:dyDescent="0.2">
      <c r="B255" s="23"/>
      <c r="C255" s="22"/>
      <c r="D255" s="23"/>
      <c r="E255" s="23"/>
      <c r="F255" s="14"/>
      <c r="G255" s="17"/>
    </row>
    <row r="256" spans="2:7" x14ac:dyDescent="0.2">
      <c r="B256" s="24" t="s">
        <v>21</v>
      </c>
      <c r="C256" s="25"/>
      <c r="D256" s="14"/>
      <c r="E256" s="14"/>
      <c r="F256" s="14"/>
      <c r="G256" s="17"/>
    </row>
    <row r="257" spans="2:7" ht="3.75" customHeight="1" x14ac:dyDescent="0.2">
      <c r="B257" s="24"/>
      <c r="C257" s="25"/>
      <c r="D257" s="14"/>
      <c r="E257" s="14"/>
      <c r="F257" s="14"/>
      <c r="G257" s="17"/>
    </row>
    <row r="258" spans="2:7" x14ac:dyDescent="0.2">
      <c r="B258" s="26" t="s">
        <v>22</v>
      </c>
      <c r="C258" s="26"/>
      <c r="D258" s="14"/>
      <c r="E258" s="14"/>
      <c r="F258" s="14"/>
      <c r="G258" s="17"/>
    </row>
    <row r="259" spans="2:7" x14ac:dyDescent="0.2">
      <c r="B259" s="24" t="s">
        <v>23</v>
      </c>
      <c r="C259" s="25"/>
      <c r="D259" s="14"/>
      <c r="E259" s="14"/>
      <c r="F259" s="14"/>
      <c r="G259" s="17"/>
    </row>
    <row r="260" spans="2:7" x14ac:dyDescent="0.2">
      <c r="B260" s="24" t="s">
        <v>24</v>
      </c>
      <c r="C260" s="25"/>
      <c r="D260" s="14"/>
      <c r="E260" s="14"/>
      <c r="F260" s="27"/>
      <c r="G260" s="9"/>
    </row>
    <row r="261" spans="2:7" x14ac:dyDescent="0.2">
      <c r="B261" s="24" t="s">
        <v>25</v>
      </c>
      <c r="C261" s="25"/>
      <c r="D261" s="14"/>
      <c r="E261" s="14"/>
      <c r="F261" s="27"/>
      <c r="G261" s="9"/>
    </row>
  </sheetData>
  <mergeCells count="35">
    <mergeCell ref="B9:C9"/>
    <mergeCell ref="F9:G9"/>
    <mergeCell ref="F10:G10"/>
    <mergeCell ref="C17:G17"/>
    <mergeCell ref="B208:E208"/>
    <mergeCell ref="G183:G191"/>
    <mergeCell ref="G133:G151"/>
    <mergeCell ref="G172:G178"/>
    <mergeCell ref="C171:G171"/>
    <mergeCell ref="C179:G179"/>
    <mergeCell ref="C182:G182"/>
    <mergeCell ref="C31:E31"/>
    <mergeCell ref="B97:G97"/>
    <mergeCell ref="G100:G119"/>
    <mergeCell ref="G180:G181"/>
    <mergeCell ref="F12:G12"/>
    <mergeCell ref="B254:G254"/>
    <mergeCell ref="E30:F30"/>
    <mergeCell ref="B223:G223"/>
    <mergeCell ref="B239:G239"/>
    <mergeCell ref="B242:G242"/>
    <mergeCell ref="B249:G249"/>
    <mergeCell ref="B252:G252"/>
    <mergeCell ref="B220:G220"/>
    <mergeCell ref="D74:F74"/>
    <mergeCell ref="D192:F192"/>
    <mergeCell ref="D197:F197"/>
    <mergeCell ref="D214:F214"/>
    <mergeCell ref="B215:G215"/>
    <mergeCell ref="B216:F216"/>
    <mergeCell ref="D152:F152"/>
    <mergeCell ref="B13:C13"/>
    <mergeCell ref="B16:C16"/>
    <mergeCell ref="C15:G15"/>
    <mergeCell ref="D120:F120"/>
  </mergeCells>
  <pageMargins left="0" right="0" top="0.25" bottom="0" header="0" footer="0"/>
  <pageSetup paperSize="9" orientation="portrait" r:id="rId1"/>
  <headerFooter>
    <oddHeader>&amp;C&amp;G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718A3-6D4F-45BF-8299-EBF72E2C99D7}">
  <dimension ref="A1:K131"/>
  <sheetViews>
    <sheetView workbookViewId="0">
      <selection activeCell="F4" sqref="F4:F7"/>
    </sheetView>
  </sheetViews>
  <sheetFormatPr defaultRowHeight="15" x14ac:dyDescent="0.25"/>
  <cols>
    <col min="2" max="2" width="45.85546875" bestFit="1" customWidth="1"/>
    <col min="3" max="3" width="11.7109375" bestFit="1" customWidth="1"/>
    <col min="4" max="4" width="12.28515625" bestFit="1" customWidth="1"/>
    <col min="5" max="5" width="12.28515625" customWidth="1"/>
    <col min="6" max="6" width="13.28515625" bestFit="1" customWidth="1"/>
  </cols>
  <sheetData>
    <row r="1" spans="1:11" x14ac:dyDescent="0.25">
      <c r="A1" s="183" t="s">
        <v>29</v>
      </c>
      <c r="B1" s="183"/>
      <c r="C1" s="183"/>
      <c r="D1" s="183"/>
      <c r="E1" s="183"/>
      <c r="F1" s="183"/>
    </row>
    <row r="2" spans="1:11" x14ac:dyDescent="0.25">
      <c r="A2" s="184" t="s">
        <v>30</v>
      </c>
      <c r="B2" s="184"/>
      <c r="C2" s="184"/>
      <c r="D2" s="184"/>
      <c r="E2" s="184"/>
      <c r="F2" s="184"/>
    </row>
    <row r="3" spans="1:11" x14ac:dyDescent="0.25">
      <c r="A3" s="32" t="s">
        <v>31</v>
      </c>
      <c r="B3" s="32" t="s">
        <v>32</v>
      </c>
      <c r="C3" s="32" t="s">
        <v>101</v>
      </c>
      <c r="D3" s="32" t="s">
        <v>102</v>
      </c>
      <c r="E3" s="32" t="s">
        <v>5</v>
      </c>
      <c r="F3" s="32" t="s">
        <v>35</v>
      </c>
    </row>
    <row r="4" spans="1:11" x14ac:dyDescent="0.25">
      <c r="A4" s="29">
        <v>1</v>
      </c>
      <c r="B4" s="30" t="s">
        <v>103</v>
      </c>
      <c r="C4" s="30">
        <v>140</v>
      </c>
      <c r="D4" s="30">
        <v>500</v>
      </c>
      <c r="E4" s="30"/>
      <c r="F4" s="34">
        <f>(C4*D4)/10000</f>
        <v>7</v>
      </c>
      <c r="I4">
        <v>2.25</v>
      </c>
    </row>
    <row r="5" spans="1:11" x14ac:dyDescent="0.25">
      <c r="A5" s="29">
        <v>2</v>
      </c>
      <c r="B5" s="30" t="s">
        <v>103</v>
      </c>
      <c r="C5" s="30">
        <v>140</v>
      </c>
      <c r="D5" s="30">
        <v>500</v>
      </c>
      <c r="E5" s="30"/>
      <c r="F5" s="34">
        <f t="shared" ref="F5:F8" si="0">(C5*D5)/10000</f>
        <v>7</v>
      </c>
      <c r="I5">
        <v>1.6</v>
      </c>
    </row>
    <row r="6" spans="1:11" x14ac:dyDescent="0.25">
      <c r="A6" s="29">
        <v>3</v>
      </c>
      <c r="B6" s="30" t="s">
        <v>103</v>
      </c>
      <c r="C6" s="30">
        <v>80</v>
      </c>
      <c r="D6" s="30">
        <v>500</v>
      </c>
      <c r="E6" s="30"/>
      <c r="F6" s="34">
        <f t="shared" si="0"/>
        <v>4</v>
      </c>
      <c r="I6">
        <v>2.2599999999999998</v>
      </c>
    </row>
    <row r="7" spans="1:11" x14ac:dyDescent="0.25">
      <c r="A7" s="29">
        <v>4</v>
      </c>
      <c r="B7" s="30" t="s">
        <v>103</v>
      </c>
      <c r="C7" s="30">
        <v>80</v>
      </c>
      <c r="D7" s="30">
        <v>500</v>
      </c>
      <c r="E7" s="30"/>
      <c r="F7" s="34">
        <f t="shared" si="0"/>
        <v>4</v>
      </c>
      <c r="I7">
        <f>SUM(I4:I6)</f>
        <v>6.1099999999999994</v>
      </c>
      <c r="J7">
        <v>5.34</v>
      </c>
      <c r="K7">
        <f>I7-J7</f>
        <v>0.76999999999999957</v>
      </c>
    </row>
    <row r="8" spans="1:11" x14ac:dyDescent="0.25">
      <c r="A8" s="29">
        <v>5</v>
      </c>
      <c r="B8" s="30" t="s">
        <v>104</v>
      </c>
      <c r="C8" s="30">
        <v>105</v>
      </c>
      <c r="D8" s="30">
        <v>250</v>
      </c>
      <c r="E8" s="30"/>
      <c r="F8" s="34">
        <f t="shared" si="0"/>
        <v>2.625</v>
      </c>
    </row>
    <row r="9" spans="1:11" x14ac:dyDescent="0.25">
      <c r="A9" s="29">
        <v>1</v>
      </c>
      <c r="B9" s="30" t="s">
        <v>104</v>
      </c>
      <c r="C9" s="30">
        <v>105</v>
      </c>
      <c r="D9" s="30">
        <v>250</v>
      </c>
      <c r="E9" s="29">
        <v>4</v>
      </c>
      <c r="F9" s="34">
        <f>(C9*D9/10000)*E9</f>
        <v>10.5</v>
      </c>
    </row>
    <row r="10" spans="1:11" x14ac:dyDescent="0.25">
      <c r="A10" s="179" t="s">
        <v>36</v>
      </c>
      <c r="B10" s="179"/>
      <c r="C10" s="179"/>
      <c r="D10" s="179"/>
      <c r="E10" s="32"/>
      <c r="F10" s="35">
        <f>SUM(F4:F9)</f>
        <v>35.125</v>
      </c>
    </row>
    <row r="13" spans="1:11" x14ac:dyDescent="0.25">
      <c r="A13" s="31" t="s">
        <v>37</v>
      </c>
      <c r="B13" s="31"/>
      <c r="C13" s="31"/>
      <c r="D13" s="31"/>
      <c r="E13" s="31"/>
      <c r="F13" s="31"/>
    </row>
    <row r="14" spans="1:11" x14ac:dyDescent="0.25">
      <c r="A14" s="32" t="s">
        <v>31</v>
      </c>
      <c r="B14" s="32" t="s">
        <v>32</v>
      </c>
      <c r="C14" s="32" t="s">
        <v>33</v>
      </c>
      <c r="D14" s="32" t="s">
        <v>34</v>
      </c>
      <c r="E14" s="32"/>
      <c r="F14" s="32" t="s">
        <v>35</v>
      </c>
    </row>
    <row r="15" spans="1:11" x14ac:dyDescent="0.25">
      <c r="A15" s="29">
        <v>1</v>
      </c>
      <c r="B15" s="30" t="s">
        <v>38</v>
      </c>
      <c r="C15" s="30">
        <v>0.8</v>
      </c>
      <c r="D15" s="30">
        <v>3</v>
      </c>
      <c r="E15" s="30"/>
      <c r="F15" s="30">
        <f t="shared" ref="F15:F18" si="1">C15*D15</f>
        <v>2.4000000000000004</v>
      </c>
      <c r="I15">
        <v>3.2</v>
      </c>
    </row>
    <row r="16" spans="1:11" x14ac:dyDescent="0.25">
      <c r="A16" s="29">
        <v>2</v>
      </c>
      <c r="B16" s="30" t="s">
        <v>38</v>
      </c>
      <c r="C16" s="30">
        <v>0.8</v>
      </c>
      <c r="D16" s="30">
        <v>3</v>
      </c>
      <c r="E16" s="30"/>
      <c r="F16" s="30">
        <f t="shared" si="1"/>
        <v>2.4000000000000004</v>
      </c>
      <c r="I16">
        <f>I15/4</f>
        <v>0.8</v>
      </c>
    </row>
    <row r="17" spans="1:6" x14ac:dyDescent="0.25">
      <c r="A17" s="29">
        <v>3</v>
      </c>
      <c r="B17" s="30" t="s">
        <v>38</v>
      </c>
      <c r="C17" s="30">
        <v>0.8</v>
      </c>
      <c r="D17" s="30">
        <v>3</v>
      </c>
      <c r="E17" s="30"/>
      <c r="F17" s="30">
        <f t="shared" si="1"/>
        <v>2.4000000000000004</v>
      </c>
    </row>
    <row r="18" spans="1:6" x14ac:dyDescent="0.25">
      <c r="A18" s="29">
        <v>4</v>
      </c>
      <c r="B18" s="30" t="s">
        <v>38</v>
      </c>
      <c r="C18" s="30">
        <v>0.8</v>
      </c>
      <c r="D18" s="30">
        <v>3</v>
      </c>
      <c r="E18" s="30"/>
      <c r="F18" s="30">
        <f t="shared" si="1"/>
        <v>2.4000000000000004</v>
      </c>
    </row>
    <row r="19" spans="1:6" x14ac:dyDescent="0.25">
      <c r="A19" s="179" t="s">
        <v>39</v>
      </c>
      <c r="B19" s="179"/>
      <c r="C19" s="179"/>
      <c r="D19" s="179"/>
      <c r="E19" s="32"/>
      <c r="F19" s="33">
        <f>SUM(F15:F18)</f>
        <v>9.6000000000000014</v>
      </c>
    </row>
    <row r="21" spans="1:6" x14ac:dyDescent="0.25">
      <c r="A21" s="31" t="s">
        <v>69</v>
      </c>
    </row>
    <row r="22" spans="1:6" x14ac:dyDescent="0.25">
      <c r="A22" s="32" t="s">
        <v>31</v>
      </c>
      <c r="B22" s="32" t="s">
        <v>70</v>
      </c>
      <c r="C22" s="32" t="s">
        <v>72</v>
      </c>
    </row>
    <row r="23" spans="1:6" x14ac:dyDescent="0.25">
      <c r="A23" s="29">
        <v>1</v>
      </c>
      <c r="B23" s="30" t="s">
        <v>71</v>
      </c>
      <c r="C23" s="30">
        <v>11</v>
      </c>
    </row>
    <row r="24" spans="1:6" x14ac:dyDescent="0.25">
      <c r="A24" s="29">
        <v>2</v>
      </c>
      <c r="B24" s="30" t="s">
        <v>74</v>
      </c>
      <c r="C24" s="30">
        <v>3</v>
      </c>
    </row>
    <row r="25" spans="1:6" x14ac:dyDescent="0.25">
      <c r="A25" s="29">
        <v>3</v>
      </c>
      <c r="B25" s="30" t="s">
        <v>74</v>
      </c>
      <c r="C25" s="30">
        <v>3</v>
      </c>
    </row>
    <row r="26" spans="1:6" x14ac:dyDescent="0.25">
      <c r="A26" s="29">
        <v>4</v>
      </c>
      <c r="B26" s="30" t="s">
        <v>73</v>
      </c>
      <c r="C26" s="30">
        <v>7</v>
      </c>
    </row>
    <row r="27" spans="1:6" x14ac:dyDescent="0.25">
      <c r="A27" s="29">
        <v>5</v>
      </c>
      <c r="B27" s="30" t="s">
        <v>73</v>
      </c>
      <c r="C27" s="30">
        <v>7</v>
      </c>
    </row>
    <row r="28" spans="1:6" x14ac:dyDescent="0.25">
      <c r="A28" s="29">
        <v>6</v>
      </c>
      <c r="B28" s="30" t="s">
        <v>75</v>
      </c>
      <c r="C28" s="30">
        <v>1</v>
      </c>
    </row>
    <row r="29" spans="1:6" x14ac:dyDescent="0.25">
      <c r="A29" s="29">
        <v>7</v>
      </c>
      <c r="B29" s="30" t="s">
        <v>76</v>
      </c>
      <c r="C29" s="30">
        <v>1</v>
      </c>
    </row>
    <row r="30" spans="1:6" x14ac:dyDescent="0.25">
      <c r="A30" s="29">
        <v>8</v>
      </c>
      <c r="B30" s="30" t="s">
        <v>77</v>
      </c>
      <c r="C30" s="30">
        <v>1</v>
      </c>
    </row>
    <row r="31" spans="1:6" x14ac:dyDescent="0.25">
      <c r="A31" s="179" t="s">
        <v>78</v>
      </c>
      <c r="B31" s="179"/>
      <c r="C31" s="33">
        <f>SUM(C23:C30)</f>
        <v>34</v>
      </c>
    </row>
    <row r="33" spans="1:6" x14ac:dyDescent="0.25">
      <c r="A33" s="31" t="s">
        <v>82</v>
      </c>
      <c r="B33" s="31"/>
      <c r="C33" s="31"/>
    </row>
    <row r="34" spans="1:6" x14ac:dyDescent="0.25">
      <c r="A34" s="32" t="s">
        <v>31</v>
      </c>
      <c r="B34" s="32" t="s">
        <v>70</v>
      </c>
      <c r="C34" s="32" t="s">
        <v>72</v>
      </c>
    </row>
    <row r="35" spans="1:6" x14ac:dyDescent="0.25">
      <c r="A35" s="29">
        <v>1</v>
      </c>
      <c r="B35" s="30" t="s">
        <v>71</v>
      </c>
      <c r="C35" s="30">
        <v>8</v>
      </c>
    </row>
    <row r="36" spans="1:6" x14ac:dyDescent="0.25">
      <c r="A36" s="29">
        <v>2</v>
      </c>
      <c r="B36" s="30" t="s">
        <v>71</v>
      </c>
      <c r="C36" s="30">
        <v>11</v>
      </c>
    </row>
    <row r="37" spans="1:6" x14ac:dyDescent="0.25">
      <c r="A37" s="179" t="s">
        <v>78</v>
      </c>
      <c r="B37" s="179"/>
      <c r="C37" s="33">
        <f>SUM(C35:C36)</f>
        <v>19</v>
      </c>
    </row>
    <row r="39" spans="1:6" x14ac:dyDescent="0.25">
      <c r="A39" s="31" t="s">
        <v>87</v>
      </c>
    </row>
    <row r="40" spans="1:6" x14ac:dyDescent="0.25">
      <c r="A40" s="31" t="s">
        <v>97</v>
      </c>
    </row>
    <row r="41" spans="1:6" x14ac:dyDescent="0.25">
      <c r="A41" s="32" t="s">
        <v>31</v>
      </c>
      <c r="B41" s="32" t="s">
        <v>70</v>
      </c>
      <c r="C41" s="32" t="s">
        <v>33</v>
      </c>
      <c r="D41" s="32" t="s">
        <v>34</v>
      </c>
      <c r="E41" s="32"/>
      <c r="F41" s="32" t="s">
        <v>89</v>
      </c>
    </row>
    <row r="42" spans="1:6" x14ac:dyDescent="0.25">
      <c r="A42" s="29">
        <v>1</v>
      </c>
      <c r="B42" s="30" t="s">
        <v>90</v>
      </c>
      <c r="C42" s="30">
        <v>2.2000000000000002</v>
      </c>
      <c r="D42" s="30">
        <v>4.5</v>
      </c>
      <c r="E42" s="30"/>
      <c r="F42" s="34">
        <f>C42*D42</f>
        <v>9.9</v>
      </c>
    </row>
    <row r="43" spans="1:6" x14ac:dyDescent="0.25">
      <c r="A43" s="29">
        <v>2</v>
      </c>
      <c r="B43" s="30" t="s">
        <v>91</v>
      </c>
      <c r="C43" s="30">
        <v>3.75</v>
      </c>
      <c r="D43" s="30">
        <v>4.6500000000000004</v>
      </c>
      <c r="E43" s="30"/>
      <c r="F43" s="34">
        <f t="shared" ref="F43:F56" si="2">C43*D43</f>
        <v>17.4375</v>
      </c>
    </row>
    <row r="44" spans="1:6" x14ac:dyDescent="0.25">
      <c r="A44" s="29">
        <v>3</v>
      </c>
      <c r="B44" s="30" t="s">
        <v>91</v>
      </c>
      <c r="C44" s="30">
        <v>3.3</v>
      </c>
      <c r="D44" s="30">
        <v>4.6500000000000004</v>
      </c>
      <c r="E44" s="30"/>
      <c r="F44" s="34">
        <f t="shared" si="2"/>
        <v>15.345000000000001</v>
      </c>
    </row>
    <row r="45" spans="1:6" x14ac:dyDescent="0.25">
      <c r="A45" s="29">
        <v>4</v>
      </c>
      <c r="B45" s="30" t="s">
        <v>90</v>
      </c>
      <c r="C45" s="30">
        <v>2.2000000000000002</v>
      </c>
      <c r="D45" s="30">
        <v>4.6500000000000004</v>
      </c>
      <c r="E45" s="30"/>
      <c r="F45" s="34">
        <f t="shared" si="2"/>
        <v>10.230000000000002</v>
      </c>
    </row>
    <row r="46" spans="1:6" x14ac:dyDescent="0.25">
      <c r="A46" s="29">
        <v>5</v>
      </c>
      <c r="B46" s="30" t="s">
        <v>92</v>
      </c>
      <c r="C46" s="30">
        <v>2.4</v>
      </c>
      <c r="D46" s="30">
        <v>4.5</v>
      </c>
      <c r="E46" s="30"/>
      <c r="F46" s="34">
        <f t="shared" si="2"/>
        <v>10.799999999999999</v>
      </c>
    </row>
    <row r="47" spans="1:6" x14ac:dyDescent="0.25">
      <c r="A47" s="29">
        <v>6</v>
      </c>
      <c r="B47" s="30" t="s">
        <v>92</v>
      </c>
      <c r="C47" s="30">
        <v>0.95</v>
      </c>
      <c r="D47" s="30">
        <v>4.5</v>
      </c>
      <c r="E47" s="30"/>
      <c r="F47" s="34">
        <f t="shared" si="2"/>
        <v>4.2749999999999995</v>
      </c>
    </row>
    <row r="48" spans="1:6" x14ac:dyDescent="0.25">
      <c r="A48" s="29">
        <v>7</v>
      </c>
      <c r="B48" s="30" t="s">
        <v>92</v>
      </c>
      <c r="C48" s="30">
        <v>1.8</v>
      </c>
      <c r="D48" s="30">
        <v>4.5</v>
      </c>
      <c r="E48" s="30"/>
      <c r="F48" s="34">
        <f t="shared" si="2"/>
        <v>8.1</v>
      </c>
    </row>
    <row r="49" spans="1:6" x14ac:dyDescent="0.25">
      <c r="A49" s="29">
        <v>8</v>
      </c>
      <c r="B49" s="30" t="s">
        <v>92</v>
      </c>
      <c r="C49" s="30">
        <v>2.5</v>
      </c>
      <c r="D49" s="30">
        <v>4.5</v>
      </c>
      <c r="E49" s="30"/>
      <c r="F49" s="34">
        <f t="shared" si="2"/>
        <v>11.25</v>
      </c>
    </row>
    <row r="50" spans="1:6" x14ac:dyDescent="0.25">
      <c r="A50" s="29">
        <v>9</v>
      </c>
      <c r="B50" s="30" t="s">
        <v>92</v>
      </c>
      <c r="C50" s="30">
        <v>2</v>
      </c>
      <c r="D50" s="30">
        <v>4.5</v>
      </c>
      <c r="E50" s="30"/>
      <c r="F50" s="34">
        <f t="shared" si="2"/>
        <v>9</v>
      </c>
    </row>
    <row r="51" spans="1:6" x14ac:dyDescent="0.25">
      <c r="A51" s="29">
        <v>10</v>
      </c>
      <c r="B51" s="30" t="s">
        <v>93</v>
      </c>
      <c r="C51" s="30">
        <v>1.02</v>
      </c>
      <c r="D51" s="30">
        <v>4.6500000000000004</v>
      </c>
      <c r="E51" s="30"/>
      <c r="F51" s="34">
        <f t="shared" si="2"/>
        <v>4.7430000000000003</v>
      </c>
    </row>
    <row r="52" spans="1:6" x14ac:dyDescent="0.25">
      <c r="A52" s="29">
        <v>11</v>
      </c>
      <c r="B52" s="30" t="s">
        <v>94</v>
      </c>
      <c r="C52" s="30">
        <v>2.2000000000000002</v>
      </c>
      <c r="D52" s="30">
        <v>4.6500000000000004</v>
      </c>
      <c r="E52" s="30"/>
      <c r="F52" s="34">
        <f t="shared" si="2"/>
        <v>10.230000000000002</v>
      </c>
    </row>
    <row r="53" spans="1:6" x14ac:dyDescent="0.25">
      <c r="A53" s="29">
        <v>12</v>
      </c>
      <c r="B53" s="30" t="s">
        <v>95</v>
      </c>
      <c r="C53" s="30">
        <v>3</v>
      </c>
      <c r="D53" s="30">
        <v>4.6500000000000004</v>
      </c>
      <c r="E53" s="30"/>
      <c r="F53" s="34">
        <f t="shared" si="2"/>
        <v>13.950000000000001</v>
      </c>
    </row>
    <row r="54" spans="1:6" x14ac:dyDescent="0.25">
      <c r="A54" s="29">
        <v>13</v>
      </c>
      <c r="B54" s="30" t="s">
        <v>95</v>
      </c>
      <c r="C54" s="30">
        <v>2.7</v>
      </c>
      <c r="D54" s="30">
        <v>4.6500000000000004</v>
      </c>
      <c r="E54" s="30"/>
      <c r="F54" s="34">
        <f t="shared" si="2"/>
        <v>12.555000000000001</v>
      </c>
    </row>
    <row r="55" spans="1:6" x14ac:dyDescent="0.25">
      <c r="A55" s="29">
        <v>14</v>
      </c>
      <c r="B55" s="30" t="s">
        <v>94</v>
      </c>
      <c r="C55" s="30">
        <v>2.9</v>
      </c>
      <c r="D55" s="30">
        <v>4.6500000000000004</v>
      </c>
      <c r="E55" s="30"/>
      <c r="F55" s="34">
        <f t="shared" si="2"/>
        <v>13.485000000000001</v>
      </c>
    </row>
    <row r="56" spans="1:6" x14ac:dyDescent="0.25">
      <c r="A56" s="29">
        <v>15</v>
      </c>
      <c r="B56" s="30" t="s">
        <v>94</v>
      </c>
      <c r="C56" s="30">
        <v>1.1499999999999999</v>
      </c>
      <c r="D56" s="30">
        <v>4.6500000000000004</v>
      </c>
      <c r="E56" s="30"/>
      <c r="F56" s="34">
        <f t="shared" si="2"/>
        <v>5.3475000000000001</v>
      </c>
    </row>
    <row r="57" spans="1:6" x14ac:dyDescent="0.25">
      <c r="A57" s="180" t="s">
        <v>78</v>
      </c>
      <c r="B57" s="181"/>
      <c r="C57" s="181"/>
      <c r="D57" s="182"/>
      <c r="E57" s="44"/>
      <c r="F57" s="35">
        <f>SUM(F42:F56)</f>
        <v>156.648</v>
      </c>
    </row>
    <row r="59" spans="1:6" x14ac:dyDescent="0.25">
      <c r="A59" s="31" t="s">
        <v>88</v>
      </c>
    </row>
    <row r="60" spans="1:6" x14ac:dyDescent="0.25">
      <c r="A60" s="32" t="s">
        <v>31</v>
      </c>
      <c r="B60" s="32" t="s">
        <v>70</v>
      </c>
      <c r="C60" s="32" t="s">
        <v>33</v>
      </c>
      <c r="D60" s="32" t="s">
        <v>34</v>
      </c>
      <c r="E60" s="32"/>
      <c r="F60" s="32" t="s">
        <v>89</v>
      </c>
    </row>
    <row r="61" spans="1:6" x14ac:dyDescent="0.25">
      <c r="A61" s="29">
        <v>1</v>
      </c>
      <c r="B61" s="30" t="s">
        <v>98</v>
      </c>
      <c r="C61" s="30">
        <v>6.1</v>
      </c>
      <c r="D61" s="30">
        <v>4.6500000000000004</v>
      </c>
      <c r="E61" s="30"/>
      <c r="F61" s="34">
        <f>C61*D61</f>
        <v>28.365000000000002</v>
      </c>
    </row>
    <row r="63" spans="1:6" x14ac:dyDescent="0.25">
      <c r="A63" s="31" t="s">
        <v>99</v>
      </c>
    </row>
    <row r="64" spans="1:6" x14ac:dyDescent="0.25">
      <c r="A64" s="32" t="s">
        <v>31</v>
      </c>
      <c r="B64" s="32" t="s">
        <v>70</v>
      </c>
      <c r="C64" s="32" t="s">
        <v>33</v>
      </c>
      <c r="D64" s="32" t="s">
        <v>34</v>
      </c>
      <c r="E64" s="32"/>
      <c r="F64" s="32" t="s">
        <v>89</v>
      </c>
    </row>
    <row r="65" spans="1:6" x14ac:dyDescent="0.25">
      <c r="A65" s="29">
        <v>1</v>
      </c>
      <c r="B65" s="30" t="s">
        <v>90</v>
      </c>
      <c r="C65" s="30">
        <v>1.26</v>
      </c>
      <c r="D65" s="30">
        <v>4.5</v>
      </c>
      <c r="E65" s="30"/>
      <c r="F65" s="34">
        <f>C65*D65</f>
        <v>5.67</v>
      </c>
    </row>
    <row r="66" spans="1:6" x14ac:dyDescent="0.25">
      <c r="A66" s="29">
        <v>2</v>
      </c>
      <c r="B66" s="30" t="s">
        <v>91</v>
      </c>
      <c r="C66" s="30">
        <v>0.73499999999999999</v>
      </c>
      <c r="D66" s="30">
        <v>4.6500000000000004</v>
      </c>
      <c r="E66" s="30"/>
      <c r="F66" s="34">
        <f t="shared" ref="F66:F83" si="3">C66*D66</f>
        <v>3.4177500000000003</v>
      </c>
    </row>
    <row r="67" spans="1:6" x14ac:dyDescent="0.25">
      <c r="A67" s="29">
        <v>3</v>
      </c>
      <c r="B67" s="30" t="s">
        <v>91</v>
      </c>
      <c r="C67" s="30">
        <v>0.1</v>
      </c>
      <c r="D67" s="30">
        <v>4.6500000000000004</v>
      </c>
      <c r="E67" s="30"/>
      <c r="F67" s="34">
        <f t="shared" si="3"/>
        <v>0.46500000000000008</v>
      </c>
    </row>
    <row r="68" spans="1:6" x14ac:dyDescent="0.25">
      <c r="A68" s="29">
        <v>4</v>
      </c>
      <c r="B68" s="30" t="s">
        <v>90</v>
      </c>
      <c r="C68" s="30">
        <v>0.55000000000000004</v>
      </c>
      <c r="D68" s="30">
        <v>4.6500000000000004</v>
      </c>
      <c r="E68" s="30"/>
      <c r="F68" s="34">
        <f t="shared" si="3"/>
        <v>2.5575000000000006</v>
      </c>
    </row>
    <row r="69" spans="1:6" x14ac:dyDescent="0.25">
      <c r="A69" s="29">
        <v>5</v>
      </c>
      <c r="B69" s="30" t="s">
        <v>92</v>
      </c>
      <c r="C69" s="30">
        <v>0.5</v>
      </c>
      <c r="D69" s="30">
        <v>4.5</v>
      </c>
      <c r="E69" s="30"/>
      <c r="F69" s="34">
        <f t="shared" si="3"/>
        <v>2.25</v>
      </c>
    </row>
    <row r="70" spans="1:6" x14ac:dyDescent="0.25">
      <c r="A70" s="29">
        <v>6</v>
      </c>
      <c r="B70" s="30" t="s">
        <v>92</v>
      </c>
      <c r="C70" s="30">
        <v>1</v>
      </c>
      <c r="D70" s="30">
        <v>4.5</v>
      </c>
      <c r="E70" s="30"/>
      <c r="F70" s="34">
        <f t="shared" si="3"/>
        <v>4.5</v>
      </c>
    </row>
    <row r="71" spans="1:6" x14ac:dyDescent="0.25">
      <c r="A71" s="29">
        <v>7</v>
      </c>
      <c r="B71" s="30" t="s">
        <v>92</v>
      </c>
      <c r="C71" s="30">
        <v>1.6</v>
      </c>
      <c r="D71" s="30">
        <v>4.5</v>
      </c>
      <c r="E71" s="30"/>
      <c r="F71" s="34">
        <f t="shared" si="3"/>
        <v>7.2</v>
      </c>
    </row>
    <row r="72" spans="1:6" x14ac:dyDescent="0.25">
      <c r="A72" s="29">
        <v>8</v>
      </c>
      <c r="B72" s="30" t="s">
        <v>92</v>
      </c>
      <c r="C72" s="30">
        <v>5.2</v>
      </c>
      <c r="D72" s="30">
        <v>4.5</v>
      </c>
      <c r="E72" s="30"/>
      <c r="F72" s="34">
        <f t="shared" si="3"/>
        <v>23.400000000000002</v>
      </c>
    </row>
    <row r="73" spans="1:6" x14ac:dyDescent="0.25">
      <c r="A73" s="29">
        <v>9</v>
      </c>
      <c r="B73" s="30" t="s">
        <v>92</v>
      </c>
      <c r="C73" s="30">
        <v>1.5</v>
      </c>
      <c r="D73" s="30">
        <v>4.5</v>
      </c>
      <c r="E73" s="30"/>
      <c r="F73" s="34">
        <f t="shared" si="3"/>
        <v>6.75</v>
      </c>
    </row>
    <row r="74" spans="1:6" x14ac:dyDescent="0.25">
      <c r="A74" s="29">
        <v>10</v>
      </c>
      <c r="B74" s="30" t="s">
        <v>93</v>
      </c>
      <c r="C74" s="30">
        <v>0.7</v>
      </c>
      <c r="D74" s="30">
        <v>4.6500000000000004</v>
      </c>
      <c r="E74" s="30"/>
      <c r="F74" s="34">
        <f t="shared" si="3"/>
        <v>3.2549999999999999</v>
      </c>
    </row>
    <row r="75" spans="1:6" x14ac:dyDescent="0.25">
      <c r="A75" s="29">
        <v>11</v>
      </c>
      <c r="B75" s="30"/>
      <c r="C75" s="30">
        <v>3.2</v>
      </c>
      <c r="D75" s="30">
        <v>4.5</v>
      </c>
      <c r="E75" s="30"/>
      <c r="F75" s="34">
        <f t="shared" si="3"/>
        <v>14.4</v>
      </c>
    </row>
    <row r="76" spans="1:6" x14ac:dyDescent="0.25">
      <c r="A76" s="29">
        <v>12</v>
      </c>
      <c r="B76" s="30"/>
      <c r="C76" s="30">
        <v>4.5</v>
      </c>
      <c r="D76" s="30">
        <v>4.6500000000000004</v>
      </c>
      <c r="E76" s="30"/>
      <c r="F76" s="34">
        <f t="shared" si="3"/>
        <v>20.925000000000001</v>
      </c>
    </row>
    <row r="77" spans="1:6" x14ac:dyDescent="0.25">
      <c r="A77" s="29">
        <v>13</v>
      </c>
      <c r="B77" s="30"/>
      <c r="C77" s="30">
        <v>1.2</v>
      </c>
      <c r="D77" s="30">
        <v>4.6500000000000004</v>
      </c>
      <c r="E77" s="30"/>
      <c r="F77" s="34">
        <f t="shared" si="3"/>
        <v>5.58</v>
      </c>
    </row>
    <row r="78" spans="1:6" x14ac:dyDescent="0.25">
      <c r="A78" s="29">
        <v>14</v>
      </c>
      <c r="B78" s="30"/>
      <c r="C78" s="30">
        <v>3.5</v>
      </c>
      <c r="D78" s="30">
        <v>4.6500000000000004</v>
      </c>
      <c r="E78" s="30"/>
      <c r="F78" s="34">
        <f t="shared" si="3"/>
        <v>16.275000000000002</v>
      </c>
    </row>
    <row r="79" spans="1:6" x14ac:dyDescent="0.25">
      <c r="A79" s="29">
        <v>15</v>
      </c>
      <c r="B79" s="30"/>
      <c r="C79" s="30">
        <v>1.8</v>
      </c>
      <c r="D79" s="30">
        <v>4.5</v>
      </c>
      <c r="E79" s="30"/>
      <c r="F79" s="34">
        <f t="shared" si="3"/>
        <v>8.1</v>
      </c>
    </row>
    <row r="80" spans="1:6" x14ac:dyDescent="0.25">
      <c r="A80" s="29">
        <v>16</v>
      </c>
      <c r="B80" s="30"/>
      <c r="C80" s="30">
        <v>8.1</v>
      </c>
      <c r="D80" s="30">
        <v>4.5</v>
      </c>
      <c r="E80" s="30"/>
      <c r="F80" s="34">
        <f t="shared" si="3"/>
        <v>36.449999999999996</v>
      </c>
    </row>
    <row r="81" spans="1:6" x14ac:dyDescent="0.25">
      <c r="A81" s="29">
        <v>17</v>
      </c>
      <c r="B81" s="30"/>
      <c r="C81" s="30">
        <v>1.5</v>
      </c>
      <c r="D81" s="30">
        <v>4.5</v>
      </c>
      <c r="E81" s="30"/>
      <c r="F81" s="34">
        <f t="shared" si="3"/>
        <v>6.75</v>
      </c>
    </row>
    <row r="82" spans="1:6" x14ac:dyDescent="0.25">
      <c r="A82" s="29">
        <v>18</v>
      </c>
      <c r="B82" s="30"/>
      <c r="C82" s="30">
        <v>0.76</v>
      </c>
      <c r="D82" s="30">
        <v>4.5</v>
      </c>
      <c r="E82" s="30"/>
      <c r="F82" s="34">
        <f t="shared" si="3"/>
        <v>3.42</v>
      </c>
    </row>
    <row r="83" spans="1:6" x14ac:dyDescent="0.25">
      <c r="A83" s="29">
        <v>19</v>
      </c>
      <c r="B83" s="30"/>
      <c r="C83" s="30">
        <v>1</v>
      </c>
      <c r="D83" s="30">
        <v>4.6500000000000004</v>
      </c>
      <c r="E83" s="30"/>
      <c r="F83" s="34">
        <f t="shared" si="3"/>
        <v>4.6500000000000004</v>
      </c>
    </row>
    <row r="84" spans="1:6" x14ac:dyDescent="0.25">
      <c r="A84" s="180" t="s">
        <v>100</v>
      </c>
      <c r="B84" s="181"/>
      <c r="C84" s="181"/>
      <c r="D84" s="182"/>
      <c r="E84" s="44"/>
      <c r="F84" s="35">
        <f>SUM(F65:F83)</f>
        <v>176.01524999999998</v>
      </c>
    </row>
    <row r="86" spans="1:6" x14ac:dyDescent="0.25">
      <c r="A86" s="31" t="s">
        <v>105</v>
      </c>
    </row>
    <row r="87" spans="1:6" x14ac:dyDescent="0.25">
      <c r="A87" s="32" t="s">
        <v>31</v>
      </c>
      <c r="B87" s="32" t="s">
        <v>70</v>
      </c>
      <c r="C87" s="32" t="s">
        <v>33</v>
      </c>
      <c r="D87" s="32" t="s">
        <v>34</v>
      </c>
      <c r="E87" s="32"/>
      <c r="F87" s="32" t="s">
        <v>89</v>
      </c>
    </row>
    <row r="88" spans="1:6" x14ac:dyDescent="0.25">
      <c r="A88" s="45" t="s">
        <v>106</v>
      </c>
      <c r="B88" s="45"/>
      <c r="C88" s="45">
        <v>1.26</v>
      </c>
      <c r="D88" s="45">
        <v>4.5</v>
      </c>
      <c r="E88" s="45"/>
      <c r="F88" s="51">
        <f>C88*D88</f>
        <v>5.67</v>
      </c>
    </row>
    <row r="89" spans="1:6" x14ac:dyDescent="0.25">
      <c r="A89" s="45" t="s">
        <v>106</v>
      </c>
      <c r="B89" s="45"/>
      <c r="C89" s="45">
        <v>2.9</v>
      </c>
      <c r="D89" s="45">
        <v>4.5</v>
      </c>
      <c r="E89" s="45"/>
      <c r="F89" s="51">
        <f t="shared" ref="F89:F117" si="4">C89*D89</f>
        <v>13.049999999999999</v>
      </c>
    </row>
    <row r="90" spans="1:6" x14ac:dyDescent="0.25">
      <c r="A90" s="45" t="s">
        <v>106</v>
      </c>
      <c r="B90" s="45"/>
      <c r="C90" s="45">
        <v>1.7</v>
      </c>
      <c r="D90" s="45">
        <v>4.5</v>
      </c>
      <c r="E90" s="45"/>
      <c r="F90" s="51">
        <f t="shared" si="4"/>
        <v>7.6499999999999995</v>
      </c>
    </row>
    <row r="91" spans="1:6" x14ac:dyDescent="0.25">
      <c r="A91" s="45" t="s">
        <v>106</v>
      </c>
      <c r="B91" s="45"/>
      <c r="C91" s="45">
        <v>5.05</v>
      </c>
      <c r="D91" s="45">
        <v>4.5</v>
      </c>
      <c r="E91" s="45"/>
      <c r="F91" s="51">
        <f t="shared" si="4"/>
        <v>22.724999999999998</v>
      </c>
    </row>
    <row r="92" spans="1:6" x14ac:dyDescent="0.25">
      <c r="A92" s="45" t="s">
        <v>106</v>
      </c>
      <c r="B92" s="45"/>
      <c r="C92" s="45">
        <v>2.2999999999999998</v>
      </c>
      <c r="D92" s="45">
        <v>4.5</v>
      </c>
      <c r="E92" s="45"/>
      <c r="F92" s="51">
        <f t="shared" si="4"/>
        <v>10.35</v>
      </c>
    </row>
    <row r="93" spans="1:6" x14ac:dyDescent="0.25">
      <c r="A93" s="45" t="s">
        <v>106</v>
      </c>
      <c r="B93" s="45"/>
      <c r="C93" s="45">
        <v>2.4</v>
      </c>
      <c r="D93" s="45">
        <v>4.5</v>
      </c>
      <c r="E93" s="45"/>
      <c r="F93" s="51">
        <f t="shared" si="4"/>
        <v>10.799999999999999</v>
      </c>
    </row>
    <row r="94" spans="1:6" x14ac:dyDescent="0.25">
      <c r="A94" s="45" t="s">
        <v>106</v>
      </c>
      <c r="B94" s="45"/>
      <c r="C94" s="45">
        <v>3.5</v>
      </c>
      <c r="D94" s="45">
        <v>4.5</v>
      </c>
      <c r="E94" s="45"/>
      <c r="F94" s="51">
        <f t="shared" si="4"/>
        <v>15.75</v>
      </c>
    </row>
    <row r="95" spans="1:6" x14ac:dyDescent="0.25">
      <c r="A95" s="45" t="s">
        <v>106</v>
      </c>
      <c r="B95" s="45"/>
      <c r="C95" s="45">
        <v>1</v>
      </c>
      <c r="D95" s="45">
        <v>4.5</v>
      </c>
      <c r="E95" s="45"/>
      <c r="F95" s="51">
        <f t="shared" si="4"/>
        <v>4.5</v>
      </c>
    </row>
    <row r="96" spans="1:6" x14ac:dyDescent="0.25">
      <c r="A96" s="45" t="s">
        <v>106</v>
      </c>
      <c r="B96" s="45"/>
      <c r="C96" s="45">
        <v>1.5</v>
      </c>
      <c r="D96" s="45">
        <v>4.5</v>
      </c>
      <c r="E96" s="45"/>
      <c r="F96" s="51">
        <f t="shared" si="4"/>
        <v>6.75</v>
      </c>
    </row>
    <row r="97" spans="1:10" x14ac:dyDescent="0.25">
      <c r="A97" s="45" t="s">
        <v>106</v>
      </c>
      <c r="B97" s="45"/>
      <c r="C97" s="45">
        <v>2.91</v>
      </c>
      <c r="D97" s="45">
        <v>4.5</v>
      </c>
      <c r="E97" s="45"/>
      <c r="F97" s="51">
        <f t="shared" si="4"/>
        <v>13.095000000000001</v>
      </c>
    </row>
    <row r="98" spans="1:10" x14ac:dyDescent="0.25">
      <c r="A98" s="45" t="s">
        <v>106</v>
      </c>
      <c r="B98" s="45"/>
      <c r="C98" s="45">
        <v>2.8</v>
      </c>
      <c r="D98" s="45">
        <v>4.5</v>
      </c>
      <c r="E98" s="45"/>
      <c r="F98" s="51">
        <f t="shared" si="4"/>
        <v>12.6</v>
      </c>
    </row>
    <row r="99" spans="1:10" x14ac:dyDescent="0.25">
      <c r="A99" s="45" t="s">
        <v>106</v>
      </c>
      <c r="B99" s="45"/>
      <c r="C99" s="45">
        <v>2.65</v>
      </c>
      <c r="D99" s="45">
        <v>1.5</v>
      </c>
      <c r="E99" s="45"/>
      <c r="F99" s="51">
        <f t="shared" si="4"/>
        <v>3.9749999999999996</v>
      </c>
    </row>
    <row r="100" spans="1:10" x14ac:dyDescent="0.25">
      <c r="A100" s="45" t="s">
        <v>106</v>
      </c>
      <c r="B100" s="45"/>
      <c r="C100" s="45">
        <v>2.65</v>
      </c>
      <c r="D100" s="45">
        <v>1.5</v>
      </c>
      <c r="E100" s="45"/>
      <c r="F100" s="51">
        <f t="shared" si="4"/>
        <v>3.9749999999999996</v>
      </c>
    </row>
    <row r="101" spans="1:10" x14ac:dyDescent="0.25">
      <c r="A101" s="45" t="s">
        <v>106</v>
      </c>
      <c r="B101" s="45"/>
      <c r="C101" s="45">
        <v>2.75</v>
      </c>
      <c r="D101" s="45">
        <v>4.5</v>
      </c>
      <c r="E101" s="45"/>
      <c r="F101" s="51">
        <f t="shared" si="4"/>
        <v>12.375</v>
      </c>
    </row>
    <row r="102" spans="1:10" x14ac:dyDescent="0.25">
      <c r="A102" s="46" t="s">
        <v>107</v>
      </c>
      <c r="B102" s="46"/>
      <c r="C102" s="46">
        <v>2.2000000000000002</v>
      </c>
      <c r="D102" s="46">
        <v>4.5</v>
      </c>
      <c r="E102" s="46"/>
      <c r="F102" s="52">
        <f t="shared" si="4"/>
        <v>9.9</v>
      </c>
      <c r="G102" s="46" t="s">
        <v>108</v>
      </c>
      <c r="H102" s="46">
        <v>2</v>
      </c>
      <c r="I102">
        <v>3.2</v>
      </c>
      <c r="J102">
        <f>H102*I102</f>
        <v>6.4</v>
      </c>
    </row>
    <row r="103" spans="1:10" x14ac:dyDescent="0.25">
      <c r="A103" s="46" t="s">
        <v>107</v>
      </c>
      <c r="B103" s="46"/>
      <c r="C103" s="46">
        <v>0.65</v>
      </c>
      <c r="D103" s="46">
        <v>4.5</v>
      </c>
      <c r="E103" s="46"/>
      <c r="F103" s="52">
        <f t="shared" si="4"/>
        <v>2.9250000000000003</v>
      </c>
      <c r="J103">
        <f t="shared" ref="J103:J120" si="5">H103*I103</f>
        <v>0</v>
      </c>
    </row>
    <row r="104" spans="1:10" x14ac:dyDescent="0.25">
      <c r="A104" s="46" t="s">
        <v>107</v>
      </c>
      <c r="B104" s="46"/>
      <c r="C104" s="46">
        <v>0.65</v>
      </c>
      <c r="D104" s="46">
        <v>4.5</v>
      </c>
      <c r="E104" s="46"/>
      <c r="F104" s="52">
        <f t="shared" si="4"/>
        <v>2.9250000000000003</v>
      </c>
      <c r="G104" t="s">
        <v>108</v>
      </c>
      <c r="H104">
        <v>2</v>
      </c>
      <c r="I104">
        <v>4.5</v>
      </c>
      <c r="J104">
        <f t="shared" si="5"/>
        <v>9</v>
      </c>
    </row>
    <row r="105" spans="1:10" x14ac:dyDescent="0.25">
      <c r="A105" s="46" t="s">
        <v>107</v>
      </c>
      <c r="B105" s="46"/>
      <c r="C105" s="46">
        <v>0.5</v>
      </c>
      <c r="D105" s="46">
        <v>4.5</v>
      </c>
      <c r="E105" s="46"/>
      <c r="F105" s="52">
        <f t="shared" si="4"/>
        <v>2.25</v>
      </c>
      <c r="J105">
        <f t="shared" si="5"/>
        <v>0</v>
      </c>
    </row>
    <row r="106" spans="1:10" x14ac:dyDescent="0.25">
      <c r="A106" s="46" t="s">
        <v>107</v>
      </c>
      <c r="B106" s="46"/>
      <c r="C106" s="46">
        <v>0.5</v>
      </c>
      <c r="D106" s="46">
        <v>4.5</v>
      </c>
      <c r="E106" s="46"/>
      <c r="F106" s="52">
        <f t="shared" si="4"/>
        <v>2.25</v>
      </c>
      <c r="G106" t="s">
        <v>108</v>
      </c>
      <c r="H106">
        <v>2</v>
      </c>
      <c r="I106">
        <v>4.5</v>
      </c>
      <c r="J106">
        <f t="shared" si="5"/>
        <v>9</v>
      </c>
    </row>
    <row r="107" spans="1:10" x14ac:dyDescent="0.25">
      <c r="A107" s="46" t="s">
        <v>107</v>
      </c>
      <c r="B107" s="46"/>
      <c r="C107" s="46">
        <v>2.2000000000000002</v>
      </c>
      <c r="D107" s="46">
        <v>4.5</v>
      </c>
      <c r="E107" s="46"/>
      <c r="F107" s="52">
        <f t="shared" si="4"/>
        <v>9.9</v>
      </c>
      <c r="G107" s="46" t="s">
        <v>108</v>
      </c>
      <c r="H107" s="46">
        <v>2</v>
      </c>
      <c r="I107">
        <v>3</v>
      </c>
      <c r="J107">
        <f t="shared" si="5"/>
        <v>6</v>
      </c>
    </row>
    <row r="108" spans="1:10" x14ac:dyDescent="0.25">
      <c r="A108" s="46" t="s">
        <v>107</v>
      </c>
      <c r="B108" s="46"/>
      <c r="C108" s="46">
        <v>5.2</v>
      </c>
      <c r="D108" s="46">
        <v>4.5</v>
      </c>
      <c r="E108" s="46"/>
      <c r="F108" s="52">
        <f t="shared" si="4"/>
        <v>23.400000000000002</v>
      </c>
      <c r="G108" s="46" t="s">
        <v>109</v>
      </c>
      <c r="H108" s="46">
        <v>4.8</v>
      </c>
      <c r="I108">
        <v>3.45</v>
      </c>
      <c r="J108">
        <f t="shared" si="5"/>
        <v>16.559999999999999</v>
      </c>
    </row>
    <row r="109" spans="1:10" x14ac:dyDescent="0.25">
      <c r="A109" s="46" t="s">
        <v>107</v>
      </c>
      <c r="B109" s="46"/>
      <c r="C109" s="46">
        <v>2.5</v>
      </c>
      <c r="D109" s="46">
        <v>4.5</v>
      </c>
      <c r="E109" s="46"/>
      <c r="F109" s="52">
        <f t="shared" si="4"/>
        <v>11.25</v>
      </c>
      <c r="G109" s="46" t="s">
        <v>108</v>
      </c>
      <c r="H109" s="46">
        <v>2.2999999999999998</v>
      </c>
      <c r="I109">
        <v>3.45</v>
      </c>
      <c r="J109">
        <f t="shared" si="5"/>
        <v>7.9349999999999996</v>
      </c>
    </row>
    <row r="110" spans="1:10" x14ac:dyDescent="0.25">
      <c r="A110" s="46" t="s">
        <v>107</v>
      </c>
      <c r="B110" s="46"/>
      <c r="C110" s="46">
        <v>2</v>
      </c>
      <c r="D110" s="46">
        <v>4.5</v>
      </c>
      <c r="E110" s="46"/>
      <c r="F110" s="52">
        <f t="shared" si="4"/>
        <v>9</v>
      </c>
      <c r="G110" s="46" t="s">
        <v>108</v>
      </c>
      <c r="H110" s="46">
        <v>2</v>
      </c>
      <c r="I110">
        <v>3.45</v>
      </c>
      <c r="J110">
        <f t="shared" si="5"/>
        <v>6.9</v>
      </c>
    </row>
    <row r="111" spans="1:10" x14ac:dyDescent="0.25">
      <c r="A111" s="46" t="s">
        <v>107</v>
      </c>
      <c r="B111" s="46"/>
      <c r="C111" s="46">
        <v>3.92</v>
      </c>
      <c r="D111" s="46">
        <v>4.5</v>
      </c>
      <c r="E111" s="46"/>
      <c r="F111" s="52">
        <f t="shared" si="4"/>
        <v>17.64</v>
      </c>
      <c r="G111" s="46" t="s">
        <v>108</v>
      </c>
      <c r="H111" s="46">
        <v>3.4</v>
      </c>
      <c r="I111">
        <v>3.7</v>
      </c>
      <c r="J111">
        <f t="shared" si="5"/>
        <v>12.58</v>
      </c>
    </row>
    <row r="112" spans="1:10" x14ac:dyDescent="0.25">
      <c r="A112" s="46" t="s">
        <v>107</v>
      </c>
      <c r="B112" s="46"/>
      <c r="C112" s="46">
        <v>2.2000000000000002</v>
      </c>
      <c r="D112" s="46">
        <v>4.5</v>
      </c>
      <c r="E112" s="46"/>
      <c r="F112" s="52">
        <f t="shared" si="4"/>
        <v>9.9</v>
      </c>
      <c r="G112" s="46" t="s">
        <v>108</v>
      </c>
      <c r="H112" s="46">
        <v>2</v>
      </c>
      <c r="I112">
        <v>3</v>
      </c>
      <c r="J112">
        <f t="shared" si="5"/>
        <v>6</v>
      </c>
    </row>
    <row r="113" spans="1:10" x14ac:dyDescent="0.25">
      <c r="A113" s="46" t="s">
        <v>107</v>
      </c>
      <c r="B113" s="46"/>
      <c r="C113" s="46">
        <v>0.5</v>
      </c>
      <c r="D113" s="46">
        <v>4.5</v>
      </c>
      <c r="E113" s="46"/>
      <c r="F113" s="52">
        <f t="shared" si="4"/>
        <v>2.25</v>
      </c>
      <c r="G113" s="47" t="s">
        <v>109</v>
      </c>
      <c r="H113" s="47">
        <v>0.75</v>
      </c>
      <c r="I113">
        <v>3.45</v>
      </c>
      <c r="J113">
        <f t="shared" si="5"/>
        <v>2.5875000000000004</v>
      </c>
    </row>
    <row r="114" spans="1:10" x14ac:dyDescent="0.25">
      <c r="A114" s="46" t="s">
        <v>107</v>
      </c>
      <c r="B114" s="46"/>
      <c r="C114" s="46">
        <v>0.5</v>
      </c>
      <c r="D114" s="46">
        <v>4.5</v>
      </c>
      <c r="E114" s="46"/>
      <c r="F114" s="52">
        <f t="shared" si="4"/>
        <v>2.25</v>
      </c>
      <c r="G114" s="47"/>
      <c r="H114" s="47"/>
      <c r="J114">
        <f t="shared" si="5"/>
        <v>0</v>
      </c>
    </row>
    <row r="115" spans="1:10" x14ac:dyDescent="0.25">
      <c r="A115" s="46" t="s">
        <v>107</v>
      </c>
      <c r="B115" s="46"/>
      <c r="C115" s="46">
        <v>0.5</v>
      </c>
      <c r="D115" s="46">
        <v>4.5</v>
      </c>
      <c r="E115" s="46"/>
      <c r="F115" s="52">
        <f t="shared" si="4"/>
        <v>2.25</v>
      </c>
      <c r="J115">
        <f t="shared" si="5"/>
        <v>0</v>
      </c>
    </row>
    <row r="116" spans="1:10" x14ac:dyDescent="0.25">
      <c r="A116" s="46" t="s">
        <v>107</v>
      </c>
      <c r="B116" s="46"/>
      <c r="C116" s="46">
        <v>0.5</v>
      </c>
      <c r="D116" s="46">
        <v>4.5</v>
      </c>
      <c r="E116" s="46"/>
      <c r="F116" s="52">
        <f t="shared" si="4"/>
        <v>2.25</v>
      </c>
      <c r="J116">
        <f t="shared" si="5"/>
        <v>0</v>
      </c>
    </row>
    <row r="117" spans="1:10" x14ac:dyDescent="0.25">
      <c r="A117" s="46" t="s">
        <v>107</v>
      </c>
      <c r="B117" s="46"/>
      <c r="C117" s="46">
        <v>3</v>
      </c>
      <c r="D117" s="46">
        <v>4.5</v>
      </c>
      <c r="E117" s="46"/>
      <c r="F117" s="52">
        <f t="shared" si="4"/>
        <v>13.5</v>
      </c>
      <c r="G117" s="46" t="s">
        <v>108</v>
      </c>
      <c r="H117" s="46">
        <v>2.2999999999999998</v>
      </c>
      <c r="I117">
        <v>4.5</v>
      </c>
      <c r="J117">
        <f t="shared" si="5"/>
        <v>10.35</v>
      </c>
    </row>
    <row r="118" spans="1:10" x14ac:dyDescent="0.25">
      <c r="F118" s="48">
        <f>SUM(F88:F117)</f>
        <v>267.10500000000002</v>
      </c>
      <c r="G118" t="s">
        <v>108</v>
      </c>
      <c r="H118">
        <v>2.02</v>
      </c>
      <c r="I118">
        <v>4.5</v>
      </c>
      <c r="J118">
        <f t="shared" si="5"/>
        <v>9.09</v>
      </c>
    </row>
    <row r="119" spans="1:10" x14ac:dyDescent="0.25">
      <c r="G119" t="s">
        <v>108</v>
      </c>
      <c r="H119">
        <v>2.1</v>
      </c>
      <c r="I119">
        <v>4.5</v>
      </c>
      <c r="J119">
        <f t="shared" si="5"/>
        <v>9.4500000000000011</v>
      </c>
    </row>
    <row r="120" spans="1:10" x14ac:dyDescent="0.25">
      <c r="G120" t="s">
        <v>108</v>
      </c>
      <c r="H120">
        <v>4.9000000000000004</v>
      </c>
      <c r="I120">
        <v>3.6</v>
      </c>
      <c r="J120">
        <f t="shared" si="5"/>
        <v>17.64</v>
      </c>
    </row>
    <row r="121" spans="1:10" x14ac:dyDescent="0.25">
      <c r="J121">
        <f>SUM(J102:J120)</f>
        <v>129.49250000000001</v>
      </c>
    </row>
    <row r="122" spans="1:10" x14ac:dyDescent="0.25">
      <c r="A122" s="30"/>
      <c r="B122" s="49" t="s">
        <v>111</v>
      </c>
      <c r="C122" s="30"/>
      <c r="D122" s="30"/>
      <c r="E122" s="30"/>
      <c r="F122" s="30"/>
    </row>
    <row r="123" spans="1:10" x14ac:dyDescent="0.25">
      <c r="A123" s="49" t="s">
        <v>110</v>
      </c>
      <c r="B123" s="49" t="s">
        <v>111</v>
      </c>
      <c r="C123" s="49">
        <v>2.08</v>
      </c>
      <c r="D123" s="49">
        <v>4.5</v>
      </c>
      <c r="E123" s="49"/>
      <c r="F123" s="50">
        <f t="shared" ref="F123:F130" si="6">C123*D123</f>
        <v>9.36</v>
      </c>
    </row>
    <row r="124" spans="1:10" x14ac:dyDescent="0.25">
      <c r="A124" s="49" t="s">
        <v>110</v>
      </c>
      <c r="B124" s="49" t="s">
        <v>111</v>
      </c>
      <c r="C124" s="49">
        <v>0.35</v>
      </c>
      <c r="D124" s="49">
        <v>4.5</v>
      </c>
      <c r="E124" s="49"/>
      <c r="F124" s="50">
        <f t="shared" si="6"/>
        <v>1.575</v>
      </c>
    </row>
    <row r="125" spans="1:10" x14ac:dyDescent="0.25">
      <c r="A125" s="49" t="s">
        <v>110</v>
      </c>
      <c r="B125" s="49" t="s">
        <v>111</v>
      </c>
      <c r="C125" s="49">
        <v>3.24</v>
      </c>
      <c r="D125" s="49">
        <v>4.5</v>
      </c>
      <c r="E125" s="49"/>
      <c r="F125" s="50">
        <f t="shared" si="6"/>
        <v>14.580000000000002</v>
      </c>
    </row>
    <row r="126" spans="1:10" x14ac:dyDescent="0.25">
      <c r="A126" s="49" t="s">
        <v>110</v>
      </c>
      <c r="B126" s="49" t="s">
        <v>111</v>
      </c>
      <c r="C126" s="49">
        <v>0.73</v>
      </c>
      <c r="D126" s="49">
        <v>4.5</v>
      </c>
      <c r="E126" s="49"/>
      <c r="F126" s="50">
        <f t="shared" si="6"/>
        <v>3.2850000000000001</v>
      </c>
    </row>
    <row r="127" spans="1:10" x14ac:dyDescent="0.25">
      <c r="A127" s="49" t="s">
        <v>110</v>
      </c>
      <c r="B127" s="49" t="s">
        <v>111</v>
      </c>
      <c r="C127" s="49">
        <v>0.45</v>
      </c>
      <c r="D127" s="49">
        <v>4.5</v>
      </c>
      <c r="E127" s="49"/>
      <c r="F127" s="50">
        <f t="shared" si="6"/>
        <v>2.0249999999999999</v>
      </c>
    </row>
    <row r="128" spans="1:10" x14ac:dyDescent="0.25">
      <c r="A128" s="49" t="s">
        <v>110</v>
      </c>
      <c r="B128" s="49" t="s">
        <v>111</v>
      </c>
      <c r="C128" s="49">
        <v>0.34</v>
      </c>
      <c r="D128" s="49">
        <v>4.5</v>
      </c>
      <c r="E128" s="49"/>
      <c r="F128" s="50">
        <f t="shared" si="6"/>
        <v>1.53</v>
      </c>
    </row>
    <row r="129" spans="1:6" x14ac:dyDescent="0.25">
      <c r="A129" s="49" t="s">
        <v>110</v>
      </c>
      <c r="B129" s="49" t="s">
        <v>111</v>
      </c>
      <c r="C129" s="49">
        <v>0.15</v>
      </c>
      <c r="D129" s="49">
        <v>4.5</v>
      </c>
      <c r="E129" s="49"/>
      <c r="F129" s="50">
        <f t="shared" si="6"/>
        <v>0.67499999999999993</v>
      </c>
    </row>
    <row r="130" spans="1:6" x14ac:dyDescent="0.25">
      <c r="A130" s="49" t="s">
        <v>110</v>
      </c>
      <c r="B130" s="49" t="s">
        <v>111</v>
      </c>
      <c r="C130" s="49">
        <v>0.7</v>
      </c>
      <c r="D130" s="49">
        <v>4.5</v>
      </c>
      <c r="E130" s="49"/>
      <c r="F130" s="50">
        <f t="shared" si="6"/>
        <v>3.15</v>
      </c>
    </row>
    <row r="131" spans="1:6" x14ac:dyDescent="0.25">
      <c r="A131" s="179" t="s">
        <v>112</v>
      </c>
      <c r="B131" s="179"/>
      <c r="C131" s="179"/>
      <c r="D131" s="179"/>
      <c r="E131" s="32"/>
      <c r="F131" s="35">
        <f>SUM(F123:F130)</f>
        <v>36.179999999999993</v>
      </c>
    </row>
  </sheetData>
  <mergeCells count="9">
    <mergeCell ref="A131:D131"/>
    <mergeCell ref="A84:D84"/>
    <mergeCell ref="A57:D57"/>
    <mergeCell ref="A10:D10"/>
    <mergeCell ref="A1:F1"/>
    <mergeCell ref="A19:D19"/>
    <mergeCell ref="A2:F2"/>
    <mergeCell ref="A31:B31"/>
    <mergeCell ref="A37:B37"/>
  </mergeCells>
  <phoneticPr fontId="1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Quote</vt:lpstr>
      <vt:lpstr>Details</vt:lpstr>
      <vt:lpstr>Quote!Print_Area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Design</dc:creator>
  <cp:lastModifiedBy>Design</cp:lastModifiedBy>
  <cp:lastPrinted>2026-08-05T17:52:15Z</cp:lastPrinted>
  <dcterms:created xsi:type="dcterms:W3CDTF">2026-07-22T06:43:02Z</dcterms:created>
  <dcterms:modified xsi:type="dcterms:W3CDTF">2026-08-05T17:52:20Z</dcterms:modified>
</cp:coreProperties>
</file>