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Bailey\Downloads\"/>
    </mc:Choice>
  </mc:AlternateContent>
  <xr:revisionPtr revIDLastSave="0" documentId="13_ncr:1_{D12F1422-F9AE-4F0C-8794-ED06A48EE78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Question 2" sheetId="1" r:id="rId1"/>
    <sheet name="Question 3" sheetId="3" r:id="rId2"/>
    <sheet name="Question 5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D6" i="4"/>
  <c r="D4" i="4"/>
  <c r="D3" i="4"/>
  <c r="D2" i="4"/>
  <c r="G11" i="3"/>
  <c r="F11" i="3"/>
  <c r="D11" i="3"/>
  <c r="C11" i="3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1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5" i="1"/>
  <c r="C6" i="4"/>
  <c r="C3" i="4"/>
  <c r="C2" i="4"/>
  <c r="B4" i="4"/>
  <c r="B8" i="4" s="1"/>
  <c r="B8" i="3"/>
  <c r="C8" i="3"/>
  <c r="C2" i="3"/>
  <c r="C9" i="1"/>
  <c r="C10" i="1" s="1"/>
  <c r="C26" i="1"/>
  <c r="C30" i="1"/>
  <c r="C42" i="1"/>
  <c r="C46" i="1"/>
  <c r="C53" i="1"/>
  <c r="C56" i="1" s="1"/>
  <c r="C60" i="1"/>
  <c r="B42" i="1"/>
  <c r="B46" i="1"/>
  <c r="B53" i="1"/>
  <c r="B56" i="1"/>
  <c r="B60" i="1"/>
  <c r="C4" i="4" l="1"/>
  <c r="C8" i="4" s="1"/>
  <c r="C48" i="1"/>
  <c r="C62" i="1"/>
  <c r="B62" i="1"/>
  <c r="C28" i="1"/>
  <c r="C32" i="1" s="1"/>
  <c r="C33" i="1" s="1"/>
  <c r="C11" i="1"/>
  <c r="B48" i="1"/>
  <c r="B7" i="1" l="1"/>
  <c r="B26" i="1" l="1"/>
  <c r="B9" i="1"/>
  <c r="B10" i="1" s="1"/>
  <c r="B28" i="1" l="1"/>
  <c r="B11" i="1"/>
  <c r="B32" i="1" l="1"/>
  <c r="B33" i="1" l="1"/>
</calcChain>
</file>

<file path=xl/sharedStrings.xml><?xml version="1.0" encoding="utf-8"?>
<sst xmlns="http://schemas.openxmlformats.org/spreadsheetml/2006/main" count="69" uniqueCount="62">
  <si>
    <t>Revenue</t>
  </si>
  <si>
    <t>Total Revenue</t>
  </si>
  <si>
    <t>Operating Expenses</t>
  </si>
  <si>
    <t>Total Operating Expenses</t>
  </si>
  <si>
    <t>Interest Expense</t>
  </si>
  <si>
    <t>Earnings Before Interest and Taxes</t>
  </si>
  <si>
    <t>Tax Expense</t>
  </si>
  <si>
    <t>Lease Expense</t>
  </si>
  <si>
    <t>Utilities Expense</t>
  </si>
  <si>
    <t>Marketing Expense</t>
  </si>
  <si>
    <t>Professional Services Expense</t>
  </si>
  <si>
    <t>Repairs and Maintenance Expense</t>
  </si>
  <si>
    <t>Insurance Expense</t>
  </si>
  <si>
    <t>Depreciation Expense</t>
  </si>
  <si>
    <t>Net Income</t>
  </si>
  <si>
    <t>Gross Margin</t>
  </si>
  <si>
    <t>Chips</t>
  </si>
  <si>
    <t>Income Statement</t>
  </si>
  <si>
    <t>Gross Margin %</t>
  </si>
  <si>
    <t>Net Income %</t>
  </si>
  <si>
    <t>Balance Sheet</t>
  </si>
  <si>
    <t>Cash</t>
  </si>
  <si>
    <t>Inventory</t>
  </si>
  <si>
    <t>Current Assets</t>
  </si>
  <si>
    <t>Total Current Assets</t>
  </si>
  <si>
    <t>Accumulated Depreciation</t>
  </si>
  <si>
    <t>Tota Fixed Assets</t>
  </si>
  <si>
    <t>Total Assets</t>
  </si>
  <si>
    <t>Current Liabilities</t>
  </si>
  <si>
    <t>Accounts Payable</t>
  </si>
  <si>
    <t>Taxes Payable</t>
  </si>
  <si>
    <t>Long-term Debt</t>
  </si>
  <si>
    <t>Total Liabilities</t>
  </si>
  <si>
    <t>Total Current Liabilities</t>
  </si>
  <si>
    <t>Stock</t>
  </si>
  <si>
    <t>Retained Earnings</t>
  </si>
  <si>
    <t>Total Equity</t>
  </si>
  <si>
    <t>Total Liabilities and Equity</t>
  </si>
  <si>
    <t>Equipment and Leasehold Improvements</t>
  </si>
  <si>
    <t>Office Supplies and Misc Supplies Expense</t>
  </si>
  <si>
    <t>Total Cost of Goods Sold</t>
  </si>
  <si>
    <t>Material Cost of Goods Sold</t>
  </si>
  <si>
    <t>Labor Cost of Goods Sold</t>
  </si>
  <si>
    <t>Manager Salary Expense</t>
  </si>
  <si>
    <t>Hourly Wage Expense</t>
  </si>
  <si>
    <t>Hourly Wage PT&amp;B Expense</t>
  </si>
  <si>
    <t>Manager Salary PT&amp;B Expense</t>
  </si>
  <si>
    <t>2020 (Year 1) Actual</t>
  </si>
  <si>
    <t>2021 (Year 2) Actual</t>
  </si>
  <si>
    <t>Accounts Receivable</t>
  </si>
  <si>
    <t>2020 Actual Results</t>
  </si>
  <si>
    <t>2020 Budget</t>
  </si>
  <si>
    <t>Details:</t>
  </si>
  <si>
    <t>Units</t>
  </si>
  <si>
    <t>Average Price</t>
  </si>
  <si>
    <t>Cost of Sales</t>
  </si>
  <si>
    <t>Net Profit</t>
  </si>
  <si>
    <t>2020 Actual</t>
  </si>
  <si>
    <t>2021 Actual</t>
  </si>
  <si>
    <t>price</t>
  </si>
  <si>
    <t>volume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</si>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</sst>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&quot;$&quot;* #,##0.000_);_(&quot;$&quot;* \(#,##0.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164" fontId="0" fillId="0" borderId="1" xfId="1" applyNumberFormat="1" applyFont="1" applyBorder="1"/>
    <xf numFmtId="165" fontId="0" fillId="0" borderId="0" xfId="2" applyNumberFormat="1" applyFont="1"/>
    <xf numFmtId="44" fontId="0" fillId="0" borderId="0" xfId="0" applyNumberFormat="1"/>
    <xf numFmtId="166" fontId="0" fillId="0" borderId="0" xfId="3" applyNumberFormat="1" applyFont="1"/>
    <xf numFmtId="164" fontId="0" fillId="0" borderId="0" xfId="0" applyNumberFormat="1"/>
    <xf numFmtId="0" fontId="0" fillId="0" borderId="0" xfId="0" applyFont="1"/>
    <xf numFmtId="167" fontId="0" fillId="0" borderId="0" xfId="0" applyNumberFormat="1"/>
    <xf numFmtId="0" fontId="4" fillId="0" borderId="2" xfId="0" applyFont="1" applyBorder="1" applyAlignment="1">
      <alignment horizontal="center" wrapText="1"/>
    </xf>
    <xf numFmtId="44" fontId="0" fillId="0" borderId="0" xfId="1" applyFont="1"/>
    <xf numFmtId="0" fontId="0" fillId="0" borderId="0" xfId="0" applyBorder="1" applyAlignment="1">
      <alignment horizontal="center"/>
    </xf>
    <xf numFmtId="44" fontId="0" fillId="0" borderId="0" xfId="1" applyNumberFormat="1" applyFont="1"/>
    <xf numFmtId="44" fontId="0" fillId="0" borderId="2" xfId="0" applyNumberFormat="1" applyBorder="1"/>
    <xf numFmtId="44" fontId="0" fillId="0" borderId="2" xfId="1" applyNumberFormat="1" applyFont="1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9" fontId="0" fillId="0" borderId="0" xfId="2" applyFont="1"/>
    <xf numFmtId="166" fontId="0" fillId="0" borderId="0" xfId="0" applyNumberForma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opLeftCell="A7" workbookViewId="0">
      <selection activeCell="E14" sqref="E14"/>
    </sheetView>
  </sheetViews>
  <sheetFormatPr defaultRowHeight="15" x14ac:dyDescent="0.25"/>
  <cols>
    <col min="1" max="1" width="36.42578125" customWidth="1"/>
    <col min="2" max="3" width="15.7109375" customWidth="1"/>
    <col min="5" max="5" width="10" bestFit="1" customWidth="1"/>
  </cols>
  <sheetData>
    <row r="1" spans="1:6" ht="18.75" x14ac:dyDescent="0.3">
      <c r="A1" s="2" t="s">
        <v>16</v>
      </c>
      <c r="B1" s="2"/>
    </row>
    <row r="2" spans="1:6" ht="18.75" x14ac:dyDescent="0.3">
      <c r="A2" s="2" t="s">
        <v>17</v>
      </c>
      <c r="B2" s="2"/>
    </row>
    <row r="3" spans="1:6" ht="14.45" customHeight="1" x14ac:dyDescent="0.3">
      <c r="A3" s="2"/>
      <c r="B3" s="2"/>
    </row>
    <row r="4" spans="1:6" ht="30" x14ac:dyDescent="0.25">
      <c r="B4" s="12" t="s">
        <v>48</v>
      </c>
      <c r="C4" s="12" t="s">
        <v>47</v>
      </c>
    </row>
    <row r="5" spans="1:6" x14ac:dyDescent="0.25">
      <c r="A5" t="s">
        <v>0</v>
      </c>
      <c r="B5" s="3">
        <v>1205195</v>
      </c>
      <c r="C5" s="3">
        <v>1101368</v>
      </c>
      <c r="E5" s="9">
        <f>B5-C5</f>
        <v>103827</v>
      </c>
    </row>
    <row r="6" spans="1:6" x14ac:dyDescent="0.25">
      <c r="B6" s="3"/>
      <c r="C6" s="3"/>
      <c r="E6" s="9">
        <f t="shared" ref="E6:E62" si="0">B6-C6</f>
        <v>0</v>
      </c>
    </row>
    <row r="7" spans="1:6" x14ac:dyDescent="0.25">
      <c r="A7" s="10" t="s">
        <v>41</v>
      </c>
      <c r="B7" s="3">
        <f>0.411*B5</f>
        <v>495335.14499999996</v>
      </c>
      <c r="C7" s="3">
        <v>444094</v>
      </c>
      <c r="E7" s="9">
        <f t="shared" si="0"/>
        <v>51241.14499999996</v>
      </c>
    </row>
    <row r="8" spans="1:6" x14ac:dyDescent="0.25">
      <c r="A8" s="10" t="s">
        <v>42</v>
      </c>
      <c r="B8" s="4">
        <v>190457</v>
      </c>
      <c r="C8" s="4">
        <v>182624</v>
      </c>
      <c r="E8" s="9">
        <f t="shared" si="0"/>
        <v>7833</v>
      </c>
    </row>
    <row r="9" spans="1:6" x14ac:dyDescent="0.25">
      <c r="A9" t="s">
        <v>40</v>
      </c>
      <c r="B9" s="4">
        <f>SUM(B7:B8)</f>
        <v>685792.14500000002</v>
      </c>
      <c r="C9" s="4">
        <f>SUM(C7:C8)</f>
        <v>626718</v>
      </c>
      <c r="E9" s="9">
        <f t="shared" si="0"/>
        <v>59074.145000000019</v>
      </c>
    </row>
    <row r="10" spans="1:6" x14ac:dyDescent="0.25">
      <c r="A10" t="s">
        <v>15</v>
      </c>
      <c r="B10" s="3">
        <f>B5-B9</f>
        <v>519402.85499999998</v>
      </c>
      <c r="C10" s="3">
        <f>C5-C9</f>
        <v>474650</v>
      </c>
      <c r="E10" s="9">
        <f t="shared" si="0"/>
        <v>44752.854999999981</v>
      </c>
    </row>
    <row r="11" spans="1:6" x14ac:dyDescent="0.25">
      <c r="A11" t="s">
        <v>18</v>
      </c>
      <c r="B11" s="6">
        <f>B10/B5</f>
        <v>0.43096997166433648</v>
      </c>
      <c r="C11" s="6">
        <f>C10/C5</f>
        <v>0.43096403745160566</v>
      </c>
      <c r="E11" s="9">
        <f t="shared" si="0"/>
        <v>5.934212730818178E-6</v>
      </c>
    </row>
    <row r="12" spans="1:6" x14ac:dyDescent="0.25">
      <c r="B12" s="3"/>
      <c r="C12" s="3"/>
      <c r="E12" s="9">
        <f t="shared" si="0"/>
        <v>0</v>
      </c>
    </row>
    <row r="13" spans="1:6" x14ac:dyDescent="0.25">
      <c r="A13" s="1" t="s">
        <v>2</v>
      </c>
      <c r="B13" s="3"/>
      <c r="C13" s="3"/>
      <c r="E13" s="9">
        <f t="shared" si="0"/>
        <v>0</v>
      </c>
    </row>
    <row r="14" spans="1:6" x14ac:dyDescent="0.25">
      <c r="A14" t="s">
        <v>7</v>
      </c>
      <c r="B14" s="3">
        <v>110931</v>
      </c>
      <c r="C14" s="3">
        <v>108756</v>
      </c>
      <c r="D14" s="6"/>
      <c r="E14" s="9">
        <f t="shared" si="0"/>
        <v>2175</v>
      </c>
      <c r="F14" s="20">
        <f>E14/B14</f>
        <v>1.9606782594585825E-2</v>
      </c>
    </row>
    <row r="15" spans="1:6" x14ac:dyDescent="0.25">
      <c r="A15" t="s">
        <v>8</v>
      </c>
      <c r="B15" s="3">
        <v>42987</v>
      </c>
      <c r="C15" s="3">
        <v>40398.659999999996</v>
      </c>
      <c r="D15" s="6"/>
      <c r="E15" s="9">
        <f t="shared" si="0"/>
        <v>2588.3400000000038</v>
      </c>
      <c r="F15" s="20">
        <f t="shared" ref="F15:F62" si="1">E15/B15</f>
        <v>6.0212157163793793E-2</v>
      </c>
    </row>
    <row r="16" spans="1:6" x14ac:dyDescent="0.25">
      <c r="A16" t="s">
        <v>43</v>
      </c>
      <c r="B16" s="3">
        <v>135050</v>
      </c>
      <c r="C16" s="3">
        <v>120000</v>
      </c>
      <c r="D16" s="6"/>
      <c r="E16" s="9">
        <f t="shared" si="0"/>
        <v>15050</v>
      </c>
      <c r="F16" s="20">
        <f t="shared" si="1"/>
        <v>0.1114402073306183</v>
      </c>
    </row>
    <row r="17" spans="1:6" x14ac:dyDescent="0.25">
      <c r="A17" t="s">
        <v>46</v>
      </c>
      <c r="B17" s="3">
        <v>38475</v>
      </c>
      <c r="C17" s="3">
        <v>37198.000768935024</v>
      </c>
      <c r="D17" s="6"/>
      <c r="E17" s="9">
        <f t="shared" si="0"/>
        <v>1276.9992310649759</v>
      </c>
      <c r="F17" s="20">
        <f t="shared" si="1"/>
        <v>3.3190363380506197E-2</v>
      </c>
    </row>
    <row r="18" spans="1:6" x14ac:dyDescent="0.25">
      <c r="A18" t="s">
        <v>44</v>
      </c>
      <c r="B18" s="3">
        <v>87249</v>
      </c>
      <c r="C18" s="3">
        <v>83476.800000000003</v>
      </c>
      <c r="D18" s="6"/>
      <c r="E18" s="9">
        <f t="shared" si="0"/>
        <v>3772.1999999999971</v>
      </c>
      <c r="F18" s="20">
        <f t="shared" si="1"/>
        <v>4.3234879482859367E-2</v>
      </c>
    </row>
    <row r="19" spans="1:6" x14ac:dyDescent="0.25">
      <c r="A19" t="s">
        <v>45</v>
      </c>
      <c r="B19" s="3">
        <v>5409</v>
      </c>
      <c r="C19" s="3">
        <v>5175.5616</v>
      </c>
      <c r="D19" s="6"/>
      <c r="E19" s="9">
        <f t="shared" si="0"/>
        <v>233.4384</v>
      </c>
      <c r="F19" s="20">
        <f t="shared" si="1"/>
        <v>4.3157404326123125E-2</v>
      </c>
    </row>
    <row r="20" spans="1:6" x14ac:dyDescent="0.25">
      <c r="A20" t="s">
        <v>9</v>
      </c>
      <c r="B20" s="3">
        <v>21545</v>
      </c>
      <c r="C20" s="3">
        <v>18497</v>
      </c>
      <c r="D20" s="6"/>
      <c r="E20" s="9">
        <f t="shared" si="0"/>
        <v>3048</v>
      </c>
      <c r="F20" s="20">
        <f t="shared" si="1"/>
        <v>0.14147133905778603</v>
      </c>
    </row>
    <row r="21" spans="1:6" x14ac:dyDescent="0.25">
      <c r="A21" t="s">
        <v>10</v>
      </c>
      <c r="B21" s="3">
        <v>30583</v>
      </c>
      <c r="C21" s="3">
        <v>36478</v>
      </c>
      <c r="D21" s="6"/>
      <c r="E21" s="9">
        <f t="shared" si="0"/>
        <v>-5895</v>
      </c>
      <c r="F21" s="20">
        <f t="shared" si="1"/>
        <v>-0.19275414445934017</v>
      </c>
    </row>
    <row r="22" spans="1:6" x14ac:dyDescent="0.25">
      <c r="A22" t="s">
        <v>39</v>
      </c>
      <c r="B22" s="3">
        <v>2976</v>
      </c>
      <c r="C22" s="3">
        <v>2983</v>
      </c>
      <c r="D22" s="6"/>
      <c r="E22" s="9">
        <f t="shared" si="0"/>
        <v>-7</v>
      </c>
      <c r="F22" s="20">
        <f t="shared" si="1"/>
        <v>-2.3521505376344087E-3</v>
      </c>
    </row>
    <row r="23" spans="1:6" x14ac:dyDescent="0.25">
      <c r="A23" t="s">
        <v>11</v>
      </c>
      <c r="B23" s="3">
        <v>18257</v>
      </c>
      <c r="C23" s="3">
        <v>12479</v>
      </c>
      <c r="D23" s="6"/>
      <c r="E23" s="9">
        <f t="shared" si="0"/>
        <v>5778</v>
      </c>
      <c r="F23" s="20">
        <f t="shared" si="1"/>
        <v>0.31648134961932411</v>
      </c>
    </row>
    <row r="24" spans="1:6" x14ac:dyDescent="0.25">
      <c r="A24" t="s">
        <v>12</v>
      </c>
      <c r="B24" s="3">
        <v>5647</v>
      </c>
      <c r="C24" s="3">
        <v>7598</v>
      </c>
      <c r="D24" s="6"/>
      <c r="E24" s="9">
        <f t="shared" si="0"/>
        <v>-1951</v>
      </c>
      <c r="F24" s="20">
        <f t="shared" si="1"/>
        <v>-0.34549318222064812</v>
      </c>
    </row>
    <row r="25" spans="1:6" x14ac:dyDescent="0.25">
      <c r="A25" t="s">
        <v>13</v>
      </c>
      <c r="B25" s="4">
        <v>13390</v>
      </c>
      <c r="C25" s="4">
        <v>13389.6</v>
      </c>
      <c r="D25" s="6"/>
      <c r="E25" s="9">
        <f t="shared" si="0"/>
        <v>0.3999999999996362</v>
      </c>
      <c r="F25" s="20">
        <f t="shared" si="1"/>
        <v>2.9873039581750275E-5</v>
      </c>
    </row>
    <row r="26" spans="1:6" x14ac:dyDescent="0.25">
      <c r="A26" t="s">
        <v>3</v>
      </c>
      <c r="B26" s="3">
        <f>SUM(B14:B25)</f>
        <v>512499</v>
      </c>
      <c r="C26" s="3">
        <f>SUM(C14:C25)</f>
        <v>486429.62236893503</v>
      </c>
      <c r="E26" s="9">
        <f t="shared" si="0"/>
        <v>26069.37763106497</v>
      </c>
      <c r="F26" s="20">
        <f t="shared" si="1"/>
        <v>5.0867177557546397E-2</v>
      </c>
    </row>
    <row r="27" spans="1:6" x14ac:dyDescent="0.25">
      <c r="B27" s="3"/>
      <c r="C27" s="3"/>
      <c r="E27" s="9">
        <f t="shared" si="0"/>
        <v>0</v>
      </c>
      <c r="F27" s="20" t="e">
        <f t="shared" si="1"/>
        <v>#DIV/0!</v>
      </c>
    </row>
    <row r="28" spans="1:6" x14ac:dyDescent="0.25">
      <c r="A28" t="s">
        <v>5</v>
      </c>
      <c r="B28" s="3">
        <f>B10-B26</f>
        <v>6903.8549999999814</v>
      </c>
      <c r="C28" s="3">
        <f>C10-C26</f>
        <v>-11779.62236893503</v>
      </c>
      <c r="E28" s="9">
        <f t="shared" si="0"/>
        <v>18683.477368935011</v>
      </c>
      <c r="F28" s="20">
        <f t="shared" si="1"/>
        <v>2.7062383797074334</v>
      </c>
    </row>
    <row r="29" spans="1:6" x14ac:dyDescent="0.25">
      <c r="B29" s="3"/>
      <c r="C29" s="3"/>
      <c r="E29" s="9">
        <f t="shared" si="0"/>
        <v>0</v>
      </c>
      <c r="F29" s="20" t="e">
        <f t="shared" si="1"/>
        <v>#DIV/0!</v>
      </c>
    </row>
    <row r="30" spans="1:6" x14ac:dyDescent="0.25">
      <c r="A30" t="s">
        <v>4</v>
      </c>
      <c r="B30" s="3">
        <v>4712</v>
      </c>
      <c r="C30" s="3">
        <f>0.08*C55</f>
        <v>11630.523684255222</v>
      </c>
      <c r="E30" s="9">
        <f t="shared" si="0"/>
        <v>-6918.5236842552222</v>
      </c>
      <c r="F30" s="20">
        <f t="shared" si="1"/>
        <v>-1.4682775221254716</v>
      </c>
    </row>
    <row r="31" spans="1:6" x14ac:dyDescent="0.25">
      <c r="A31" t="s">
        <v>6</v>
      </c>
      <c r="B31" s="4">
        <v>4710</v>
      </c>
      <c r="C31" s="4">
        <v>-5852.4</v>
      </c>
      <c r="E31" s="9">
        <f t="shared" si="0"/>
        <v>10562.4</v>
      </c>
      <c r="F31" s="20">
        <f t="shared" si="1"/>
        <v>2.2425477707006367</v>
      </c>
    </row>
    <row r="32" spans="1:6" ht="15.75" thickBot="1" x14ac:dyDescent="0.3">
      <c r="A32" t="s">
        <v>14</v>
      </c>
      <c r="B32" s="5">
        <f>B28-B30-B31</f>
        <v>-2518.1450000000186</v>
      </c>
      <c r="C32" s="5">
        <f>C28-C30-C31</f>
        <v>-17557.746053190254</v>
      </c>
      <c r="E32" s="9">
        <f t="shared" si="0"/>
        <v>15039.601053190236</v>
      </c>
      <c r="F32" s="20">
        <f t="shared" si="1"/>
        <v>-5.9724920738043776</v>
      </c>
    </row>
    <row r="33" spans="1:6" ht="15.75" thickTop="1" x14ac:dyDescent="0.25">
      <c r="A33" t="s">
        <v>19</v>
      </c>
      <c r="B33" s="6">
        <f>B32/B5</f>
        <v>-2.0894087678757535E-3</v>
      </c>
      <c r="C33" s="6">
        <f>C32/C5</f>
        <v>-1.5941761566697285E-2</v>
      </c>
      <c r="E33" s="9">
        <f t="shared" si="0"/>
        <v>1.3852352798821532E-2</v>
      </c>
      <c r="F33" s="20">
        <f t="shared" si="1"/>
        <v>-6.6297954769783276</v>
      </c>
    </row>
    <row r="34" spans="1:6" x14ac:dyDescent="0.25">
      <c r="E34" s="9">
        <f t="shared" si="0"/>
        <v>0</v>
      </c>
      <c r="F34" s="20" t="e">
        <f t="shared" si="1"/>
        <v>#DIV/0!</v>
      </c>
    </row>
    <row r="35" spans="1:6" ht="18.75" x14ac:dyDescent="0.3">
      <c r="A35" s="2" t="s">
        <v>16</v>
      </c>
      <c r="B35" s="11"/>
      <c r="C35" s="11"/>
      <c r="E35" s="9">
        <f t="shared" si="0"/>
        <v>0</v>
      </c>
      <c r="F35" s="20" t="e">
        <f t="shared" si="1"/>
        <v>#DIV/0!</v>
      </c>
    </row>
    <row r="36" spans="1:6" ht="18.75" x14ac:dyDescent="0.3">
      <c r="A36" s="2" t="s">
        <v>20</v>
      </c>
      <c r="E36" s="9">
        <f t="shared" si="0"/>
        <v>0</v>
      </c>
      <c r="F36" s="20" t="e">
        <f t="shared" si="1"/>
        <v>#DIV/0!</v>
      </c>
    </row>
    <row r="37" spans="1:6" x14ac:dyDescent="0.25">
      <c r="E37" s="9">
        <f t="shared" si="0"/>
        <v>0</v>
      </c>
      <c r="F37" s="20" t="e">
        <f t="shared" si="1"/>
        <v>#DIV/0!</v>
      </c>
    </row>
    <row r="38" spans="1:6" x14ac:dyDescent="0.25">
      <c r="A38" s="1" t="s">
        <v>23</v>
      </c>
      <c r="E38" s="9">
        <f t="shared" si="0"/>
        <v>0</v>
      </c>
      <c r="F38" s="20" t="e">
        <f t="shared" si="1"/>
        <v>#DIV/0!</v>
      </c>
    </row>
    <row r="39" spans="1:6" x14ac:dyDescent="0.25">
      <c r="A39" t="s">
        <v>21</v>
      </c>
      <c r="B39" s="3">
        <v>92737</v>
      </c>
      <c r="C39" s="3">
        <v>127445</v>
      </c>
      <c r="E39" s="9">
        <f t="shared" si="0"/>
        <v>-34708</v>
      </c>
      <c r="F39" s="20">
        <f t="shared" si="1"/>
        <v>-0.37426269989324651</v>
      </c>
    </row>
    <row r="40" spans="1:6" x14ac:dyDescent="0.25">
      <c r="A40" t="s">
        <v>49</v>
      </c>
      <c r="B40" s="3">
        <v>9906</v>
      </c>
      <c r="C40" s="3">
        <v>9052</v>
      </c>
      <c r="E40" s="9">
        <f t="shared" si="0"/>
        <v>854</v>
      </c>
      <c r="F40" s="20">
        <f t="shared" si="1"/>
        <v>8.6210377548960229E-2</v>
      </c>
    </row>
    <row r="41" spans="1:6" x14ac:dyDescent="0.25">
      <c r="A41" t="s">
        <v>22</v>
      </c>
      <c r="B41" s="4">
        <v>20776</v>
      </c>
      <c r="C41" s="4">
        <v>14897</v>
      </c>
      <c r="E41" s="9">
        <f t="shared" si="0"/>
        <v>5879</v>
      </c>
      <c r="F41" s="20">
        <f t="shared" si="1"/>
        <v>0.28297073546399693</v>
      </c>
    </row>
    <row r="42" spans="1:6" x14ac:dyDescent="0.25">
      <c r="A42" t="s">
        <v>24</v>
      </c>
      <c r="B42" s="3">
        <f>SUM(B39:B41)</f>
        <v>123419</v>
      </c>
      <c r="C42" s="3">
        <f>SUM(C39:C41)</f>
        <v>151394</v>
      </c>
      <c r="E42" s="9">
        <f t="shared" si="0"/>
        <v>-27975</v>
      </c>
      <c r="F42" s="20">
        <f t="shared" si="1"/>
        <v>-0.2266668827328045</v>
      </c>
    </row>
    <row r="43" spans="1:6" x14ac:dyDescent="0.25">
      <c r="B43" s="3"/>
      <c r="C43" s="3"/>
      <c r="E43" s="9">
        <f t="shared" si="0"/>
        <v>0</v>
      </c>
      <c r="F43" s="20" t="e">
        <f t="shared" si="1"/>
        <v>#DIV/0!</v>
      </c>
    </row>
    <row r="44" spans="1:6" x14ac:dyDescent="0.25">
      <c r="A44" t="s">
        <v>38</v>
      </c>
      <c r="B44" s="3">
        <v>133896</v>
      </c>
      <c r="C44" s="3">
        <v>133896</v>
      </c>
      <c r="E44" s="9">
        <f t="shared" si="0"/>
        <v>0</v>
      </c>
      <c r="F44" s="20">
        <f t="shared" si="1"/>
        <v>0</v>
      </c>
    </row>
    <row r="45" spans="1:6" x14ac:dyDescent="0.25">
      <c r="A45" t="s">
        <v>25</v>
      </c>
      <c r="B45" s="4">
        <v>-64542</v>
      </c>
      <c r="C45" s="4">
        <v>-51152</v>
      </c>
      <c r="E45" s="9">
        <f t="shared" si="0"/>
        <v>-13390</v>
      </c>
      <c r="F45" s="20">
        <f t="shared" si="1"/>
        <v>0.20746180781506615</v>
      </c>
    </row>
    <row r="46" spans="1:6" x14ac:dyDescent="0.25">
      <c r="A46" t="s">
        <v>26</v>
      </c>
      <c r="B46" s="3">
        <f>SUM(B44:B45)</f>
        <v>69354</v>
      </c>
      <c r="C46" s="3">
        <f>SUM(C44:C45)</f>
        <v>82744</v>
      </c>
      <c r="E46" s="9">
        <f t="shared" si="0"/>
        <v>-13390</v>
      </c>
      <c r="F46" s="20">
        <f t="shared" si="1"/>
        <v>-0.19306745104824524</v>
      </c>
    </row>
    <row r="47" spans="1:6" x14ac:dyDescent="0.25">
      <c r="B47" s="3"/>
      <c r="C47" s="3"/>
      <c r="E47" s="9">
        <f t="shared" si="0"/>
        <v>0</v>
      </c>
      <c r="F47" s="20" t="e">
        <f t="shared" si="1"/>
        <v>#DIV/0!</v>
      </c>
    </row>
    <row r="48" spans="1:6" ht="15.75" thickBot="1" x14ac:dyDescent="0.3">
      <c r="A48" t="s">
        <v>27</v>
      </c>
      <c r="B48" s="5">
        <f t="shared" ref="B48:C48" si="2">B42+B46</f>
        <v>192773</v>
      </c>
      <c r="C48" s="5">
        <f t="shared" si="2"/>
        <v>234138</v>
      </c>
      <c r="E48" s="9">
        <f t="shared" si="0"/>
        <v>-41365</v>
      </c>
      <c r="F48" s="20">
        <f t="shared" si="1"/>
        <v>-0.21457880512312408</v>
      </c>
    </row>
    <row r="49" spans="1:6" ht="15.75" thickTop="1" x14ac:dyDescent="0.25">
      <c r="B49" s="3"/>
      <c r="C49" s="3"/>
      <c r="E49" s="9">
        <f t="shared" si="0"/>
        <v>0</v>
      </c>
      <c r="F49" s="20" t="e">
        <f t="shared" si="1"/>
        <v>#DIV/0!</v>
      </c>
    </row>
    <row r="50" spans="1:6" x14ac:dyDescent="0.25">
      <c r="A50" s="1" t="s">
        <v>28</v>
      </c>
      <c r="B50" s="3"/>
      <c r="C50" s="3"/>
      <c r="E50" s="9">
        <f t="shared" si="0"/>
        <v>0</v>
      </c>
      <c r="F50" s="20" t="e">
        <f t="shared" si="1"/>
        <v>#DIV/0!</v>
      </c>
    </row>
    <row r="51" spans="1:6" x14ac:dyDescent="0.25">
      <c r="A51" t="s">
        <v>29</v>
      </c>
      <c r="B51" s="3">
        <v>32588</v>
      </c>
      <c r="C51" s="3">
        <v>12167</v>
      </c>
      <c r="E51" s="9">
        <f t="shared" si="0"/>
        <v>20421</v>
      </c>
      <c r="F51" s="20">
        <f t="shared" si="1"/>
        <v>0.62664170860439428</v>
      </c>
    </row>
    <row r="52" spans="1:6" x14ac:dyDescent="0.25">
      <c r="A52" t="s">
        <v>30</v>
      </c>
      <c r="B52" s="4">
        <v>4710</v>
      </c>
      <c r="C52" s="4">
        <v>-5852.4</v>
      </c>
      <c r="E52" s="9">
        <f t="shared" si="0"/>
        <v>10562.4</v>
      </c>
      <c r="F52" s="20">
        <f t="shared" si="1"/>
        <v>2.2425477707006367</v>
      </c>
    </row>
    <row r="53" spans="1:6" x14ac:dyDescent="0.25">
      <c r="A53" t="s">
        <v>33</v>
      </c>
      <c r="B53" s="3">
        <f>SUM(B51:B52)</f>
        <v>37298</v>
      </c>
      <c r="C53" s="3">
        <f>SUM(C51:C52)</f>
        <v>6314.6</v>
      </c>
      <c r="E53" s="9">
        <f t="shared" si="0"/>
        <v>30983.4</v>
      </c>
      <c r="F53" s="20">
        <f t="shared" si="1"/>
        <v>0.83069869698107146</v>
      </c>
    </row>
    <row r="54" spans="1:6" x14ac:dyDescent="0.25">
      <c r="B54" s="3"/>
      <c r="C54" s="3"/>
      <c r="E54" s="9">
        <f t="shared" si="0"/>
        <v>0</v>
      </c>
      <c r="F54" s="20" t="e">
        <f t="shared" si="1"/>
        <v>#DIV/0!</v>
      </c>
    </row>
    <row r="55" spans="1:6" x14ac:dyDescent="0.25">
      <c r="A55" t="s">
        <v>31</v>
      </c>
      <c r="B55" s="4">
        <v>58902</v>
      </c>
      <c r="C55" s="4">
        <v>145381.54605319028</v>
      </c>
      <c r="E55" s="9">
        <f t="shared" si="0"/>
        <v>-86479.546053190279</v>
      </c>
      <c r="F55" s="20">
        <f t="shared" si="1"/>
        <v>-1.4681937124917708</v>
      </c>
    </row>
    <row r="56" spans="1:6" x14ac:dyDescent="0.25">
      <c r="A56" t="s">
        <v>32</v>
      </c>
      <c r="B56" s="3">
        <f t="shared" ref="B56:C56" si="3">B53+B55</f>
        <v>96200</v>
      </c>
      <c r="C56" s="3">
        <f t="shared" si="3"/>
        <v>151696.14605319028</v>
      </c>
      <c r="E56" s="9">
        <f t="shared" si="0"/>
        <v>-55496.146053190285</v>
      </c>
      <c r="F56" s="20">
        <f t="shared" si="1"/>
        <v>-0.5768830151059281</v>
      </c>
    </row>
    <row r="57" spans="1:6" x14ac:dyDescent="0.25">
      <c r="B57" s="3"/>
      <c r="C57" s="3"/>
      <c r="E57" s="9">
        <f t="shared" si="0"/>
        <v>0</v>
      </c>
      <c r="F57" s="20" t="e">
        <f t="shared" si="1"/>
        <v>#DIV/0!</v>
      </c>
    </row>
    <row r="58" spans="1:6" x14ac:dyDescent="0.25">
      <c r="A58" t="s">
        <v>34</v>
      </c>
      <c r="B58" s="3">
        <v>100000</v>
      </c>
      <c r="C58" s="3">
        <v>100000</v>
      </c>
      <c r="E58" s="9">
        <f t="shared" si="0"/>
        <v>0</v>
      </c>
      <c r="F58" s="20">
        <f t="shared" si="1"/>
        <v>0</v>
      </c>
    </row>
    <row r="59" spans="1:6" x14ac:dyDescent="0.25">
      <c r="A59" t="s">
        <v>35</v>
      </c>
      <c r="B59" s="4">
        <v>-3427</v>
      </c>
      <c r="C59" s="4">
        <v>-17558</v>
      </c>
      <c r="E59" s="9">
        <f t="shared" si="0"/>
        <v>14131</v>
      </c>
      <c r="F59" s="20">
        <f t="shared" si="1"/>
        <v>-4.1234315728042024</v>
      </c>
    </row>
    <row r="60" spans="1:6" x14ac:dyDescent="0.25">
      <c r="A60" t="s">
        <v>36</v>
      </c>
      <c r="B60" s="3">
        <f t="shared" ref="B60:C60" si="4">SUM(B58:B59)</f>
        <v>96573</v>
      </c>
      <c r="C60" s="3">
        <f t="shared" si="4"/>
        <v>82442</v>
      </c>
      <c r="E60" s="9">
        <f t="shared" si="0"/>
        <v>14131</v>
      </c>
      <c r="F60" s="20">
        <f t="shared" si="1"/>
        <v>0.14632454205626833</v>
      </c>
    </row>
    <row r="61" spans="1:6" x14ac:dyDescent="0.25">
      <c r="B61" s="3"/>
      <c r="C61" s="3"/>
      <c r="E61" s="9">
        <f t="shared" si="0"/>
        <v>0</v>
      </c>
      <c r="F61" s="20" t="e">
        <f t="shared" si="1"/>
        <v>#DIV/0!</v>
      </c>
    </row>
    <row r="62" spans="1:6" ht="15.75" thickBot="1" x14ac:dyDescent="0.3">
      <c r="A62" t="s">
        <v>37</v>
      </c>
      <c r="B62" s="5">
        <f t="shared" ref="B62:C62" si="5">B56+B60</f>
        <v>192773</v>
      </c>
      <c r="C62" s="5">
        <f t="shared" si="5"/>
        <v>234138.14605319028</v>
      </c>
      <c r="E62" s="9">
        <f t="shared" si="0"/>
        <v>-41365.146053190285</v>
      </c>
      <c r="F62" s="20">
        <f t="shared" si="1"/>
        <v>-0.2145795627665196</v>
      </c>
    </row>
    <row r="63" spans="1:6" ht="15.75" thickTop="1" x14ac:dyDescent="0.25">
      <c r="B63" s="3"/>
      <c r="C63" s="3"/>
    </row>
    <row r="64" spans="1:6" x14ac:dyDescent="0.25">
      <c r="B64" s="9"/>
      <c r="C64" s="3"/>
    </row>
    <row r="65" spans="3:3" x14ac:dyDescent="0.25">
      <c r="C65" s="3"/>
    </row>
    <row r="66" spans="3:3" x14ac:dyDescent="0.25">
      <c r="C6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G11" sqref="G11"/>
    </sheetView>
  </sheetViews>
  <sheetFormatPr defaultRowHeight="15" x14ac:dyDescent="0.25"/>
  <cols>
    <col min="1" max="1" width="24" customWidth="1"/>
    <col min="2" max="3" width="15.7109375" customWidth="1"/>
    <col min="4" max="4" width="12.42578125" customWidth="1"/>
  </cols>
  <sheetData>
    <row r="1" spans="1:7" ht="30" x14ac:dyDescent="0.25">
      <c r="B1" s="12" t="s">
        <v>50</v>
      </c>
      <c r="C1" s="12" t="s">
        <v>51</v>
      </c>
      <c r="D1" s="14"/>
    </row>
    <row r="2" spans="1:7" x14ac:dyDescent="0.25">
      <c r="A2" t="s">
        <v>1</v>
      </c>
      <c r="B2" s="3">
        <v>1445500</v>
      </c>
      <c r="C2" s="3">
        <f>28000*50</f>
        <v>1400000</v>
      </c>
      <c r="D2" s="3"/>
    </row>
    <row r="4" spans="1:7" ht="30" x14ac:dyDescent="0.25">
      <c r="B4" s="12" t="s">
        <v>50</v>
      </c>
      <c r="C4" s="12" t="s">
        <v>51</v>
      </c>
    </row>
    <row r="5" spans="1:7" x14ac:dyDescent="0.25">
      <c r="A5" s="1" t="s">
        <v>52</v>
      </c>
    </row>
    <row r="6" spans="1:7" x14ac:dyDescent="0.25">
      <c r="A6" t="s">
        <v>53</v>
      </c>
      <c r="B6" s="8">
        <v>29500</v>
      </c>
      <c r="C6" s="8">
        <v>28000</v>
      </c>
    </row>
    <row r="7" spans="1:7" x14ac:dyDescent="0.25">
      <c r="A7" t="s">
        <v>54</v>
      </c>
      <c r="B7" s="16">
        <v>49</v>
      </c>
      <c r="C7" s="17">
        <v>50</v>
      </c>
    </row>
    <row r="8" spans="1:7" x14ac:dyDescent="0.25">
      <c r="A8" t="s">
        <v>1</v>
      </c>
      <c r="B8" s="9">
        <f>B6*B7</f>
        <v>1445500</v>
      </c>
      <c r="C8" s="3">
        <f>C6*C7</f>
        <v>1400000</v>
      </c>
      <c r="D8" s="9"/>
    </row>
    <row r="11" spans="1:7" x14ac:dyDescent="0.25">
      <c r="B11" s="8" t="s">
        <v>59</v>
      </c>
      <c r="C11" s="8">
        <f>B7</f>
        <v>49</v>
      </c>
      <c r="D11" s="8">
        <f>C7</f>
        <v>50</v>
      </c>
      <c r="F11" s="21">
        <f>C6</f>
        <v>28000</v>
      </c>
      <c r="G11">
        <f>(D11-C11)*F11</f>
        <v>28000</v>
      </c>
    </row>
    <row r="12" spans="1:7" x14ac:dyDescent="0.25">
      <c r="B12" s="15" t="s">
        <v>60</v>
      </c>
      <c r="C12" s="13"/>
      <c r="D12" s="13"/>
    </row>
    <row r="13" spans="1:7" x14ac:dyDescent="0.25">
      <c r="B13" s="8" t="s">
        <v>61</v>
      </c>
      <c r="C13" s="8"/>
      <c r="D13" s="8"/>
    </row>
    <row r="14" spans="1:7" x14ac:dyDescent="0.25">
      <c r="B14" s="7"/>
      <c r="C14" s="13"/>
      <c r="D14" s="13"/>
    </row>
    <row r="16" spans="1:7" x14ac:dyDescent="0.25">
      <c r="B16" s="3"/>
      <c r="C16" s="3"/>
      <c r="D16" s="3"/>
      <c r="E16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B6EE-BE9A-451F-AA94-F065645B7320}">
  <dimension ref="A1:D8"/>
  <sheetViews>
    <sheetView tabSelected="1" workbookViewId="0">
      <selection activeCell="K11" sqref="K11"/>
    </sheetView>
  </sheetViews>
  <sheetFormatPr defaultRowHeight="15" x14ac:dyDescent="0.25"/>
  <cols>
    <col min="1" max="1" width="18.7109375" customWidth="1"/>
    <col min="2" max="3" width="11.7109375" customWidth="1"/>
    <col min="4" max="4" width="14" customWidth="1"/>
  </cols>
  <sheetData>
    <row r="1" spans="1:4" x14ac:dyDescent="0.25">
      <c r="B1" s="18" t="s">
        <v>57</v>
      </c>
      <c r="C1" s="18" t="s">
        <v>58</v>
      </c>
    </row>
    <row r="2" spans="1:4" x14ac:dyDescent="0.25">
      <c r="A2" t="s">
        <v>0</v>
      </c>
      <c r="B2" s="9">
        <v>10079</v>
      </c>
      <c r="C2" s="3">
        <f>B2*1.05</f>
        <v>10582.95</v>
      </c>
      <c r="D2" s="3">
        <f>C2*1.05</f>
        <v>11112.097500000002</v>
      </c>
    </row>
    <row r="3" spans="1:4" x14ac:dyDescent="0.25">
      <c r="A3" t="s">
        <v>55</v>
      </c>
      <c r="B3" s="19">
        <v>5284</v>
      </c>
      <c r="C3" s="4">
        <f>B3*1.04</f>
        <v>5495.3600000000006</v>
      </c>
      <c r="D3" s="4">
        <f>C3*1.04</f>
        <v>5715.1744000000008</v>
      </c>
    </row>
    <row r="4" spans="1:4" x14ac:dyDescent="0.25">
      <c r="A4" t="s">
        <v>15</v>
      </c>
      <c r="B4" s="9">
        <f>B2-B3</f>
        <v>4795</v>
      </c>
      <c r="C4" s="9">
        <f>C2-C3</f>
        <v>5087.59</v>
      </c>
      <c r="D4" s="9">
        <f>D2-D3</f>
        <v>5396.9231000000009</v>
      </c>
    </row>
    <row r="6" spans="1:4" x14ac:dyDescent="0.25">
      <c r="A6" t="s">
        <v>2</v>
      </c>
      <c r="B6" s="9">
        <v>4417</v>
      </c>
      <c r="C6" s="3">
        <f>B6*1.03</f>
        <v>4549.51</v>
      </c>
      <c r="D6" s="3">
        <f>C6*1.03</f>
        <v>4685.9953000000005</v>
      </c>
    </row>
    <row r="8" spans="1:4" x14ac:dyDescent="0.25">
      <c r="A8" t="s">
        <v>56</v>
      </c>
      <c r="B8" s="9">
        <f>B4-B6</f>
        <v>378</v>
      </c>
      <c r="C8" s="9">
        <f>C4-C6</f>
        <v>538.07999999999993</v>
      </c>
      <c r="D8" s="9">
        <f>D4-D6</f>
        <v>710.92780000000039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2</vt:lpstr>
      <vt:lpstr>Question 3</vt:lpstr>
      <vt:lpstr>Question 5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Bailey Savage</cp:lastModifiedBy>
  <dcterms:created xsi:type="dcterms:W3CDTF">2019-02-20T15:47:38Z</dcterms:created>
  <dcterms:modified xsi:type="dcterms:W3CDTF">2022-06-03T18:25:25Z</dcterms:modified>
</cp:coreProperties>
</file>