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savag\Downloads\"/>
    </mc:Choice>
  </mc:AlternateContent>
  <xr:revisionPtr revIDLastSave="0" documentId="13_ncr:1_{0553417A-1D91-4DC0-BE3C-001F47BB8E3E}" xr6:coauthVersionLast="47" xr6:coauthVersionMax="47" xr10:uidLastSave="{00000000-0000-0000-0000-000000000000}"/>
  <bookViews>
    <workbookView xWindow="-38865" yWindow="6225" windowWidth="19005" windowHeight="15465" xr2:uid="{00000000-000D-0000-FFFF-FFFF00000000}"/>
  </bookViews>
  <sheets>
    <sheet name="Financial Statements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8" i="11" l="1"/>
  <c r="C46" i="11"/>
  <c r="D58" i="11" l="1"/>
  <c r="D55" i="11"/>
  <c r="E55" i="11"/>
  <c r="C55" i="11"/>
  <c r="D53" i="11"/>
  <c r="E53" i="11"/>
  <c r="D54" i="11"/>
  <c r="E54" i="11"/>
  <c r="C54" i="11"/>
  <c r="C53" i="11"/>
  <c r="D49" i="11"/>
  <c r="E49" i="11"/>
  <c r="C49" i="11"/>
  <c r="B63" i="11"/>
  <c r="C56" i="11" l="1"/>
  <c r="B4" i="11" l="1"/>
  <c r="B8" i="11"/>
  <c r="B21" i="11"/>
  <c r="B25" i="11"/>
  <c r="B27" i="11" l="1"/>
  <c r="B10" i="11"/>
  <c r="B13" i="11" l="1"/>
  <c r="B31" i="11" l="1"/>
  <c r="B32" i="11" s="1"/>
  <c r="B35" i="11" s="1"/>
  <c r="B14" i="11"/>
  <c r="B38" i="11" s="1"/>
  <c r="B40" i="11" s="1"/>
  <c r="D12" i="11"/>
  <c r="C25" i="11"/>
  <c r="E21" i="11"/>
  <c r="C21" i="11"/>
  <c r="D4" i="11"/>
  <c r="E4" i="11"/>
  <c r="C4" i="11"/>
  <c r="D8" i="11"/>
  <c r="E8" i="11"/>
  <c r="C8" i="11"/>
  <c r="C27" i="11" l="1"/>
  <c r="D10" i="11"/>
  <c r="E10" i="11"/>
  <c r="C10" i="11"/>
  <c r="C48" i="11" l="1"/>
  <c r="C50" i="11" s="1"/>
  <c r="C59" i="11" s="1"/>
  <c r="C63" i="11" s="1"/>
  <c r="D46" i="11"/>
  <c r="D48" i="11" s="1"/>
  <c r="D50" i="11" s="1"/>
  <c r="D13" i="11"/>
  <c r="D31" i="11" s="1"/>
  <c r="D32" i="11" s="1"/>
  <c r="D35" i="11" s="1"/>
  <c r="E46" i="11"/>
  <c r="E48" i="11" s="1"/>
  <c r="E50" i="11" s="1"/>
  <c r="E13" i="11"/>
  <c r="E31" i="11" s="1"/>
  <c r="E32" i="11" s="1"/>
  <c r="E35" i="11" s="1"/>
  <c r="C13" i="11"/>
  <c r="C31" i="11" s="1"/>
  <c r="C32" i="11" s="1"/>
  <c r="C35" i="11" s="1"/>
  <c r="D25" i="11"/>
  <c r="D21" i="11"/>
  <c r="E23" i="11"/>
  <c r="E58" i="11" l="1"/>
  <c r="D14" i="11"/>
  <c r="E14" i="11"/>
  <c r="C14" i="11"/>
  <c r="C38" i="11" s="1"/>
  <c r="C40" i="11" s="1"/>
  <c r="D27" i="11"/>
  <c r="E25" i="11"/>
  <c r="E56" i="11" l="1"/>
  <c r="E59" i="11" s="1"/>
  <c r="E63" i="11" s="1"/>
  <c r="D56" i="11"/>
  <c r="D59" i="11" s="1"/>
  <c r="D63" i="11" s="1"/>
  <c r="D38" i="11"/>
  <c r="E38" i="11" s="1"/>
  <c r="E40" i="11" s="1"/>
  <c r="E27" i="11"/>
  <c r="B66" i="11" l="1"/>
  <c r="B64" i="11"/>
  <c r="D40" i="11"/>
</calcChain>
</file>

<file path=xl/sharedStrings.xml><?xml version="1.0" encoding="utf-8"?>
<sst xmlns="http://schemas.openxmlformats.org/spreadsheetml/2006/main" count="55" uniqueCount="49">
  <si>
    <t>Inventory</t>
  </si>
  <si>
    <t>Operating Expenses</t>
  </si>
  <si>
    <t>Interest Expense</t>
  </si>
  <si>
    <t>BALANCE SHEET</t>
  </si>
  <si>
    <t>Assets</t>
  </si>
  <si>
    <t>Accounts Receivable</t>
  </si>
  <si>
    <t>Property, Plant &amp; Equipment</t>
  </si>
  <si>
    <t>Less:  Accumulated Depreciation</t>
  </si>
  <si>
    <t>Total Assets</t>
  </si>
  <si>
    <t>Liabilities and Equity</t>
  </si>
  <si>
    <t>Accounts Payable</t>
  </si>
  <si>
    <t>Income Tax Payable</t>
  </si>
  <si>
    <t>Common Stock</t>
  </si>
  <si>
    <t>Retained Earnings</t>
  </si>
  <si>
    <t>Total Liabilities and Equity</t>
  </si>
  <si>
    <t>FREE CASH FLOWS</t>
  </si>
  <si>
    <t>Fixed Assets</t>
  </si>
  <si>
    <t>Taxes (20%)</t>
  </si>
  <si>
    <t>Cash</t>
  </si>
  <si>
    <t>SG&amp;A</t>
  </si>
  <si>
    <t>Deprecation</t>
  </si>
  <si>
    <t>EBIT</t>
  </si>
  <si>
    <t>Revenue</t>
  </si>
  <si>
    <t>Cost of Goods Sold</t>
  </si>
  <si>
    <t>Contribution Margin</t>
  </si>
  <si>
    <t>Current Liabilities</t>
  </si>
  <si>
    <t>Long-Term Debt</t>
  </si>
  <si>
    <t>Net Profit</t>
  </si>
  <si>
    <t>Current Assets</t>
  </si>
  <si>
    <t>Total Liabilities</t>
  </si>
  <si>
    <t>Terminal Value</t>
  </si>
  <si>
    <t>2017 Actual</t>
  </si>
  <si>
    <t>2018 (Fcst)</t>
  </si>
  <si>
    <t>2019 (Fcst)</t>
  </si>
  <si>
    <t>2020 (Fcst)</t>
  </si>
  <si>
    <t>INCOME STATEMENT</t>
  </si>
  <si>
    <t>Calculation of Free Cash Flows</t>
  </si>
  <si>
    <t>Cash From Operations</t>
  </si>
  <si>
    <t>EBIT x (1 - tax rate)</t>
  </si>
  <si>
    <t>Depreciation Expense</t>
  </si>
  <si>
    <t>Changes to Working Capital</t>
  </si>
  <si>
    <t>Capital Expenditures</t>
  </si>
  <si>
    <t>Free Cash Flows Subtotal</t>
  </si>
  <si>
    <t>Initial Investment</t>
  </si>
  <si>
    <t>Total Free Cash Flows</t>
  </si>
  <si>
    <t>Tax Rate</t>
  </si>
  <si>
    <t>IRR</t>
  </si>
  <si>
    <t>WACC</t>
  </si>
  <si>
    <t>NPV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</si>
</sst>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164" formatCode="_(\$* #,##0.00_);_(\$* \(#,##0.00\);_(\$* \-??_);_(@_)"/>
    <numFmt numFmtId="165" formatCode="_(\$* #,##0_);_(\$* \(#,##0\);_(\$* \-??_);_(@_)"/>
    <numFmt numFmtId="166" formatCode="_(&quot;$&quot;* #,##0_);_(&quot;$&quot;* \(#,##0\);_(&quot;$&quot;* &quot;-&quot;??_);_(@_)"/>
    <numFmt numFmtId="167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color indexed="8"/>
      <name val="Calibri"/>
      <family val="2"/>
      <charset val="1"/>
    </font>
    <font>
      <b/>
      <sz val="11"/>
      <color indexed="8"/>
      <name val="Calibri"/>
      <family val="2"/>
    </font>
    <font>
      <sz val="11"/>
      <name val="Calibri"/>
      <family val="2"/>
      <charset val="1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4" fontId="2" fillId="0" borderId="0"/>
    <xf numFmtId="9" fontId="2" fillId="0" borderId="0"/>
    <xf numFmtId="9" fontId="1" fillId="0" borderId="0" applyFont="0" applyFill="0" applyBorder="0" applyAlignment="0" applyProtection="0"/>
  </cellStyleXfs>
  <cellXfs count="45">
    <xf numFmtId="0" fontId="0" fillId="0" borderId="0" xfId="0"/>
    <xf numFmtId="0" fontId="3" fillId="0" borderId="0" xfId="2" applyFont="1"/>
    <xf numFmtId="0" fontId="2" fillId="0" borderId="0" xfId="2"/>
    <xf numFmtId="0" fontId="2" fillId="0" borderId="1" xfId="2" applyBorder="1" applyAlignment="1">
      <alignment horizontal="center"/>
    </xf>
    <xf numFmtId="0" fontId="2" fillId="0" borderId="0" xfId="2" applyFont="1"/>
    <xf numFmtId="165" fontId="2" fillId="0" borderId="0" xfId="3" applyNumberFormat="1" applyFont="1" applyFill="1" applyBorder="1" applyAlignment="1" applyProtection="1"/>
    <xf numFmtId="165" fontId="2" fillId="0" borderId="0" xfId="2" applyNumberFormat="1"/>
    <xf numFmtId="0" fontId="2" fillId="0" borderId="1" xfId="2" applyBorder="1"/>
    <xf numFmtId="0" fontId="4" fillId="0" borderId="0" xfId="2" applyFont="1"/>
    <xf numFmtId="0" fontId="5" fillId="0" borderId="0" xfId="2" applyFont="1"/>
    <xf numFmtId="44" fontId="5" fillId="0" borderId="0" xfId="1" applyFont="1"/>
    <xf numFmtId="165" fontId="2" fillId="0" borderId="1" xfId="3" applyNumberFormat="1" applyFont="1" applyFill="1" applyBorder="1" applyAlignment="1" applyProtection="1"/>
    <xf numFmtId="165" fontId="2" fillId="0" borderId="2" xfId="3" applyNumberFormat="1" applyFont="1" applyFill="1" applyBorder="1" applyAlignment="1" applyProtection="1"/>
    <xf numFmtId="165" fontId="2" fillId="0" borderId="0" xfId="2" applyNumberFormat="1" applyFill="1"/>
    <xf numFmtId="0" fontId="2" fillId="0" borderId="1" xfId="2" applyFill="1" applyBorder="1"/>
    <xf numFmtId="0" fontId="2" fillId="0" borderId="0" xfId="2" applyFill="1"/>
    <xf numFmtId="165" fontId="2" fillId="0" borderId="2" xfId="2" applyNumberFormat="1" applyFill="1" applyBorder="1"/>
    <xf numFmtId="0" fontId="5" fillId="0" borderId="1" xfId="2" applyFont="1" applyBorder="1" applyAlignment="1">
      <alignment horizontal="center"/>
    </xf>
    <xf numFmtId="0" fontId="7" fillId="0" borderId="5" xfId="0" applyFont="1" applyBorder="1" applyAlignment="1">
      <alignment horizontal="right"/>
    </xf>
    <xf numFmtId="0" fontId="0" fillId="0" borderId="0" xfId="0" applyAlignment="1">
      <alignment horizontal="center"/>
    </xf>
    <xf numFmtId="0" fontId="0" fillId="0" borderId="5" xfId="0" applyBorder="1" applyAlignment="1">
      <alignment horizontal="right"/>
    </xf>
    <xf numFmtId="0" fontId="0" fillId="0" borderId="0" xfId="0" applyAlignment="1">
      <alignment horizontal="right"/>
    </xf>
    <xf numFmtId="166" fontId="0" fillId="0" borderId="0" xfId="1" applyNumberFormat="1" applyFont="1"/>
    <xf numFmtId="9" fontId="0" fillId="0" borderId="0" xfId="5" applyFont="1"/>
    <xf numFmtId="166" fontId="0" fillId="0" borderId="0" xfId="0" applyNumberFormat="1"/>
    <xf numFmtId="166" fontId="0" fillId="0" borderId="1" xfId="1" applyNumberFormat="1" applyFont="1" applyBorder="1"/>
    <xf numFmtId="0" fontId="6" fillId="0" borderId="5" xfId="0" applyFont="1" applyBorder="1" applyAlignment="1">
      <alignment horizontal="right"/>
    </xf>
    <xf numFmtId="166" fontId="6" fillId="0" borderId="0" xfId="0" applyNumberFormat="1" applyFont="1"/>
    <xf numFmtId="0" fontId="0" fillId="0" borderId="5" xfId="0" applyBorder="1"/>
    <xf numFmtId="0" fontId="8" fillId="0" borderId="0" xfId="0" applyFont="1" applyAlignment="1">
      <alignment horizontal="right"/>
    </xf>
    <xf numFmtId="166" fontId="0" fillId="0" borderId="1" xfId="0" applyNumberFormat="1" applyBorder="1"/>
    <xf numFmtId="0" fontId="0" fillId="0" borderId="1" xfId="0" applyBorder="1"/>
    <xf numFmtId="166" fontId="6" fillId="0" borderId="1" xfId="0" applyNumberFormat="1" applyFont="1" applyBorder="1"/>
    <xf numFmtId="166" fontId="6" fillId="0" borderId="0" xfId="1" applyNumberFormat="1" applyFont="1"/>
    <xf numFmtId="0" fontId="6" fillId="0" borderId="0" xfId="0" applyFont="1"/>
    <xf numFmtId="0" fontId="6" fillId="0" borderId="1" xfId="0" applyFont="1" applyBorder="1"/>
    <xf numFmtId="0" fontId="6" fillId="0" borderId="6" xfId="0" applyFont="1" applyBorder="1" applyAlignment="1">
      <alignment horizontal="right"/>
    </xf>
    <xf numFmtId="166" fontId="6" fillId="0" borderId="7" xfId="0" applyNumberFormat="1" applyFont="1" applyBorder="1"/>
    <xf numFmtId="167" fontId="5" fillId="0" borderId="0" xfId="1" applyNumberFormat="1" applyFont="1"/>
    <xf numFmtId="9" fontId="4" fillId="0" borderId="0" xfId="2" applyNumberFormat="1" applyFont="1" applyAlignment="1">
      <alignment horizontal="right"/>
    </xf>
    <xf numFmtId="0" fontId="4" fillId="0" borderId="0" xfId="2" applyFont="1" applyAlignment="1">
      <alignment horizontal="right"/>
    </xf>
    <xf numFmtId="167" fontId="2" fillId="0" borderId="0" xfId="5" applyNumberFormat="1" applyFont="1"/>
    <xf numFmtId="166" fontId="2" fillId="0" borderId="0" xfId="2" applyNumberFormat="1"/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</cellXfs>
  <cellStyles count="6">
    <cellStyle name="Currency" xfId="1" builtinId="4"/>
    <cellStyle name="Currency 2" xfId="3" xr:uid="{00000000-0005-0000-0000-000001000000}"/>
    <cellStyle name="Excel Built-in Normal" xfId="2" xr:uid="{00000000-0005-0000-0000-000002000000}"/>
    <cellStyle name="Normal" xfId="0" builtinId="0"/>
    <cellStyle name="Percent" xfId="5" builtinId="5"/>
    <cellStyle name="Percent 2" xfId="4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J66"/>
  <sheetViews>
    <sheetView tabSelected="1" topLeftCell="A41" zoomScaleNormal="100" workbookViewId="0">
      <selection activeCell="E50" sqref="E50"/>
    </sheetView>
  </sheetViews>
  <sheetFormatPr defaultColWidth="9.42578125" defaultRowHeight="15" x14ac:dyDescent="0.25"/>
  <cols>
    <col min="1" max="1" width="33.7109375" style="2" customWidth="1"/>
    <col min="2" max="2" width="15.140625" style="2" customWidth="1"/>
    <col min="3" max="3" width="14.140625" style="2" customWidth="1"/>
    <col min="4" max="4" width="12" style="2" customWidth="1"/>
    <col min="5" max="5" width="12.42578125" style="2" customWidth="1"/>
    <col min="6" max="6" width="14.28515625" style="2" customWidth="1"/>
    <col min="7" max="16384" width="9.42578125" style="2"/>
  </cols>
  <sheetData>
    <row r="1" spans="1:5" x14ac:dyDescent="0.25">
      <c r="A1" s="1" t="s">
        <v>35</v>
      </c>
      <c r="B1" s="3" t="s">
        <v>31</v>
      </c>
      <c r="C1" s="3" t="s">
        <v>32</v>
      </c>
      <c r="D1" s="3" t="s">
        <v>33</v>
      </c>
      <c r="E1" s="3" t="s">
        <v>34</v>
      </c>
    </row>
    <row r="2" spans="1:5" x14ac:dyDescent="0.25">
      <c r="A2" s="4" t="s">
        <v>22</v>
      </c>
      <c r="B2" s="5">
        <v>4700</v>
      </c>
      <c r="C2" s="5">
        <v>5000</v>
      </c>
      <c r="D2" s="5">
        <v>5500</v>
      </c>
      <c r="E2" s="5">
        <v>6000</v>
      </c>
    </row>
    <row r="3" spans="1:5" x14ac:dyDescent="0.25">
      <c r="A3" s="4" t="s">
        <v>23</v>
      </c>
      <c r="B3" s="11">
        <v>475</v>
      </c>
      <c r="C3" s="11">
        <v>525</v>
      </c>
      <c r="D3" s="11">
        <v>575</v>
      </c>
      <c r="E3" s="11">
        <v>640</v>
      </c>
    </row>
    <row r="4" spans="1:5" x14ac:dyDescent="0.25">
      <c r="A4" s="4" t="s">
        <v>24</v>
      </c>
      <c r="B4" s="5">
        <f>B2-B3</f>
        <v>4225</v>
      </c>
      <c r="C4" s="5">
        <f>C2-C3</f>
        <v>4475</v>
      </c>
      <c r="D4" s="5">
        <f t="shared" ref="D4:E4" si="0">D2-D3</f>
        <v>4925</v>
      </c>
      <c r="E4" s="5">
        <f t="shared" si="0"/>
        <v>5360</v>
      </c>
    </row>
    <row r="5" spans="1:5" x14ac:dyDescent="0.25">
      <c r="A5" s="4"/>
      <c r="B5" s="5"/>
      <c r="C5" s="5"/>
      <c r="D5" s="5"/>
      <c r="E5" s="5"/>
    </row>
    <row r="6" spans="1:5" x14ac:dyDescent="0.25">
      <c r="A6" s="2" t="s">
        <v>19</v>
      </c>
      <c r="B6" s="5">
        <v>3350</v>
      </c>
      <c r="C6" s="5">
        <v>3475</v>
      </c>
      <c r="D6" s="5">
        <v>3725</v>
      </c>
      <c r="E6" s="5">
        <v>4060</v>
      </c>
    </row>
    <row r="7" spans="1:5" x14ac:dyDescent="0.25">
      <c r="A7" s="2" t="s">
        <v>20</v>
      </c>
      <c r="B7" s="11">
        <v>250</v>
      </c>
      <c r="C7" s="11">
        <v>250</v>
      </c>
      <c r="D7" s="11">
        <v>350</v>
      </c>
      <c r="E7" s="11">
        <v>350</v>
      </c>
    </row>
    <row r="8" spans="1:5" x14ac:dyDescent="0.25">
      <c r="A8" s="2" t="s">
        <v>1</v>
      </c>
      <c r="B8" s="5">
        <f>B6+B7</f>
        <v>3600</v>
      </c>
      <c r="C8" s="5">
        <f>C6+C7</f>
        <v>3725</v>
      </c>
      <c r="D8" s="5">
        <f t="shared" ref="D8:E8" si="1">D6+D7</f>
        <v>4075</v>
      </c>
      <c r="E8" s="5">
        <f t="shared" si="1"/>
        <v>4410</v>
      </c>
    </row>
    <row r="9" spans="1:5" x14ac:dyDescent="0.25">
      <c r="B9" s="5"/>
      <c r="C9" s="5"/>
      <c r="D9" s="5"/>
      <c r="E9" s="5"/>
    </row>
    <row r="10" spans="1:5" x14ac:dyDescent="0.25">
      <c r="A10" s="2" t="s">
        <v>21</v>
      </c>
      <c r="B10" s="5">
        <f>B4-B8</f>
        <v>625</v>
      </c>
      <c r="C10" s="5">
        <f>C4-C8</f>
        <v>750</v>
      </c>
      <c r="D10" s="5">
        <f t="shared" ref="D10:E10" si="2">D4-D8</f>
        <v>850</v>
      </c>
      <c r="E10" s="5">
        <f t="shared" si="2"/>
        <v>950</v>
      </c>
    </row>
    <row r="11" spans="1:5" x14ac:dyDescent="0.25">
      <c r="B11" s="5"/>
      <c r="C11" s="5"/>
      <c r="D11" s="5"/>
      <c r="E11" s="5"/>
    </row>
    <row r="12" spans="1:5" x14ac:dyDescent="0.25">
      <c r="A12" s="2" t="s">
        <v>2</v>
      </c>
      <c r="B12" s="5">
        <v>150</v>
      </c>
      <c r="C12" s="5">
        <v>200</v>
      </c>
      <c r="D12" s="5">
        <f>0.1*D34</f>
        <v>50</v>
      </c>
      <c r="E12" s="5">
        <v>0</v>
      </c>
    </row>
    <row r="13" spans="1:5" x14ac:dyDescent="0.25">
      <c r="A13" s="2" t="s">
        <v>17</v>
      </c>
      <c r="B13" s="11">
        <f>0.2*(B10-B12)</f>
        <v>95</v>
      </c>
      <c r="C13" s="11">
        <f>0.2*(C10-C12)</f>
        <v>110</v>
      </c>
      <c r="D13" s="11">
        <f t="shared" ref="D13:E13" si="3">0.2*(D10-D12)</f>
        <v>160</v>
      </c>
      <c r="E13" s="11">
        <f t="shared" si="3"/>
        <v>190</v>
      </c>
    </row>
    <row r="14" spans="1:5" ht="15.75" thickBot="1" x14ac:dyDescent="0.3">
      <c r="A14" s="1" t="s">
        <v>27</v>
      </c>
      <c r="B14" s="12">
        <f>B10-B12-B13</f>
        <v>380</v>
      </c>
      <c r="C14" s="12">
        <f>C10-C12-C13</f>
        <v>440</v>
      </c>
      <c r="D14" s="12">
        <f t="shared" ref="D14:E14" si="4">D10-D12-D13</f>
        <v>640</v>
      </c>
      <c r="E14" s="12">
        <f t="shared" si="4"/>
        <v>760</v>
      </c>
    </row>
    <row r="15" spans="1:5" ht="15.75" thickTop="1" x14ac:dyDescent="0.25"/>
    <row r="16" spans="1:5" x14ac:dyDescent="0.25">
      <c r="A16" s="1" t="s">
        <v>3</v>
      </c>
    </row>
    <row r="17" spans="1:6" x14ac:dyDescent="0.25">
      <c r="A17" s="1" t="s">
        <v>4</v>
      </c>
    </row>
    <row r="18" spans="1:6" x14ac:dyDescent="0.25">
      <c r="A18" s="2" t="s">
        <v>18</v>
      </c>
      <c r="B18" s="5">
        <v>850</v>
      </c>
      <c r="C18" s="5">
        <v>700</v>
      </c>
      <c r="D18" s="5">
        <v>940</v>
      </c>
      <c r="E18" s="5">
        <v>1130</v>
      </c>
    </row>
    <row r="19" spans="1:6" x14ac:dyDescent="0.25">
      <c r="A19" s="2" t="s">
        <v>5</v>
      </c>
      <c r="B19" s="13">
        <v>725</v>
      </c>
      <c r="C19" s="13">
        <v>1050</v>
      </c>
      <c r="D19" s="13">
        <v>1000</v>
      </c>
      <c r="E19" s="13">
        <v>1200</v>
      </c>
    </row>
    <row r="20" spans="1:6" x14ac:dyDescent="0.25">
      <c r="A20" s="2" t="s">
        <v>0</v>
      </c>
      <c r="B20" s="14">
        <v>250</v>
      </c>
      <c r="C20" s="14">
        <v>275</v>
      </c>
      <c r="D20" s="14">
        <v>300</v>
      </c>
      <c r="E20" s="14">
        <v>500</v>
      </c>
    </row>
    <row r="21" spans="1:6" x14ac:dyDescent="0.25">
      <c r="A21" s="2" t="s">
        <v>28</v>
      </c>
      <c r="B21" s="13">
        <f>SUM(B18:B20)</f>
        <v>1825</v>
      </c>
      <c r="C21" s="13">
        <f>SUM(C18:C20)</f>
        <v>2025</v>
      </c>
      <c r="D21" s="13">
        <f t="shared" ref="D21:E21" si="5">SUM(D18:D20)</f>
        <v>2240</v>
      </c>
      <c r="E21" s="13">
        <f t="shared" si="5"/>
        <v>2830</v>
      </c>
    </row>
    <row r="22" spans="1:6" x14ac:dyDescent="0.25">
      <c r="B22" s="15"/>
      <c r="C22" s="15"/>
      <c r="D22" s="15"/>
      <c r="E22" s="15"/>
    </row>
    <row r="23" spans="1:6" x14ac:dyDescent="0.25">
      <c r="A23" s="2" t="s">
        <v>6</v>
      </c>
      <c r="B23" s="5">
        <v>2250</v>
      </c>
      <c r="C23" s="5">
        <v>2500</v>
      </c>
      <c r="D23" s="5">
        <v>3000</v>
      </c>
      <c r="E23" s="5">
        <f>D23</f>
        <v>3000</v>
      </c>
    </row>
    <row r="24" spans="1:6" x14ac:dyDescent="0.25">
      <c r="A24" s="2" t="s">
        <v>7</v>
      </c>
      <c r="B24" s="11">
        <v>-250</v>
      </c>
      <c r="C24" s="11">
        <v>-500</v>
      </c>
      <c r="D24" s="11">
        <v>-850</v>
      </c>
      <c r="E24" s="11">
        <v>-1200</v>
      </c>
    </row>
    <row r="25" spans="1:6" x14ac:dyDescent="0.25">
      <c r="A25" s="2" t="s">
        <v>16</v>
      </c>
      <c r="B25" s="5">
        <f>SUM(B23:B24)</f>
        <v>2000</v>
      </c>
      <c r="C25" s="5">
        <f>SUM(C23:C24)</f>
        <v>2000</v>
      </c>
      <c r="D25" s="5">
        <f t="shared" ref="D25:E25" si="6">SUM(D23:D24)</f>
        <v>2150</v>
      </c>
      <c r="E25" s="5">
        <f t="shared" si="6"/>
        <v>1800</v>
      </c>
    </row>
    <row r="26" spans="1:6" x14ac:dyDescent="0.25">
      <c r="B26" s="14"/>
      <c r="C26" s="14"/>
      <c r="D26" s="14"/>
      <c r="E26" s="14"/>
    </row>
    <row r="27" spans="1:6" ht="15.75" thickBot="1" x14ac:dyDescent="0.3">
      <c r="A27" s="1" t="s">
        <v>8</v>
      </c>
      <c r="B27" s="16">
        <f>B21+B25</f>
        <v>3825</v>
      </c>
      <c r="C27" s="16">
        <f>C21+C25</f>
        <v>4025</v>
      </c>
      <c r="D27" s="16">
        <f t="shared" ref="D27:E27" si="7">D21+D25</f>
        <v>4390</v>
      </c>
      <c r="E27" s="16">
        <f t="shared" si="7"/>
        <v>4630</v>
      </c>
    </row>
    <row r="28" spans="1:6" ht="15.75" thickTop="1" x14ac:dyDescent="0.25">
      <c r="B28" s="15"/>
      <c r="C28" s="15"/>
      <c r="D28" s="15"/>
      <c r="E28" s="15"/>
    </row>
    <row r="29" spans="1:6" x14ac:dyDescent="0.25">
      <c r="A29" s="1" t="s">
        <v>9</v>
      </c>
      <c r="B29" s="15"/>
      <c r="C29" s="15"/>
      <c r="D29" s="15"/>
      <c r="E29" s="15"/>
    </row>
    <row r="30" spans="1:6" x14ac:dyDescent="0.25">
      <c r="A30" s="2" t="s">
        <v>10</v>
      </c>
      <c r="B30" s="5">
        <v>450</v>
      </c>
      <c r="C30" s="5">
        <v>475</v>
      </c>
      <c r="D30" s="5">
        <v>650</v>
      </c>
      <c r="E30" s="5">
        <v>600</v>
      </c>
      <c r="F30" s="6"/>
    </row>
    <row r="31" spans="1:6" x14ac:dyDescent="0.25">
      <c r="A31" s="2" t="s">
        <v>11</v>
      </c>
      <c r="B31" s="11">
        <f>B13</f>
        <v>95</v>
      </c>
      <c r="C31" s="11">
        <f>C13</f>
        <v>110</v>
      </c>
      <c r="D31" s="11">
        <f t="shared" ref="D31:E31" si="8">D13</f>
        <v>160</v>
      </c>
      <c r="E31" s="11">
        <f t="shared" si="8"/>
        <v>190</v>
      </c>
      <c r="F31" s="6"/>
    </row>
    <row r="32" spans="1:6" x14ac:dyDescent="0.25">
      <c r="A32" s="2" t="s">
        <v>25</v>
      </c>
      <c r="B32" s="5">
        <f>SUM(B30:B31)</f>
        <v>545</v>
      </c>
      <c r="C32" s="5">
        <f>SUM(C30:C31)</f>
        <v>585</v>
      </c>
      <c r="D32" s="5">
        <f t="shared" ref="D32:E32" si="9">SUM(D30:D31)</f>
        <v>810</v>
      </c>
      <c r="E32" s="5">
        <f t="shared" si="9"/>
        <v>790</v>
      </c>
      <c r="F32" s="6"/>
    </row>
    <row r="33" spans="1:10" x14ac:dyDescent="0.25">
      <c r="B33" s="5"/>
      <c r="C33" s="5"/>
      <c r="D33" s="5"/>
      <c r="E33" s="5"/>
    </row>
    <row r="34" spans="1:10" x14ac:dyDescent="0.25">
      <c r="A34" s="2" t="s">
        <v>26</v>
      </c>
      <c r="B34" s="11">
        <v>1901</v>
      </c>
      <c r="C34" s="11">
        <v>2000</v>
      </c>
      <c r="D34" s="11">
        <v>500</v>
      </c>
      <c r="E34" s="11">
        <v>0</v>
      </c>
    </row>
    <row r="35" spans="1:10" x14ac:dyDescent="0.25">
      <c r="A35" s="2" t="s">
        <v>29</v>
      </c>
      <c r="B35" s="5">
        <f>B32+B34</f>
        <v>2446</v>
      </c>
      <c r="C35" s="5">
        <f>C32+C34</f>
        <v>2585</v>
      </c>
      <c r="D35" s="5">
        <f t="shared" ref="D35:E35" si="10">D32+D34</f>
        <v>1310</v>
      </c>
      <c r="E35" s="5">
        <f t="shared" si="10"/>
        <v>790</v>
      </c>
    </row>
    <row r="36" spans="1:10" x14ac:dyDescent="0.25">
      <c r="B36" s="5"/>
      <c r="C36" s="5"/>
      <c r="D36" s="5"/>
      <c r="E36" s="5"/>
    </row>
    <row r="37" spans="1:10" x14ac:dyDescent="0.25">
      <c r="A37" s="2" t="s">
        <v>12</v>
      </c>
      <c r="B37" s="5">
        <v>999</v>
      </c>
      <c r="C37" s="5">
        <v>1000</v>
      </c>
      <c r="D37" s="5">
        <v>2000</v>
      </c>
      <c r="E37" s="5">
        <v>2000</v>
      </c>
    </row>
    <row r="38" spans="1:10" x14ac:dyDescent="0.25">
      <c r="A38" s="2" t="s">
        <v>13</v>
      </c>
      <c r="B38" s="5">
        <f>+B14</f>
        <v>380</v>
      </c>
      <c r="C38" s="5">
        <f>+C14</f>
        <v>440</v>
      </c>
      <c r="D38" s="5">
        <f>+D14+C38</f>
        <v>1080</v>
      </c>
      <c r="E38" s="5">
        <f>+E14+D38</f>
        <v>1840</v>
      </c>
    </row>
    <row r="39" spans="1:10" x14ac:dyDescent="0.25">
      <c r="B39" s="11"/>
      <c r="C39" s="11"/>
      <c r="D39" s="11"/>
      <c r="E39" s="11"/>
    </row>
    <row r="40" spans="1:10" ht="15.75" thickBot="1" x14ac:dyDescent="0.3">
      <c r="A40" s="1" t="s">
        <v>14</v>
      </c>
      <c r="B40" s="12">
        <f>B30+B31+B34+B37+B38</f>
        <v>3825</v>
      </c>
      <c r="C40" s="12">
        <f>C30+C31+C34+C37+C38</f>
        <v>4025</v>
      </c>
      <c r="D40" s="12">
        <f t="shared" ref="D40:E40" si="11">D30+D31+D34+D37+D38</f>
        <v>4390</v>
      </c>
      <c r="E40" s="12">
        <f t="shared" si="11"/>
        <v>4630</v>
      </c>
    </row>
    <row r="41" spans="1:10" s="7" customFormat="1" ht="15.75" thickTop="1" x14ac:dyDescent="0.25"/>
    <row r="42" spans="1:10" x14ac:dyDescent="0.25">
      <c r="A42" s="8" t="s">
        <v>15</v>
      </c>
    </row>
    <row r="43" spans="1:10" ht="15.75" thickBot="1" x14ac:dyDescent="0.3">
      <c r="B43" s="17">
        <v>0</v>
      </c>
      <c r="C43" s="17">
        <v>1</v>
      </c>
      <c r="D43" s="17">
        <v>2</v>
      </c>
      <c r="E43" s="17">
        <v>3</v>
      </c>
      <c r="F43" s="9"/>
      <c r="G43" s="9"/>
      <c r="H43" s="9"/>
      <c r="I43" s="9"/>
      <c r="J43" s="9"/>
    </row>
    <row r="44" spans="1:10" x14ac:dyDescent="0.25">
      <c r="A44" s="43" t="s">
        <v>36</v>
      </c>
      <c r="B44" s="44"/>
      <c r="C44" s="44"/>
      <c r="D44" s="44"/>
      <c r="E44" s="44"/>
      <c r="F44" s="9"/>
      <c r="G44" s="9"/>
      <c r="H44" s="9"/>
      <c r="I44" s="9"/>
      <c r="J44" s="9"/>
    </row>
    <row r="45" spans="1:10" x14ac:dyDescent="0.25">
      <c r="A45" s="18" t="s">
        <v>37</v>
      </c>
      <c r="B45" s="19"/>
      <c r="C45" s="19"/>
      <c r="D45" s="19"/>
      <c r="E45" s="19"/>
      <c r="F45" s="9"/>
      <c r="G45" s="9"/>
      <c r="H45" s="9"/>
      <c r="I45" s="9"/>
      <c r="J45" s="9"/>
    </row>
    <row r="46" spans="1:10" x14ac:dyDescent="0.25">
      <c r="A46" s="20" t="s">
        <v>21</v>
      </c>
      <c r="B46" s="21"/>
      <c r="C46" s="22">
        <f>C10</f>
        <v>750</v>
      </c>
      <c r="D46" s="22">
        <f t="shared" ref="D46:E46" si="12">D10</f>
        <v>850</v>
      </c>
      <c r="E46" s="22">
        <f t="shared" si="12"/>
        <v>950</v>
      </c>
      <c r="F46" s="9"/>
      <c r="G46" s="9"/>
      <c r="H46" s="9"/>
      <c r="I46" s="9"/>
      <c r="J46" s="9"/>
    </row>
    <row r="47" spans="1:10" x14ac:dyDescent="0.25">
      <c r="A47" s="20" t="s">
        <v>45</v>
      </c>
      <c r="B47" s="21"/>
      <c r="C47" s="23">
        <v>0.2</v>
      </c>
      <c r="D47" s="23">
        <v>0.2</v>
      </c>
      <c r="E47" s="23">
        <v>0.2</v>
      </c>
      <c r="F47" s="9"/>
      <c r="G47" s="9"/>
      <c r="H47" s="9"/>
      <c r="I47" s="9"/>
      <c r="J47" s="9"/>
    </row>
    <row r="48" spans="1:10" x14ac:dyDescent="0.25">
      <c r="A48" s="20" t="s">
        <v>38</v>
      </c>
      <c r="B48" s="21"/>
      <c r="C48" s="24">
        <f>C46*(1-C47)</f>
        <v>600</v>
      </c>
      <c r="D48" s="24">
        <f t="shared" ref="D48:E48" si="13">D46*(1-D47)</f>
        <v>680</v>
      </c>
      <c r="E48" s="24">
        <f t="shared" si="13"/>
        <v>760</v>
      </c>
      <c r="F48" s="9"/>
      <c r="G48" s="9"/>
      <c r="H48" s="9"/>
      <c r="I48" s="9"/>
      <c r="J48" s="9"/>
    </row>
    <row r="49" spans="1:10" x14ac:dyDescent="0.25">
      <c r="A49" s="20" t="s">
        <v>39</v>
      </c>
      <c r="B49" s="21"/>
      <c r="C49" s="25">
        <f>C7</f>
        <v>250</v>
      </c>
      <c r="D49" s="25">
        <f t="shared" ref="D49:E49" si="14">D7</f>
        <v>350</v>
      </c>
      <c r="E49" s="25">
        <f t="shared" si="14"/>
        <v>350</v>
      </c>
      <c r="F49" s="9"/>
      <c r="G49" s="9"/>
      <c r="H49" s="9"/>
      <c r="I49" s="9"/>
      <c r="J49" s="9"/>
    </row>
    <row r="50" spans="1:10" x14ac:dyDescent="0.25">
      <c r="A50" s="26" t="s">
        <v>37</v>
      </c>
      <c r="B50" s="21"/>
      <c r="C50" s="27">
        <f>C48+C49</f>
        <v>850</v>
      </c>
      <c r="D50" s="27">
        <f t="shared" ref="D50:E50" si="15">D48+D49</f>
        <v>1030</v>
      </c>
      <c r="E50" s="27">
        <f t="shared" si="15"/>
        <v>1110</v>
      </c>
      <c r="F50" s="9"/>
      <c r="G50" s="9"/>
      <c r="H50" s="9"/>
      <c r="I50" s="9"/>
      <c r="J50" s="9"/>
    </row>
    <row r="51" spans="1:10" x14ac:dyDescent="0.25">
      <c r="A51" s="28"/>
      <c r="B51"/>
      <c r="C51"/>
      <c r="D51"/>
      <c r="E51"/>
      <c r="F51" s="9"/>
      <c r="G51" s="9"/>
      <c r="H51" s="9"/>
      <c r="I51" s="9"/>
      <c r="J51" s="9"/>
    </row>
    <row r="52" spans="1:10" x14ac:dyDescent="0.25">
      <c r="A52" s="18" t="s">
        <v>40</v>
      </c>
      <c r="B52" s="29"/>
      <c r="C52"/>
      <c r="D52"/>
      <c r="E52"/>
      <c r="F52" s="9"/>
      <c r="G52" s="9"/>
      <c r="H52" s="9"/>
      <c r="I52" s="9"/>
      <c r="J52" s="9"/>
    </row>
    <row r="53" spans="1:10" x14ac:dyDescent="0.25">
      <c r="A53" s="20" t="s">
        <v>5</v>
      </c>
      <c r="B53"/>
      <c r="C53" s="24">
        <f>-(C19-B19)</f>
        <v>-325</v>
      </c>
      <c r="D53" s="24">
        <f t="shared" ref="D53:E53" si="16">-(D19-C19)</f>
        <v>50</v>
      </c>
      <c r="E53" s="24">
        <f t="shared" si="16"/>
        <v>-200</v>
      </c>
      <c r="F53" s="9"/>
      <c r="G53" s="9"/>
      <c r="H53" s="9"/>
      <c r="I53" s="9"/>
      <c r="J53" s="9"/>
    </row>
    <row r="54" spans="1:10" x14ac:dyDescent="0.25">
      <c r="A54" s="20" t="s">
        <v>0</v>
      </c>
      <c r="B54"/>
      <c r="C54" s="24">
        <f>-(C20-B20)</f>
        <v>-25</v>
      </c>
      <c r="D54" s="24">
        <f t="shared" ref="D54:E54" si="17">-(D20-C20)</f>
        <v>-25</v>
      </c>
      <c r="E54" s="24">
        <f t="shared" si="17"/>
        <v>-200</v>
      </c>
      <c r="F54" s="9"/>
      <c r="G54" s="9"/>
      <c r="H54" s="9"/>
      <c r="I54" s="9"/>
      <c r="J54" s="9"/>
    </row>
    <row r="55" spans="1:10" x14ac:dyDescent="0.25">
      <c r="A55" s="20" t="s">
        <v>10</v>
      </c>
      <c r="B55"/>
      <c r="C55" s="30">
        <f>C30-B30</f>
        <v>25</v>
      </c>
      <c r="D55" s="30">
        <f t="shared" ref="D55:E55" si="18">D30-C30</f>
        <v>175</v>
      </c>
      <c r="E55" s="30">
        <f t="shared" si="18"/>
        <v>-50</v>
      </c>
      <c r="F55" s="9"/>
      <c r="G55" s="9"/>
      <c r="H55" s="9"/>
      <c r="I55" s="9"/>
      <c r="J55" s="9"/>
    </row>
    <row r="56" spans="1:10" x14ac:dyDescent="0.25">
      <c r="A56" s="26" t="s">
        <v>40</v>
      </c>
      <c r="B56"/>
      <c r="C56" s="27">
        <f>SUM(C53:C55)</f>
        <v>-325</v>
      </c>
      <c r="D56" s="27">
        <f>SUM(D53:D55)</f>
        <v>200</v>
      </c>
      <c r="E56" s="27">
        <f>SUM(E53:E55)</f>
        <v>-450</v>
      </c>
      <c r="F56" s="9"/>
      <c r="G56" s="9"/>
      <c r="H56" s="9"/>
      <c r="I56" s="9"/>
      <c r="J56" s="9"/>
    </row>
    <row r="57" spans="1:10" x14ac:dyDescent="0.25">
      <c r="A57" s="20"/>
      <c r="B57"/>
      <c r="C57"/>
      <c r="D57"/>
      <c r="E57"/>
      <c r="F57" s="9"/>
      <c r="G57" s="9"/>
      <c r="H57" s="9"/>
      <c r="I57" s="9"/>
      <c r="J57" s="9"/>
    </row>
    <row r="58" spans="1:10" x14ac:dyDescent="0.25">
      <c r="A58" s="26" t="s">
        <v>41</v>
      </c>
      <c r="B58" s="31"/>
      <c r="C58" s="32">
        <f>-(C23-B23)</f>
        <v>-250</v>
      </c>
      <c r="D58" s="32">
        <f t="shared" ref="D58:E58" si="19">-(D23-C23)</f>
        <v>-500</v>
      </c>
      <c r="E58" s="32">
        <f t="shared" si="19"/>
        <v>0</v>
      </c>
      <c r="F58" s="9"/>
      <c r="G58" s="9"/>
      <c r="H58" s="9"/>
      <c r="I58" s="9"/>
      <c r="J58" s="9"/>
    </row>
    <row r="59" spans="1:10" x14ac:dyDescent="0.25">
      <c r="A59" s="26" t="s">
        <v>42</v>
      </c>
      <c r="B59" s="22"/>
      <c r="C59" s="33">
        <f>C50+C56+C58</f>
        <v>275</v>
      </c>
      <c r="D59" s="33">
        <f>D50+D56+D58</f>
        <v>730</v>
      </c>
      <c r="E59" s="33">
        <f>E50+E56+E58</f>
        <v>660</v>
      </c>
      <c r="F59" s="9"/>
      <c r="G59" s="9"/>
      <c r="H59" s="9"/>
      <c r="I59" s="9"/>
      <c r="J59" s="9"/>
    </row>
    <row r="60" spans="1:10" x14ac:dyDescent="0.25">
      <c r="A60" s="28"/>
      <c r="B60"/>
      <c r="C60"/>
      <c r="D60"/>
      <c r="E60"/>
      <c r="F60" s="9"/>
      <c r="G60" s="9"/>
      <c r="H60" s="9"/>
      <c r="I60" s="9"/>
      <c r="J60" s="9"/>
    </row>
    <row r="61" spans="1:10" x14ac:dyDescent="0.25">
      <c r="A61" s="26" t="s">
        <v>43</v>
      </c>
      <c r="B61" s="33">
        <v>-4000</v>
      </c>
      <c r="C61" s="34"/>
      <c r="D61" s="34"/>
      <c r="E61" s="34"/>
      <c r="F61" s="9"/>
      <c r="G61" s="9"/>
      <c r="H61" s="9"/>
      <c r="I61" s="9"/>
      <c r="J61" s="9"/>
    </row>
    <row r="62" spans="1:10" x14ac:dyDescent="0.25">
      <c r="A62" s="26" t="s">
        <v>30</v>
      </c>
      <c r="B62" s="35"/>
      <c r="C62" s="35"/>
      <c r="D62" s="35"/>
      <c r="E62" s="32">
        <v>4500</v>
      </c>
      <c r="F62" s="9"/>
      <c r="G62" s="9"/>
      <c r="H62" s="9"/>
      <c r="I62" s="9"/>
      <c r="J62" s="9"/>
    </row>
    <row r="63" spans="1:10" ht="15.75" thickBot="1" x14ac:dyDescent="0.3">
      <c r="A63" s="36" t="s">
        <v>44</v>
      </c>
      <c r="B63" s="37">
        <f>SUM(B59:B62)</f>
        <v>-4000</v>
      </c>
      <c r="C63" s="37">
        <f t="shared" ref="C63:E63" si="20">SUM(C59:C62)</f>
        <v>275</v>
      </c>
      <c r="D63" s="37">
        <f t="shared" si="20"/>
        <v>730</v>
      </c>
      <c r="E63" s="37">
        <f t="shared" si="20"/>
        <v>5160</v>
      </c>
      <c r="F63" s="9"/>
      <c r="G63" s="9"/>
      <c r="H63" s="9"/>
      <c r="I63" s="9"/>
      <c r="J63" s="9"/>
    </row>
    <row r="64" spans="1:10" x14ac:dyDescent="0.25">
      <c r="A64" s="39" t="s">
        <v>46</v>
      </c>
      <c r="B64" s="38">
        <f>IRR(B63:E63)</f>
        <v>0.16894243184295132</v>
      </c>
      <c r="C64" s="10"/>
      <c r="D64" s="10"/>
      <c r="E64" s="10"/>
      <c r="F64" s="9"/>
      <c r="G64" s="9"/>
      <c r="H64" s="9"/>
      <c r="I64" s="9"/>
      <c r="J64" s="9"/>
    </row>
    <row r="65" spans="1:2" x14ac:dyDescent="0.25">
      <c r="A65" s="40" t="s">
        <v>47</v>
      </c>
      <c r="B65" s="41">
        <v>0.18</v>
      </c>
    </row>
    <row r="66" spans="1:2" x14ac:dyDescent="0.25">
      <c r="A66" s="40" t="s">
        <v>48</v>
      </c>
      <c r="B66" s="42">
        <f>NPV(B65,C63:E63)+B63</f>
        <v>-102.13921579129237</v>
      </c>
    </row>
  </sheetData>
  <sheetProtection selectLockedCells="1" selectUnlockedCells="1"/>
  <mergeCells count="1">
    <mergeCell ref="A44:E44"/>
  </mergeCells>
  <pageMargins left="0.7" right="0.7" top="0.75" bottom="0.75" header="0.51180555555555551" footer="0.51180555555555551"/>
  <pageSetup firstPageNumber="0" fitToHeight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Financial Statements</vt:lpstr>
    </vt:vector>
  </TitlesOfParts>
  <Company>Brigham Young University Idaho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BYU Idaho</dc:creator>
  <cp:lastModifiedBy>Evan Savage</cp:lastModifiedBy>
  <cp:lastPrinted>2017-10-20T16:43:07Z</cp:lastPrinted>
  <dcterms:created xsi:type="dcterms:W3CDTF">2016-02-19T17:15:35Z</dcterms:created>
  <dcterms:modified xsi:type="dcterms:W3CDTF">2022-05-16T03:25:17Z</dcterms:modified>
</cp:coreProperties>
</file>