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g\Desktop\"/>
    </mc:Choice>
  </mc:AlternateContent>
  <xr:revisionPtr revIDLastSave="0" documentId="13_ncr:1_{702283B6-D21C-4ECC-9C83-AC01F2FE807B}" xr6:coauthVersionLast="47" xr6:coauthVersionMax="47" xr10:uidLastSave="{00000000-0000-0000-0000-000000000000}"/>
  <bookViews>
    <workbookView xWindow="5325" yWindow="6930" windowWidth="21600" windowHeight="7455" activeTab="3" xr2:uid="{D8C6CB9D-A4A4-4E86-BAE5-B9E924C5E514}"/>
  </bookViews>
  <sheets>
    <sheet name="JL 51" sheetId="2" r:id="rId1"/>
    <sheet name="JL 53" sheetId="3" r:id="rId2"/>
    <sheet name="JL 61" sheetId="4" r:id="rId3"/>
    <sheet name="Sheet5" sheetId="6" r:id="rId4"/>
    <sheet name="JL 62" sheetId="5" r:id="rId5"/>
    <sheet name="JL 8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6" l="1"/>
  <c r="C7" i="6" s="1"/>
  <c r="C8" i="4"/>
  <c r="D14" i="3"/>
  <c r="C14" i="3"/>
  <c r="E4" i="3"/>
  <c r="E13" i="3"/>
  <c r="C13" i="3"/>
  <c r="D13" i="3"/>
  <c r="D6" i="3"/>
  <c r="D10" i="3" s="1"/>
  <c r="C12" i="3"/>
  <c r="C11" i="2"/>
  <c r="C11" i="3"/>
  <c r="C10" i="3"/>
  <c r="C6" i="3"/>
  <c r="D13" i="2"/>
  <c r="D12" i="2"/>
  <c r="D10" i="2"/>
  <c r="D11" i="2" s="1"/>
  <c r="D6" i="2"/>
  <c r="C10" i="2"/>
  <c r="C6" i="2"/>
  <c r="C10" i="1"/>
  <c r="C12" i="1" s="1"/>
  <c r="D10" i="1"/>
  <c r="D12" i="1" s="1"/>
  <c r="E14" i="3" l="1"/>
  <c r="D12" i="3"/>
  <c r="D11" i="3"/>
  <c r="E12" i="1"/>
  <c r="D11" i="1"/>
  <c r="D13" i="1" s="1"/>
  <c r="D14" i="1" s="1"/>
  <c r="C11" i="1"/>
  <c r="C13" i="1" s="1"/>
  <c r="E13" i="1" l="1"/>
  <c r="C14" i="1"/>
  <c r="E14" i="1" s="1"/>
  <c r="E15" i="1" l="1"/>
</calcChain>
</file>

<file path=xl/sharedStrings.xml><?xml version="1.0" encoding="utf-8"?>
<sst xmlns="http://schemas.openxmlformats.org/spreadsheetml/2006/main" count="53" uniqueCount="33">
  <si>
    <t>Data</t>
  </si>
  <si>
    <t>Old</t>
  </si>
  <si>
    <t>New</t>
  </si>
  <si>
    <t>Demand</t>
  </si>
  <si>
    <t>Order Cost</t>
  </si>
  <si>
    <t>Holding Cost</t>
  </si>
  <si>
    <t>Answers</t>
  </si>
  <si>
    <t>Savings</t>
  </si>
  <si>
    <t>EOQ</t>
  </si>
  <si>
    <t>Orders per year</t>
  </si>
  <si>
    <t>Average Inv</t>
  </si>
  <si>
    <t>Annual OC</t>
  </si>
  <si>
    <t>Annual HC</t>
  </si>
  <si>
    <t>Total Savings</t>
  </si>
  <si>
    <t>Input Data</t>
  </si>
  <si>
    <t>Annual Demand</t>
  </si>
  <si>
    <t>Setup Cost</t>
  </si>
  <si>
    <t>Annual Holding Cost</t>
  </si>
  <si>
    <t>Daily Demand</t>
  </si>
  <si>
    <t>Daily Production</t>
  </si>
  <si>
    <t>POQ</t>
  </si>
  <si>
    <t>Production Runs</t>
  </si>
  <si>
    <t>Total Minutes</t>
  </si>
  <si>
    <t>Avg Inv</t>
  </si>
  <si>
    <t>Production Run</t>
  </si>
  <si>
    <t>Annual Holding Costs</t>
  </si>
  <si>
    <t>Annual Setup Cost</t>
  </si>
  <si>
    <t>Assumptions</t>
  </si>
  <si>
    <t>Production Lead Time</t>
  </si>
  <si>
    <t>Safety Stock Factor</t>
  </si>
  <si>
    <t>Kanban Container Site</t>
  </si>
  <si>
    <t>Kanbans Needed</t>
  </si>
  <si>
    <t>Rouind 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</si>
</sst>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73737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170" fontId="0" fillId="0" borderId="0" xfId="0" applyNumberFormat="1"/>
    <xf numFmtId="44" fontId="0" fillId="0" borderId="0" xfId="1" applyFont="1"/>
    <xf numFmtId="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70" fontId="0" fillId="0" borderId="0" xfId="1" applyNumberFormat="1" applyFon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9606-2F61-4F9C-ABEA-F223DE600660}">
  <dimension ref="B2:D13"/>
  <sheetViews>
    <sheetView workbookViewId="0">
      <selection activeCell="C11" sqref="C11"/>
    </sheetView>
  </sheetViews>
  <sheetFormatPr defaultRowHeight="15" x14ac:dyDescent="0.25"/>
  <cols>
    <col min="2" max="2" width="19.140625" bestFit="1" customWidth="1"/>
  </cols>
  <sheetData>
    <row r="2" spans="2:4" x14ac:dyDescent="0.25">
      <c r="B2" s="1" t="s">
        <v>14</v>
      </c>
      <c r="C2" t="s">
        <v>1</v>
      </c>
      <c r="D2" t="s">
        <v>2</v>
      </c>
    </row>
    <row r="3" spans="2:4" x14ac:dyDescent="0.25">
      <c r="B3" t="s">
        <v>15</v>
      </c>
      <c r="C3" s="2">
        <v>14300</v>
      </c>
      <c r="D3" s="2">
        <v>14300</v>
      </c>
    </row>
    <row r="4" spans="2:4" x14ac:dyDescent="0.25">
      <c r="B4" t="s">
        <v>16</v>
      </c>
      <c r="C4" s="4">
        <v>39.869999999999997</v>
      </c>
      <c r="D4" s="4">
        <v>20.56461959731832</v>
      </c>
    </row>
    <row r="5" spans="2:4" x14ac:dyDescent="0.25">
      <c r="B5" t="s">
        <v>17</v>
      </c>
      <c r="C5" s="4">
        <v>0.8</v>
      </c>
      <c r="D5" s="4">
        <v>0.8</v>
      </c>
    </row>
    <row r="6" spans="2:4" x14ac:dyDescent="0.25">
      <c r="B6" t="s">
        <v>18</v>
      </c>
      <c r="C6">
        <f>C3/360</f>
        <v>39.722222222222221</v>
      </c>
      <c r="D6">
        <f>D3/360</f>
        <v>39.722222222222221</v>
      </c>
    </row>
    <row r="7" spans="2:4" x14ac:dyDescent="0.25">
      <c r="B7" t="s">
        <v>19</v>
      </c>
      <c r="C7" s="3">
        <v>150</v>
      </c>
      <c r="D7" s="3">
        <v>150</v>
      </c>
    </row>
    <row r="10" spans="2:4" x14ac:dyDescent="0.25">
      <c r="B10" t="s">
        <v>20</v>
      </c>
      <c r="C10">
        <f>SQRT((2*C3*C4)/(C5*(1-(C6/C7))))</f>
        <v>1392.3960013893816</v>
      </c>
      <c r="D10">
        <f>SQRT((2*D3*D4)/(D5*(1-(D6/D7))))</f>
        <v>999.99997648139788</v>
      </c>
    </row>
    <row r="11" spans="2:4" x14ac:dyDescent="0.25">
      <c r="B11" t="s">
        <v>21</v>
      </c>
      <c r="C11">
        <f>C3/C10</f>
        <v>10.270066838550928</v>
      </c>
      <c r="D11">
        <f>D3/D10</f>
        <v>14.300000336316018</v>
      </c>
    </row>
    <row r="12" spans="2:4" x14ac:dyDescent="0.25">
      <c r="D12" s="4">
        <f>D4/12</f>
        <v>1.7137182997765266</v>
      </c>
    </row>
    <row r="13" spans="2:4" x14ac:dyDescent="0.25">
      <c r="B13" t="s">
        <v>22</v>
      </c>
      <c r="D13" s="6">
        <f>D12*60</f>
        <v>102.82309798659159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0933-7964-4B2C-A79B-96D5F42DA329}">
  <dimension ref="B2:E19"/>
  <sheetViews>
    <sheetView workbookViewId="0">
      <selection activeCell="C29" sqref="C29"/>
    </sheetView>
  </sheetViews>
  <sheetFormatPr defaultRowHeight="15" x14ac:dyDescent="0.25"/>
  <cols>
    <col min="2" max="2" width="19.140625" bestFit="1" customWidth="1"/>
    <col min="3" max="5" width="18" bestFit="1" customWidth="1"/>
  </cols>
  <sheetData>
    <row r="2" spans="2:5" x14ac:dyDescent="0.25">
      <c r="B2" s="1" t="s">
        <v>14</v>
      </c>
      <c r="C2" t="s">
        <v>1</v>
      </c>
      <c r="D2" t="s">
        <v>2</v>
      </c>
      <c r="E2" t="s">
        <v>7</v>
      </c>
    </row>
    <row r="3" spans="2:5" x14ac:dyDescent="0.25">
      <c r="B3" t="s">
        <v>15</v>
      </c>
      <c r="C3">
        <v>70000</v>
      </c>
      <c r="D3">
        <v>70000</v>
      </c>
    </row>
    <row r="4" spans="2:5" x14ac:dyDescent="0.25">
      <c r="B4" t="s">
        <v>16</v>
      </c>
      <c r="C4" s="4">
        <v>83</v>
      </c>
      <c r="D4" s="4">
        <v>28.668529576999642</v>
      </c>
      <c r="E4" s="9">
        <f>C4-D4</f>
        <v>54.331470423000354</v>
      </c>
    </row>
    <row r="5" spans="2:5" x14ac:dyDescent="0.25">
      <c r="B5" t="s">
        <v>17</v>
      </c>
      <c r="C5">
        <v>40</v>
      </c>
      <c r="D5">
        <v>40</v>
      </c>
    </row>
    <row r="6" spans="2:5" x14ac:dyDescent="0.25">
      <c r="B6" t="s">
        <v>18</v>
      </c>
      <c r="C6">
        <f>C3/330</f>
        <v>212.12121212121212</v>
      </c>
      <c r="D6">
        <f>D3/330</f>
        <v>212.12121212121212</v>
      </c>
    </row>
    <row r="7" spans="2:5" x14ac:dyDescent="0.25">
      <c r="B7" t="s">
        <v>19</v>
      </c>
      <c r="C7">
        <v>330</v>
      </c>
      <c r="D7">
        <v>330</v>
      </c>
    </row>
    <row r="10" spans="2:5" x14ac:dyDescent="0.25">
      <c r="B10" t="s">
        <v>20</v>
      </c>
      <c r="C10" s="8">
        <f>SQRT((2*C3*C4)/(C5*(1-(C6/C7))))</f>
        <v>901.80410437828561</v>
      </c>
      <c r="D10" s="8">
        <f>SQRT((2*D3*D4)/(D5*(1-(D6/D7))))</f>
        <v>530.00000117071863</v>
      </c>
    </row>
    <row r="11" spans="2:5" x14ac:dyDescent="0.25">
      <c r="B11" t="s">
        <v>23</v>
      </c>
      <c r="C11" s="8">
        <f>C10/2</f>
        <v>450.90205218914281</v>
      </c>
      <c r="D11" s="8">
        <f>D10/2</f>
        <v>265.00000058535932</v>
      </c>
    </row>
    <row r="12" spans="2:5" x14ac:dyDescent="0.25">
      <c r="B12" t="s">
        <v>24</v>
      </c>
      <c r="C12">
        <f>C3/C10</f>
        <v>77.622179429155324</v>
      </c>
      <c r="D12">
        <f>D3/D10</f>
        <v>132.07547140637129</v>
      </c>
    </row>
    <row r="13" spans="2:5" x14ac:dyDescent="0.25">
      <c r="B13" t="s">
        <v>25</v>
      </c>
      <c r="C13" s="5">
        <f>C11*C5</f>
        <v>18036.082087565712</v>
      </c>
      <c r="D13" s="5">
        <f>D11*D5</f>
        <v>10600.000023414374</v>
      </c>
      <c r="E13" s="5">
        <f>C13-D13</f>
        <v>7436.0820641513383</v>
      </c>
    </row>
    <row r="14" spans="2:5" x14ac:dyDescent="0.25">
      <c r="B14" t="s">
        <v>26</v>
      </c>
      <c r="C14" s="5">
        <f>C4*(C3/C10)</f>
        <v>6442.6408926198919</v>
      </c>
      <c r="D14" s="5">
        <f>D4*(D3/D10)</f>
        <v>3786.4095584097258</v>
      </c>
      <c r="E14" s="5">
        <f>C14-D14</f>
        <v>2656.2313342101661</v>
      </c>
    </row>
    <row r="15" spans="2:5" x14ac:dyDescent="0.25">
      <c r="C15" s="4"/>
      <c r="D15" s="4"/>
      <c r="E15" s="4"/>
    </row>
    <row r="19" spans="4:4" x14ac:dyDescent="0.25">
      <c r="D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8FDE-17F5-4B77-837D-5FE323171558}">
  <dimension ref="B2:C9"/>
  <sheetViews>
    <sheetView workbookViewId="0">
      <selection activeCell="B3" sqref="B3:C8"/>
    </sheetView>
  </sheetViews>
  <sheetFormatPr defaultRowHeight="15" x14ac:dyDescent="0.25"/>
  <cols>
    <col min="2" max="2" width="20.85546875" bestFit="1" customWidth="1"/>
  </cols>
  <sheetData>
    <row r="2" spans="2:3" x14ac:dyDescent="0.25">
      <c r="B2" s="1" t="s">
        <v>27</v>
      </c>
    </row>
    <row r="3" spans="2:3" x14ac:dyDescent="0.25">
      <c r="B3" t="s">
        <v>18</v>
      </c>
      <c r="C3">
        <v>300</v>
      </c>
    </row>
    <row r="4" spans="2:3" x14ac:dyDescent="0.25">
      <c r="B4" t="s">
        <v>28</v>
      </c>
      <c r="C4">
        <v>3</v>
      </c>
    </row>
    <row r="5" spans="2:3" x14ac:dyDescent="0.25">
      <c r="B5" t="s">
        <v>29</v>
      </c>
      <c r="C5" s="10">
        <v>7.0000000000000007E-2</v>
      </c>
    </row>
    <row r="6" spans="2:3" x14ac:dyDescent="0.25">
      <c r="B6" t="s">
        <v>30</v>
      </c>
      <c r="C6">
        <v>48</v>
      </c>
    </row>
    <row r="8" spans="2:3" x14ac:dyDescent="0.25">
      <c r="B8" t="s">
        <v>31</v>
      </c>
      <c r="C8" s="8">
        <f>(C3*C4*(1+C5))/C6</f>
        <v>20.0625</v>
      </c>
    </row>
    <row r="9" spans="2:3" x14ac:dyDescent="0.25">
      <c r="C9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39BA-8967-473B-AFA2-B51BC0946444}">
  <dimension ref="B2:D7"/>
  <sheetViews>
    <sheetView tabSelected="1" workbookViewId="0">
      <selection activeCell="C7" sqref="C7"/>
    </sheetView>
  </sheetViews>
  <sheetFormatPr defaultRowHeight="15" x14ac:dyDescent="0.25"/>
  <cols>
    <col min="2" max="2" width="20.85546875" bestFit="1" customWidth="1"/>
  </cols>
  <sheetData>
    <row r="2" spans="2:4" x14ac:dyDescent="0.25">
      <c r="B2" t="s">
        <v>18</v>
      </c>
      <c r="C2">
        <v>75</v>
      </c>
    </row>
    <row r="3" spans="2:4" x14ac:dyDescent="0.25">
      <c r="B3" t="s">
        <v>28</v>
      </c>
      <c r="C3">
        <v>8</v>
      </c>
    </row>
    <row r="4" spans="2:4" x14ac:dyDescent="0.25">
      <c r="B4" t="s">
        <v>29</v>
      </c>
      <c r="C4" s="10">
        <f>D4/C3</f>
        <v>0.28125</v>
      </c>
      <c r="D4">
        <v>2.25</v>
      </c>
    </row>
    <row r="5" spans="2:4" x14ac:dyDescent="0.25">
      <c r="B5" t="s">
        <v>30</v>
      </c>
      <c r="C5">
        <v>45</v>
      </c>
    </row>
    <row r="7" spans="2:4" x14ac:dyDescent="0.25">
      <c r="B7" t="s">
        <v>31</v>
      </c>
      <c r="C7" s="7">
        <f>(C2*C3*(1+C4))/C5</f>
        <v>17.083333333333332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498A-DF41-43C5-8CF3-BFED9914981A}">
  <dimension ref="A1"/>
  <sheetViews>
    <sheetView workbookViewId="0">
      <selection activeCell="D20" sqref="D2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A1C5-D817-4AE6-944E-E7D08BBB8627}">
  <dimension ref="B3:E15"/>
  <sheetViews>
    <sheetView workbookViewId="0">
      <selection activeCell="D13" sqref="D13"/>
    </sheetView>
  </sheetViews>
  <sheetFormatPr defaultRowHeight="15" x14ac:dyDescent="0.25"/>
  <cols>
    <col min="2" max="2" width="14.85546875" bestFit="1" customWidth="1"/>
  </cols>
  <sheetData>
    <row r="3" spans="2:5" x14ac:dyDescent="0.25">
      <c r="B3" t="s">
        <v>0</v>
      </c>
      <c r="C3" t="s">
        <v>1</v>
      </c>
      <c r="D3" t="s">
        <v>2</v>
      </c>
    </row>
    <row r="4" spans="2:5" x14ac:dyDescent="0.25">
      <c r="B4" t="s">
        <v>3</v>
      </c>
      <c r="C4">
        <v>237000</v>
      </c>
      <c r="D4">
        <v>237000</v>
      </c>
    </row>
    <row r="5" spans="2:5" x14ac:dyDescent="0.25">
      <c r="B5" t="s">
        <v>4</v>
      </c>
      <c r="C5">
        <v>23.15</v>
      </c>
      <c r="D5">
        <v>2.5499999999999998</v>
      </c>
    </row>
    <row r="6" spans="2:5" x14ac:dyDescent="0.25">
      <c r="B6" t="s">
        <v>5</v>
      </c>
      <c r="C6">
        <v>13.97</v>
      </c>
      <c r="D6">
        <v>13.97</v>
      </c>
    </row>
    <row r="9" spans="2:5" x14ac:dyDescent="0.25">
      <c r="B9" t="s">
        <v>6</v>
      </c>
      <c r="C9" t="s">
        <v>1</v>
      </c>
      <c r="D9" t="s">
        <v>2</v>
      </c>
      <c r="E9" t="s">
        <v>7</v>
      </c>
    </row>
    <row r="10" spans="2:5" x14ac:dyDescent="0.25">
      <c r="B10" t="s">
        <v>8</v>
      </c>
      <c r="C10">
        <f>SQRT((2*C5*C4)/C6)</f>
        <v>886.27085027261796</v>
      </c>
      <c r="D10">
        <f>SQRT((2*D5*D4)/D6)</f>
        <v>294.14472063696297</v>
      </c>
    </row>
    <row r="11" spans="2:5" x14ac:dyDescent="0.25">
      <c r="B11" t="s">
        <v>9</v>
      </c>
      <c r="C11">
        <f>C4/C10</f>
        <v>267.41260860277481</v>
      </c>
      <c r="D11">
        <f>D4/D10</f>
        <v>805.72583280360254</v>
      </c>
    </row>
    <row r="12" spans="2:5" x14ac:dyDescent="0.25">
      <c r="B12" t="s">
        <v>10</v>
      </c>
      <c r="C12">
        <f>C10/2</f>
        <v>443.13542513630898</v>
      </c>
      <c r="D12">
        <f>D10/2</f>
        <v>147.07236031848149</v>
      </c>
      <c r="E12">
        <f>C12-D12</f>
        <v>296.06306481782747</v>
      </c>
    </row>
    <row r="13" spans="2:5" x14ac:dyDescent="0.25">
      <c r="B13" t="s">
        <v>11</v>
      </c>
      <c r="C13">
        <f>C11*C5</f>
        <v>6190.6018891542362</v>
      </c>
      <c r="D13">
        <f>D11*D5</f>
        <v>2054.6008736491863</v>
      </c>
      <c r="E13">
        <f>C13-D13</f>
        <v>4136.0010155050495</v>
      </c>
    </row>
    <row r="14" spans="2:5" x14ac:dyDescent="0.25">
      <c r="B14" t="s">
        <v>12</v>
      </c>
      <c r="C14">
        <f>C13</f>
        <v>6190.6018891542362</v>
      </c>
      <c r="D14">
        <f>D13</f>
        <v>2054.6008736491863</v>
      </c>
      <c r="E14">
        <f>C14-D14</f>
        <v>4136.0010155050495</v>
      </c>
    </row>
    <row r="15" spans="2:5" x14ac:dyDescent="0.25">
      <c r="B15" t="s">
        <v>13</v>
      </c>
      <c r="E15">
        <f>SUM(E13:E14)</f>
        <v>8272.002031010099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JL 51</vt:lpstr>
      <vt:lpstr>JL 53</vt:lpstr>
      <vt:lpstr>JL 61</vt:lpstr>
      <vt:lpstr>Sheet5</vt:lpstr>
      <vt:lpstr>JL 62</vt:lpstr>
      <vt:lpstr>JL 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Savage</dc:creator>
  <cp:lastModifiedBy>Evan Savage</cp:lastModifiedBy>
  <dcterms:created xsi:type="dcterms:W3CDTF">2022-03-10T17:59:48Z</dcterms:created>
  <dcterms:modified xsi:type="dcterms:W3CDTF">2022-03-11T02:18:27Z</dcterms:modified>
</cp:coreProperties>
</file>