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org1-my.sharepoint.com/personal/bgross_ets_org/Documents/ETS/misc/Pratt/semster 8/repo/affordable-housing-viz/source files/"/>
    </mc:Choice>
  </mc:AlternateContent>
  <xr:revisionPtr revIDLastSave="9" documentId="13_ncr:1_{818583C5-7E0A-490F-B53C-7498974FE918}" xr6:coauthVersionLast="47" xr6:coauthVersionMax="47" xr10:uidLastSave="{F7C48ADB-F67A-4B7F-9987-72F01B7B11FB}"/>
  <bookViews>
    <workbookView xWindow="28680" yWindow="-120" windowWidth="29040" windowHeight="15840" activeTab="1" xr2:uid="{F4C0807E-FF86-44D2-8965-0F9D93751DBD}"/>
  </bookViews>
  <sheets>
    <sheet name="MERCER COUNTY 2022" sheetId="1" r:id="rId1"/>
    <sheet name="Sheet1" sheetId="2" r:id="rId2"/>
  </sheets>
  <definedNames>
    <definedName name="_xlnm.Print_Area" localSheetId="0">'MERCER COUNTY 2022'!$A$5:$AJ$292</definedName>
    <definedName name="_xlnm.Print_Titles" localSheetId="0">'MERCER COUNTY 2022'!$1:$4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1" i="2" l="1"/>
  <c r="I110" i="2"/>
  <c r="I108" i="2"/>
  <c r="I105" i="2"/>
  <c r="I96" i="2"/>
  <c r="I90" i="2"/>
  <c r="I79" i="2"/>
  <c r="I69" i="2"/>
  <c r="I68" i="2"/>
  <c r="I67" i="2"/>
  <c r="I63" i="2"/>
  <c r="I55" i="2"/>
  <c r="I47" i="2"/>
  <c r="I43" i="2"/>
  <c r="I42" i="2"/>
  <c r="I40" i="2"/>
  <c r="I22" i="2"/>
  <c r="I21" i="2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X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2" i="1"/>
  <c r="AL231" i="1"/>
  <c r="AL230" i="1"/>
  <c r="X230" i="1"/>
  <c r="AL229" i="1"/>
  <c r="AL228" i="1"/>
  <c r="AL227" i="1"/>
  <c r="AL226" i="1"/>
  <c r="AL225" i="1"/>
  <c r="X225" i="1"/>
  <c r="AL224" i="1"/>
  <c r="AL223" i="1"/>
  <c r="AL222" i="1"/>
  <c r="X222" i="1"/>
  <c r="AL221" i="1"/>
  <c r="X221" i="1"/>
  <c r="AL219" i="1"/>
  <c r="X219" i="1"/>
  <c r="AL218" i="1"/>
  <c r="AL217" i="1"/>
  <c r="X217" i="1"/>
  <c r="AL216" i="1"/>
  <c r="AL215" i="1"/>
  <c r="AL214" i="1"/>
  <c r="X214" i="1"/>
  <c r="AL213" i="1"/>
  <c r="AL212" i="1"/>
  <c r="AL211" i="1"/>
  <c r="AL210" i="1"/>
  <c r="AL209" i="1"/>
  <c r="AL208" i="1"/>
  <c r="AL207" i="1"/>
  <c r="AL206" i="1"/>
  <c r="AL205" i="1"/>
  <c r="X205" i="1"/>
  <c r="AL204" i="1"/>
  <c r="AL203" i="1"/>
  <c r="AL202" i="1"/>
  <c r="AL201" i="1"/>
  <c r="AL200" i="1"/>
  <c r="AL199" i="1"/>
  <c r="X199" i="1"/>
  <c r="AL198" i="1"/>
  <c r="AL197" i="1"/>
  <c r="AL196" i="1"/>
  <c r="AL195" i="1"/>
  <c r="AL194" i="1"/>
  <c r="AL193" i="1"/>
  <c r="AL192" i="1"/>
  <c r="AL191" i="1"/>
  <c r="AL190" i="1"/>
  <c r="AL189" i="1"/>
  <c r="AL188" i="1"/>
  <c r="X188" i="1"/>
  <c r="AL187" i="1"/>
  <c r="AL186" i="1"/>
  <c r="AL185" i="1"/>
  <c r="AL184" i="1"/>
  <c r="AL183" i="1"/>
  <c r="AL182" i="1"/>
  <c r="AL181" i="1"/>
  <c r="AL180" i="1"/>
  <c r="AL179" i="1"/>
  <c r="AL178" i="1"/>
  <c r="X178" i="1"/>
  <c r="AL177" i="1"/>
  <c r="X177" i="1"/>
  <c r="AL176" i="1"/>
  <c r="X176" i="1"/>
  <c r="AL175" i="1"/>
  <c r="AL174" i="1"/>
  <c r="AL173" i="1"/>
  <c r="AL172" i="1"/>
  <c r="X172" i="1"/>
  <c r="AL171" i="1"/>
  <c r="AL170" i="1"/>
  <c r="AL169" i="1"/>
  <c r="AL168" i="1"/>
  <c r="AL167" i="1"/>
  <c r="AL166" i="1"/>
  <c r="AL165" i="1"/>
  <c r="AL164" i="1"/>
  <c r="X164" i="1"/>
  <c r="AL163" i="1"/>
  <c r="AL162" i="1"/>
  <c r="AL161" i="1"/>
  <c r="AL160" i="1"/>
  <c r="AL159" i="1"/>
  <c r="AL158" i="1"/>
  <c r="AL157" i="1"/>
  <c r="AL156" i="1"/>
  <c r="X156" i="1"/>
  <c r="AL155" i="1"/>
  <c r="AL154" i="1"/>
  <c r="AL153" i="1"/>
  <c r="AL152" i="1"/>
  <c r="X152" i="1"/>
  <c r="AL151" i="1"/>
  <c r="X151" i="1"/>
  <c r="AL150" i="1"/>
  <c r="AL149" i="1"/>
  <c r="X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X131" i="1"/>
  <c r="AL130" i="1"/>
  <c r="X130" i="1"/>
  <c r="AL129" i="1"/>
  <c r="AL128" i="1"/>
  <c r="AL127" i="1"/>
  <c r="AL126" i="1"/>
  <c r="AL125" i="1"/>
  <c r="AL124" i="1"/>
  <c r="AL123" i="1"/>
  <c r="AL117" i="1"/>
  <c r="AL122" i="1"/>
  <c r="AL121" i="1"/>
  <c r="AL120" i="1"/>
  <c r="AL119" i="1"/>
  <c r="AL118" i="1"/>
  <c r="AL115" i="1"/>
  <c r="AL114" i="1"/>
  <c r="AL113" i="1"/>
  <c r="AL112" i="1"/>
  <c r="AL110" i="1"/>
  <c r="AL109" i="1"/>
  <c r="AL108" i="1"/>
  <c r="AL107" i="1"/>
  <c r="AL106" i="1"/>
  <c r="X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X85" i="1"/>
  <c r="AL84" i="1"/>
  <c r="AL82" i="1"/>
  <c r="AL81" i="1"/>
  <c r="AL80" i="1"/>
  <c r="AL79" i="1"/>
  <c r="AL78" i="1"/>
  <c r="AL77" i="1"/>
  <c r="AL76" i="1"/>
  <c r="AL75" i="1"/>
  <c r="AL74" i="1"/>
  <c r="AL73" i="1"/>
  <c r="AL71" i="1"/>
  <c r="AL70" i="1"/>
  <c r="AL69" i="1"/>
  <c r="AL68" i="1"/>
  <c r="AL67" i="1"/>
  <c r="AL66" i="1"/>
  <c r="AL65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X28" i="1"/>
  <c r="AL27" i="1"/>
  <c r="AL26" i="1"/>
  <c r="AL25" i="1"/>
  <c r="AL24" i="1"/>
  <c r="AL23" i="1"/>
  <c r="AL22" i="1"/>
  <c r="X22" i="1"/>
  <c r="AL21" i="1"/>
  <c r="X21" i="1"/>
  <c r="AL20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</calcChain>
</file>

<file path=xl/sharedStrings.xml><?xml version="1.0" encoding="utf-8"?>
<sst xmlns="http://schemas.openxmlformats.org/spreadsheetml/2006/main" count="5367" uniqueCount="1435">
  <si>
    <t>seq</t>
  </si>
  <si>
    <t>ltd</t>
  </si>
  <si>
    <t>source</t>
  </si>
  <si>
    <t>notes</t>
  </si>
  <si>
    <t>proj_no</t>
  </si>
  <si>
    <t>development / aka</t>
  </si>
  <si>
    <t>aka</t>
  </si>
  <si>
    <t>street</t>
  </si>
  <si>
    <t>street_2</t>
  </si>
  <si>
    <t>municipality</t>
  </si>
  <si>
    <t>muni_2</t>
  </si>
  <si>
    <t>county</t>
  </si>
  <si>
    <t>comu</t>
  </si>
  <si>
    <t>comu_2</t>
  </si>
  <si>
    <t>zip</t>
  </si>
  <si>
    <t>type</t>
  </si>
  <si>
    <t>tenure</t>
  </si>
  <si>
    <t>units</t>
  </si>
  <si>
    <t>property</t>
  </si>
  <si>
    <t>agent</t>
  </si>
  <si>
    <t>agent address</t>
  </si>
  <si>
    <t>ph_srce</t>
  </si>
  <si>
    <t>area</t>
  </si>
  <si>
    <t>phone</t>
  </si>
  <si>
    <t>area_2</t>
  </si>
  <si>
    <t>phone_2</t>
  </si>
  <si>
    <t>website</t>
  </si>
  <si>
    <t>program</t>
  </si>
  <si>
    <t>date</t>
  </si>
  <si>
    <t>o</t>
  </si>
  <si>
    <t>ST</t>
  </si>
  <si>
    <t>MERCER COUNTY</t>
  </si>
  <si>
    <t>HUD</t>
  </si>
  <si>
    <t>035HD013</t>
  </si>
  <si>
    <t>intentional blank</t>
  </si>
  <si>
    <t>East Windsor</t>
  </si>
  <si>
    <t>Mercer</t>
  </si>
  <si>
    <t>1101</t>
  </si>
  <si>
    <t>NJ</t>
  </si>
  <si>
    <t>08520</t>
  </si>
  <si>
    <t>special</t>
  </si>
  <si>
    <t>rent</t>
  </si>
  <si>
    <t>Community Options Inc</t>
  </si>
  <si>
    <t>16 Farber Rd, Princeton 08540</t>
  </si>
  <si>
    <t>(609)</t>
  </si>
  <si>
    <t>951-9900</t>
  </si>
  <si>
    <t>Community Options, Inc. (comop.org)</t>
  </si>
  <si>
    <t>Section 202 / MtL</t>
  </si>
  <si>
    <t>MtL</t>
  </si>
  <si>
    <t>Community Options Inc 1 &amp; 2 group homes</t>
  </si>
  <si>
    <t>East Windsor housing rehab</t>
  </si>
  <si>
    <t>East Windsor Township</t>
  </si>
  <si>
    <t>16 Lanning Blvd, East Windsor 08520</t>
  </si>
  <si>
    <t>web</t>
  </si>
  <si>
    <t>443-4000</t>
  </si>
  <si>
    <t>Official Website of East Windsor Township, New Jersey - Home (east-windsor.nj.us)</t>
  </si>
  <si>
    <t>added</t>
  </si>
  <si>
    <t>East Windsor single-family houses</t>
  </si>
  <si>
    <t>scatterd sites</t>
  </si>
  <si>
    <t>family</t>
  </si>
  <si>
    <t>sale</t>
  </si>
  <si>
    <t>Community Grants, Planning, &amp; Housing (CGP&amp;H)</t>
  </si>
  <si>
    <t>1249 South River Rd, ste 301, Cranbury 08512</t>
  </si>
  <si>
    <t>664-2769</t>
  </si>
  <si>
    <t>Locations - CGP&amp;H (affordablehomesnewjersey.com)</t>
  </si>
  <si>
    <t>Eden Acres  Inc 1 - 4 group homes</t>
  </si>
  <si>
    <t>Eden Institute</t>
  </si>
  <si>
    <t>2 Merrwick Rd, Princeton 08540</t>
  </si>
  <si>
    <t>514-0923</t>
  </si>
  <si>
    <t>Enable group home</t>
  </si>
  <si>
    <t>Enable Inc</t>
  </si>
  <si>
    <t>13 Rozel Rd, ste B110,  Princeton 08540</t>
  </si>
  <si>
    <t>987-5003</t>
  </si>
  <si>
    <t>Home - Enable NJ</t>
  </si>
  <si>
    <t>Habitat for Humanity</t>
  </si>
  <si>
    <t>Oakwood Homes / Windsor Meadow Apts</t>
  </si>
  <si>
    <t>Calton Homes</t>
  </si>
  <si>
    <t>200 Central Av</t>
  </si>
  <si>
    <t>Mountainside</t>
  </si>
  <si>
    <t>(732)</t>
  </si>
  <si>
    <t>978-2639</t>
  </si>
  <si>
    <t>SERV / CIFA group home</t>
  </si>
  <si>
    <t>CIFA Inc</t>
  </si>
  <si>
    <t>Center for Innovative Family Achievements / CIFA / SERV</t>
  </si>
  <si>
    <t>20 Scotch Rd, Ewing 08628</t>
  </si>
  <si>
    <t>whte_pgs</t>
  </si>
  <si>
    <t>394-2507</t>
  </si>
  <si>
    <t>505-9920</t>
  </si>
  <si>
    <t>Home (servbhs.net)</t>
  </si>
  <si>
    <t>LD #95</t>
  </si>
  <si>
    <t>St James Senior Village</t>
  </si>
  <si>
    <t>719 St James Pl</t>
  </si>
  <si>
    <t>age</t>
  </si>
  <si>
    <t>448-1460</t>
  </si>
  <si>
    <t>448-5320</t>
  </si>
  <si>
    <t>HMFA / Section 8 / MtL</t>
  </si>
  <si>
    <t>HMFA</t>
  </si>
  <si>
    <t>LD</t>
  </si>
  <si>
    <t>HFA00844</t>
  </si>
  <si>
    <t>Saint James Village</t>
  </si>
  <si>
    <t>St James Village</t>
  </si>
  <si>
    <t>FNP Property Mgt LLC</t>
  </si>
  <si>
    <t>719 St James Pl, ste D, East Windsor 08520</t>
  </si>
  <si>
    <t>hmfa</t>
  </si>
  <si>
    <t>Apartments for Rent in East Windsor, NJ | St. James Village - Home (stjamescrm.com)</t>
  </si>
  <si>
    <t>20 Lanning Blvd</t>
  </si>
  <si>
    <t>987-8900</t>
  </si>
  <si>
    <t>Senior Living Communities in NJ &amp; DE | Springpoint Senior Living (springpointsl.org)</t>
  </si>
  <si>
    <t>NJ39S951009</t>
  </si>
  <si>
    <t>Wheaton Pointe at East Windsor</t>
  </si>
  <si>
    <t>035EE016 / NJ39-S951; age, 85 du</t>
  </si>
  <si>
    <t>Lanning Blvd</t>
  </si>
  <si>
    <t>Springpoint Senior Living / Presbyterian Homes &amp; Services</t>
  </si>
  <si>
    <t>4814 Outlook Dr, ste 201, Wall 07753</t>
  </si>
  <si>
    <t>Section 202 /MtL</t>
  </si>
  <si>
    <t>Windsor Castle Apts</t>
  </si>
  <si>
    <t>226 Dorchester Dr</t>
  </si>
  <si>
    <t>08512</t>
  </si>
  <si>
    <t>Windsor Meadows</t>
  </si>
  <si>
    <t>1 Dickinson Ln</t>
  </si>
  <si>
    <t>Wyncrest Apts at East Windsor</t>
  </si>
  <si>
    <t>171 One Mile Rd</t>
  </si>
  <si>
    <t>at Wyncrest Dr</t>
  </si>
  <si>
    <t>Cranbury</t>
  </si>
  <si>
    <t>Wyncrest Apartments - East Windsor, NJ (wyncrestapts.com)</t>
  </si>
  <si>
    <t>Abrams Residence assisted living / Greenwood House</t>
  </si>
  <si>
    <t>50 Walter St</t>
  </si>
  <si>
    <t>Ewing Township</t>
  </si>
  <si>
    <t>1102</t>
  </si>
  <si>
    <t>08628</t>
  </si>
  <si>
    <t>Abrams Residence</t>
  </si>
  <si>
    <t>50 Walter St, Ewing</t>
  </si>
  <si>
    <t>883-5391</t>
  </si>
  <si>
    <t>(855)</t>
  </si>
  <si>
    <t>344-4048</t>
  </si>
  <si>
    <t>Assisted Living at The Abrams Residence | Greenwood House</t>
  </si>
  <si>
    <t>6/7/292</t>
  </si>
  <si>
    <t>NP</t>
  </si>
  <si>
    <t>HFADDHP7</t>
  </si>
  <si>
    <t>Ewing</t>
  </si>
  <si>
    <t>08618</t>
  </si>
  <si>
    <t>special needs</t>
  </si>
  <si>
    <t>Allies Inc</t>
  </si>
  <si>
    <t>1262 White Horse Hamilton Sq Rd, Hamilton 08690</t>
  </si>
  <si>
    <t>689-0136</t>
  </si>
  <si>
    <t>Home - Allies Inc (alliesnj.org)</t>
  </si>
  <si>
    <t>Allies Inc group homes 1 &amp; 2</t>
  </si>
  <si>
    <t>1262 Whitehourse-Hamilton Rd, Bldg A, Ste 101,Hamiltion 08690</t>
  </si>
  <si>
    <t>581-4891</t>
  </si>
  <si>
    <t>Community Options Inc 1 - 3 group homes</t>
  </si>
  <si>
    <t>035EH015</t>
  </si>
  <si>
    <t>Mercer County ARC</t>
  </si>
  <si>
    <t>coah</t>
  </si>
  <si>
    <t>292-4500</t>
  </si>
  <si>
    <t>Enable Inc group home</t>
  </si>
  <si>
    <t>NJ39Q981004</t>
  </si>
  <si>
    <t>035HD041</t>
  </si>
  <si>
    <t>Catholic Charities Diocese of Trenton</t>
  </si>
  <si>
    <t>41 Steinert Av, Trenton 08619</t>
  </si>
  <si>
    <t>890-2527</t>
  </si>
  <si>
    <t>394-5181</t>
  </si>
  <si>
    <t>Home - Catholic Charities, Diocese of Trenton (catholiccharitiestrenton.org)</t>
  </si>
  <si>
    <t>Section 202</t>
  </si>
  <si>
    <t>tax credit</t>
  </si>
  <si>
    <t>Ewing Independent Living</t>
  </si>
  <si>
    <t>883-8500</t>
  </si>
  <si>
    <t>HMFA / tax credit</t>
  </si>
  <si>
    <t>FP</t>
  </si>
  <si>
    <t>HFA01454</t>
  </si>
  <si>
    <t>Ewing indpendent living / Rely Apts</t>
  </si>
  <si>
    <t>Rely Apts</t>
  </si>
  <si>
    <t>Trenton</t>
  </si>
  <si>
    <t>08638</t>
  </si>
  <si>
    <t>Rely Properties LLC</t>
  </si>
  <si>
    <t>1008 River Rd, Ewing 08628</t>
  </si>
  <si>
    <t>NJ39T791007</t>
  </si>
  <si>
    <t>Ewing special needs housing</t>
  </si>
  <si>
    <t>180 Ewingville Rd, 08638</t>
  </si>
  <si>
    <t>406-0181</t>
  </si>
  <si>
    <t>Arc Mercer | Community-based services for people with special needs and developmental disabilities</t>
  </si>
  <si>
    <t>Ewing Township housing rehab</t>
  </si>
  <si>
    <t>2 Jake Garzio Dr, Ewing 08628</t>
  </si>
  <si>
    <t>883-2933</t>
  </si>
  <si>
    <t>Ewing New Jersey - Home (ewingnj.org)</t>
  </si>
  <si>
    <t>Family Focus &amp; other group homes</t>
  </si>
  <si>
    <t>4000 Birmingham Ct</t>
  </si>
  <si>
    <t>Community Investment Strategies</t>
  </si>
  <si>
    <t>1970 Brunswick Av, ste 100, Lawrenceville 08648</t>
  </si>
  <si>
    <t>882-1651</t>
  </si>
  <si>
    <t>HFA02556</t>
  </si>
  <si>
    <t>Gardens at Birmingham Court</t>
  </si>
  <si>
    <t>the Gardens at Birmingham Court</t>
  </si>
  <si>
    <t>656-4205</t>
  </si>
  <si>
    <t>The Gardens at Birmingham | Apartments in Ewing, NJ (cis-birmingham.com)</t>
  </si>
  <si>
    <t>Green 750 at Bear Tavern</t>
  </si>
  <si>
    <t>750 Bear Taven Rd</t>
  </si>
  <si>
    <t>Piazza &amp; Associates</t>
  </si>
  <si>
    <t>Princeton Forrestal Village, 216 Rockingham Row, Princeton 08540</t>
  </si>
  <si>
    <t>786-1100</t>
  </si>
  <si>
    <t>Greene 750 at Bear Tavern | Piazza &amp; Associates Inc. (piazzanj.com)</t>
  </si>
  <si>
    <t>Heritage Court</t>
  </si>
  <si>
    <t>500 Silvia St</t>
  </si>
  <si>
    <t>771-0683</t>
  </si>
  <si>
    <t>Heritage Court | Piazza &amp; Associates Inc. (piazzanj.com)</t>
  </si>
  <si>
    <t>Jefferson condominiums</t>
  </si>
  <si>
    <t>400 Timberlake Dr</t>
  </si>
  <si>
    <t>350 Phillips Blvd</t>
  </si>
  <si>
    <t>The Jefferson | Piazza &amp; Associates Inc. (piazzanj.com)</t>
  </si>
  <si>
    <t>Mercer County ARC group homes 1 &amp; 2</t>
  </si>
  <si>
    <t>180 Ewingville Rd, Ewing 08638</t>
  </si>
  <si>
    <t>Onex / Rescare / VOCA group home</t>
  </si>
  <si>
    <t xml:space="preserve"> </t>
  </si>
  <si>
    <t>Rescare of NJ Inc</t>
  </si>
  <si>
    <t>9000 Commerce Pkwy, ste A, Mount Laurel 08054</t>
  </si>
  <si>
    <t>(856)</t>
  </si>
  <si>
    <t>608-8761</t>
  </si>
  <si>
    <t>ResCare Human Services | HomeCare, Residential, Youth Services, Workforce</t>
  </si>
  <si>
    <t>LD #309</t>
  </si>
  <si>
    <t>NJ39H085125</t>
  </si>
  <si>
    <t>1460 Parkside Av</t>
  </si>
  <si>
    <t>771-4392</t>
  </si>
  <si>
    <t>HFA00900</t>
  </si>
  <si>
    <t>Park Pl Apts</t>
  </si>
  <si>
    <t>Westgage Mgt Co</t>
  </si>
  <si>
    <t>133 Franklin Corner Rd, Lawrencville 08648</t>
  </si>
  <si>
    <t>895-8890</t>
  </si>
  <si>
    <t>Park Place Apartments — Westgate (wgmgt.com)</t>
  </si>
  <si>
    <t>Princeton Childhood Development Inst group home</t>
  </si>
  <si>
    <t>Princeton Childhood Development Istitute</t>
  </si>
  <si>
    <t>300 Cold Soil Rd, Princeton</t>
  </si>
  <si>
    <t>924-6280</t>
  </si>
  <si>
    <t>PCDI – Princeton Child Development Institute</t>
  </si>
  <si>
    <t>River Links</t>
  </si>
  <si>
    <t>2221 Scenic Dr</t>
  </si>
  <si>
    <t>River Links | Piazza &amp; Associates Inc. (piazzanj.com)</t>
  </si>
  <si>
    <t>SERV group home</t>
  </si>
  <si>
    <t>SERV Behavioral Health Systems Inc</t>
  </si>
  <si>
    <t>406-0100</t>
  </si>
  <si>
    <t>Triad House</t>
  </si>
  <si>
    <t>771-4221</t>
  </si>
  <si>
    <t>771-1600</t>
  </si>
  <si>
    <t>NJA2003185</t>
  </si>
  <si>
    <t>Ujima Village</t>
  </si>
  <si>
    <t>1001 Pennington Rd</t>
  </si>
  <si>
    <t>Ujima Ministries</t>
  </si>
  <si>
    <t>1001 Pennington Rd, Ewing 08618</t>
  </si>
  <si>
    <t>882-0788</t>
  </si>
  <si>
    <t>Ujima Home Page (ujimaministries.org)</t>
  </si>
  <si>
    <t>tax credit / MtL</t>
  </si>
  <si>
    <t>PHA</t>
  </si>
  <si>
    <t>NJ212</t>
  </si>
  <si>
    <t>2090 Greenwood Av</t>
  </si>
  <si>
    <t>PO Box 00150</t>
  </si>
  <si>
    <t>Hamilton</t>
  </si>
  <si>
    <t>1103</t>
  </si>
  <si>
    <t>08650</t>
  </si>
  <si>
    <t>222 Section 8 vouchers</t>
  </si>
  <si>
    <t>Hamilton Township Housing Authority</t>
  </si>
  <si>
    <t>890-3675</t>
  </si>
  <si>
    <t>Welcome to Hamilton Township, Mercer County, New Jersey - Housing and Urban Development Office (hamiltonnj.com)</t>
  </si>
  <si>
    <t>Public Housing</t>
  </si>
  <si>
    <t>HFA00733</t>
  </si>
  <si>
    <t>Pond Run 2 / Alvin E Gershen / Klockner 2</t>
  </si>
  <si>
    <t>9 Lamont Av</t>
  </si>
  <si>
    <t>1655 Klockner Rd</t>
  </si>
  <si>
    <t>Hamilton Township</t>
  </si>
  <si>
    <t>890-9401</t>
  </si>
  <si>
    <t>989-8500</t>
  </si>
  <si>
    <t>Alvin E. Gershen Apartments (aegapts.com)</t>
  </si>
  <si>
    <t>HMFA  / tax credit / Section 8 / MtL</t>
  </si>
  <si>
    <t>LD #189</t>
  </si>
  <si>
    <t>08619</t>
  </si>
  <si>
    <t>Gershen Group / Moderate Income Mgt</t>
  </si>
  <si>
    <t>29 Emmons Dr, ste C-10, Princeton 08540</t>
  </si>
  <si>
    <t>Center for Innovative Family Achievements / CIFA Inc</t>
  </si>
  <si>
    <t>08690</t>
  </si>
  <si>
    <t>Enable Inc group homes 1 &amp; 2</t>
  </si>
  <si>
    <t>cerebral palsy</t>
  </si>
  <si>
    <t>NJ39T791006</t>
  </si>
  <si>
    <t>Hamiltoin supervised apartment</t>
  </si>
  <si>
    <t>Hamilton Chase condominiums</t>
  </si>
  <si>
    <t>Kuser Rd</t>
  </si>
  <si>
    <t>Hamilton Chase | Piazza &amp; Associates Inc. (piazzanj.com)</t>
  </si>
  <si>
    <t>035EE013</t>
  </si>
  <si>
    <t>Hamilton group home / Project Freedom</t>
  </si>
  <si>
    <t>08610</t>
  </si>
  <si>
    <t>Project Freedom Inc</t>
  </si>
  <si>
    <t>223 Hutchinson Rd, Robbinsville 08691</t>
  </si>
  <si>
    <t>695-7429</t>
  </si>
  <si>
    <t>393-2483</t>
  </si>
  <si>
    <t>Hamilton rental assistance</t>
  </si>
  <si>
    <t>scattered sites</t>
  </si>
  <si>
    <t>Hamilton Rental Assistance | Piazza &amp; Associates Inc. (piazzanj.com)</t>
  </si>
  <si>
    <t>Hamilton starter homes / Capstone infill</t>
  </si>
  <si>
    <t>117 3rd Av / Assunpink Blvd</t>
  </si>
  <si>
    <t>2090 Greenwood Av, Hamiltion 08609</t>
  </si>
  <si>
    <t>890-3683</t>
  </si>
  <si>
    <t>890-3645</t>
  </si>
  <si>
    <t>Welcome to Hamilton Township, Mercer County, New Jersey - Home (hamiltonnj.com)</t>
  </si>
  <si>
    <t>Hamilton Township housing rehab</t>
  </si>
  <si>
    <t>Hamilton Veterans Center</t>
  </si>
  <si>
    <t>Home Front affordable housing</t>
  </si>
  <si>
    <t>Home Front</t>
  </si>
  <si>
    <t>1880 Princeton Av, Lawrenceville 08648</t>
  </si>
  <si>
    <t>989-9417</t>
  </si>
  <si>
    <t>HomeFront NJ | Break the Cycle of Poverty</t>
  </si>
  <si>
    <t>HFA09605</t>
  </si>
  <si>
    <t>Siloam Homes (scattered sites)</t>
  </si>
  <si>
    <t>120 Rte 156 / 1880 Princeton Pk (Home Front offc)</t>
  </si>
  <si>
    <t>Yardville</t>
  </si>
  <si>
    <t>08620</t>
  </si>
  <si>
    <t>HFA01248</t>
  </si>
  <si>
    <t>Pennrose</t>
  </si>
  <si>
    <t>99 Leonard Av</t>
  </si>
  <si>
    <t>75 &amp; 99 Leonard Av</t>
  </si>
  <si>
    <t>Pennrose Properties</t>
  </si>
  <si>
    <t>1 Brewery Park, 1301 N 31st St, Phila, PA 19121</t>
  </si>
  <si>
    <t>584-2226</t>
  </si>
  <si>
    <t>256-6512</t>
  </si>
  <si>
    <t>McCorristin Square (pennrose.com)</t>
  </si>
  <si>
    <t>HMFA / tax credit / MtL</t>
  </si>
  <si>
    <t>McCorristin Square Apts</t>
  </si>
  <si>
    <t>McCorristin Square</t>
  </si>
  <si>
    <t>1301 N 31st St, Phila 19121</t>
  </si>
  <si>
    <t>(267)</t>
  </si>
  <si>
    <t>386-8600</t>
  </si>
  <si>
    <t>LD # 116, 258</t>
  </si>
  <si>
    <t>Pond Run 1 / Hamilton Senior Housing</t>
  </si>
  <si>
    <t>890-9400</t>
  </si>
  <si>
    <t>HMFA / Section 236 / MtL</t>
  </si>
  <si>
    <t>Hamilton Senior Citizen</t>
  </si>
  <si>
    <t>Pond Run Housing, LP</t>
  </si>
  <si>
    <t>HFA00408</t>
  </si>
  <si>
    <t>Project Freedom</t>
  </si>
  <si>
    <t>588-9919</t>
  </si>
  <si>
    <t>HFADDHP#2</t>
  </si>
  <si>
    <t>Project Freedom at Hamilton</t>
  </si>
  <si>
    <t>Project Freedom at Hamilton #585</t>
  </si>
  <si>
    <t>disabled</t>
  </si>
  <si>
    <t xml:space="preserve">Project Freedom at Hamiltion </t>
  </si>
  <si>
    <t>278-0075</t>
  </si>
  <si>
    <t>Hamilton, NJ – Project Freedom</t>
  </si>
  <si>
    <t>715 Kuser Rd</t>
  </si>
  <si>
    <t>223 Hutchinson Rd, Robbisville 08691</t>
  </si>
  <si>
    <t>Red Oak Manor / Hamilton Manor</t>
  </si>
  <si>
    <t>Hamilton Gdns / LITCH#582</t>
  </si>
  <si>
    <t>2300 S Broad St</t>
  </si>
  <si>
    <t>khoq</t>
  </si>
  <si>
    <t>888-0535</t>
  </si>
  <si>
    <t>(215)</t>
  </si>
  <si>
    <t>884-0500</t>
  </si>
  <si>
    <t>Red Oak Manor - Hamilton, NJ | Apartment Finder</t>
  </si>
  <si>
    <t>NJA20123113</t>
  </si>
  <si>
    <t>ResCare group home / VOCA NJ group home</t>
  </si>
  <si>
    <t>ResCare group home</t>
  </si>
  <si>
    <t>VOCA Corp of NJ</t>
  </si>
  <si>
    <t>3000 Lincoln Dr East, ste F, Marlton 08053</t>
  </si>
  <si>
    <t>628-3300</t>
  </si>
  <si>
    <t>Society Hill 1 &amp; 2 condominiums</t>
  </si>
  <si>
    <t>Chambord Ct</t>
  </si>
  <si>
    <t>Chambord, LeHavre, Chevrny, Versailles Cts Cypress Ln</t>
  </si>
  <si>
    <t>Society Hill II at Hamilton | Piazza &amp; Associates Inc. (piazzanj.com)</t>
  </si>
  <si>
    <t>Twin Ponds</t>
  </si>
  <si>
    <t>1107 Upper Pond Ct</t>
  </si>
  <si>
    <t>Twin Ponds | Piazza &amp; Associates Inc. (piazzanj.com)</t>
  </si>
  <si>
    <t>Vintage Court</t>
  </si>
  <si>
    <t>25 Lamont Av</t>
  </si>
  <si>
    <t>34 Vintage Ct</t>
  </si>
  <si>
    <t>Vintage Ct Apts</t>
  </si>
  <si>
    <t>587-3636</t>
  </si>
  <si>
    <t>Vintage Court Apartments - Hamilton, NJ | Apartment Finder</t>
  </si>
  <si>
    <t>NJ045</t>
  </si>
  <si>
    <t>131 Rogers Av</t>
  </si>
  <si>
    <t>Hightstown</t>
  </si>
  <si>
    <t>1104</t>
  </si>
  <si>
    <t>No Section 8 vouchers</t>
  </si>
  <si>
    <t>Hightstown Housing Authority</t>
  </si>
  <si>
    <t>131 Rogers Av, Hightstown 08520</t>
  </si>
  <si>
    <t>448-2268</t>
  </si>
  <si>
    <t>Hightstown HA (hightstownhousing.org)</t>
  </si>
  <si>
    <t xml:space="preserve">Hightstown Borough housing rehab </t>
  </si>
  <si>
    <t>Manalapan RCA</t>
  </si>
  <si>
    <t>Hightstown Borough housing rehab</t>
  </si>
  <si>
    <t>Hightstown Borough</t>
  </si>
  <si>
    <t>156 Bank St, Hightstown 08520</t>
  </si>
  <si>
    <t>490-5100</t>
  </si>
  <si>
    <t>Hightstown Borough – 156 Bank Street, Hightstown, NJ 08520 • 609-490-5100</t>
  </si>
  <si>
    <t>NJ045000001</t>
  </si>
  <si>
    <t>Hightstown Homes</t>
  </si>
  <si>
    <t>Rogers &amp; Railroad Avs</t>
  </si>
  <si>
    <t>215 Academy St Apt 1</t>
  </si>
  <si>
    <t>mix</t>
  </si>
  <si>
    <t>Holly House / A Place for Mom</t>
  </si>
  <si>
    <t>Chamberlin boarding home</t>
  </si>
  <si>
    <t>Holly House</t>
  </si>
  <si>
    <t>107 Woods St, East Windsor -8520</t>
  </si>
  <si>
    <t>(866)</t>
  </si>
  <si>
    <t>584-7117</t>
  </si>
  <si>
    <t>448-9893</t>
  </si>
  <si>
    <t>SERV group home / Center for Innovative Fam Achive</t>
  </si>
  <si>
    <t>Small Cities grant for housing rehab</t>
  </si>
  <si>
    <t>William St Apts</t>
  </si>
  <si>
    <t>132 William St</t>
  </si>
  <si>
    <t>NJ39Q091009</t>
  </si>
  <si>
    <t>Community Options group home (2009)</t>
  </si>
  <si>
    <t>035HD073</t>
  </si>
  <si>
    <t>Hopewell Township</t>
  </si>
  <si>
    <t>Hopewell</t>
  </si>
  <si>
    <t>08530</t>
  </si>
  <si>
    <t xml:space="preserve">Section 202 </t>
  </si>
  <si>
    <t>725 Denow Rd</t>
  </si>
  <si>
    <t>Pennington</t>
  </si>
  <si>
    <t>1106</t>
  </si>
  <si>
    <t>08534</t>
  </si>
  <si>
    <t>Ingerman Properties</t>
  </si>
  <si>
    <t>737-6538</t>
  </si>
  <si>
    <t>662-1730</t>
  </si>
  <si>
    <t>Birchwood at Hopewell 55+ | Birchwood (livebirchwood.com)</t>
  </si>
  <si>
    <t>HFA01399</t>
  </si>
  <si>
    <t>Birchwood at Hopewell / Hopewell Gardens</t>
  </si>
  <si>
    <t>Hopewell Gardens #710</t>
  </si>
  <si>
    <t>Hopewell Gardens</t>
  </si>
  <si>
    <t>5 Powell Ln, Collingswood 08108</t>
  </si>
  <si>
    <t>Brandon Farms / Drakes Mill &amp; Bakers Mill</t>
  </si>
  <si>
    <t>Shrewsberry Ct</t>
  </si>
  <si>
    <t>201 Washington Crossing-Pennington Rd, Titusville 08560</t>
  </si>
  <si>
    <t>737-0605</t>
  </si>
  <si>
    <t>Affordable Housing | Hopewell Township, NJ (hopewelltwp.org)</t>
  </si>
  <si>
    <t>Community Options group home</t>
  </si>
  <si>
    <t>NJA00000072</t>
  </si>
  <si>
    <t>Freedom Village at Hopewell</t>
  </si>
  <si>
    <t>730-4825</t>
  </si>
  <si>
    <t>Hopewell, NJ – Project Freedom</t>
  </si>
  <si>
    <t>Hopewell Township accessory apartment</t>
  </si>
  <si>
    <t>Hopewell Township housing rehab</t>
  </si>
  <si>
    <t>Pennington Point</t>
  </si>
  <si>
    <t>Project Freedom / Freedom Village at Hopewell</t>
  </si>
  <si>
    <t>SERVE / CIFA group home</t>
  </si>
  <si>
    <t>Center for Inovative Family Achievements</t>
  </si>
  <si>
    <t>Allies Inc group home</t>
  </si>
  <si>
    <t>Lawrence</t>
  </si>
  <si>
    <t>1107</t>
  </si>
  <si>
    <t>08648</t>
  </si>
  <si>
    <t>called</t>
  </si>
  <si>
    <t>581-4891 / 587-9175</t>
  </si>
  <si>
    <t>Avalon Run Apts &amp; Avalon Run East</t>
  </si>
  <si>
    <t>1000 Town Ct North / Grovers Mill Rd</t>
  </si>
  <si>
    <t>Quakerbridge Rd</t>
  </si>
  <si>
    <t>Lawrenceville</t>
  </si>
  <si>
    <t>Avalon Run</t>
  </si>
  <si>
    <t>378-3465</t>
  </si>
  <si>
    <t>Apartments for Rent | AvalonBay Communities (avaloncommunities.com)</t>
  </si>
  <si>
    <t>HFA01326</t>
  </si>
  <si>
    <t>Brookshire Senior Apts / Bramblewood</t>
  </si>
  <si>
    <t>100 Forest Ridge Dr</t>
  </si>
  <si>
    <t>Lawrence Township</t>
  </si>
  <si>
    <t>Brookshire Senior Apts</t>
  </si>
  <si>
    <t>McCormack Baron Salazar</t>
  </si>
  <si>
    <t>720 Olive St, ste 2500, Saint Louis, MO 63101</t>
  </si>
  <si>
    <t>882-3530</t>
  </si>
  <si>
    <t>(314)</t>
  </si>
  <si>
    <t>621-3400</t>
  </si>
  <si>
    <t>Brookshire Senior Living Apartments | Apartments in Lawrenceville, NJ (brookshireseniorapts.com)</t>
  </si>
  <si>
    <t>duplicate</t>
  </si>
  <si>
    <t>Carriage Park at Lawrence</t>
  </si>
  <si>
    <t>2000 Colts Cir</t>
  </si>
  <si>
    <t>59 Allen Ln</t>
  </si>
  <si>
    <t>883-2144</t>
  </si>
  <si>
    <t>Carriage Park | Piazza &amp; Associates Inc. (piazzanj.com)</t>
  </si>
  <si>
    <t>Catholic Charities / Mercer County Alliance for Mentally Ill</t>
  </si>
  <si>
    <t>Catholic Charities, Trenton</t>
  </si>
  <si>
    <t>383 W State St, Trenton 08618</t>
  </si>
  <si>
    <t>NJ39Q951027</t>
  </si>
  <si>
    <t>035HD026</t>
  </si>
  <si>
    <t>SERV Behavioral Health Systems / CIFA</t>
  </si>
  <si>
    <t xml:space="preserve">(609) </t>
  </si>
  <si>
    <t>406-3307</t>
  </si>
  <si>
    <t>Home (servbhs.org)</t>
  </si>
  <si>
    <t>Community Options 1 &amp; 2 group homes</t>
  </si>
  <si>
    <t>Eagles Chase condominiums</t>
  </si>
  <si>
    <t>Princess Rd at Franklin Corner Rd</t>
  </si>
  <si>
    <t>513 Eagles Chase Dr</t>
  </si>
  <si>
    <t>Eagles Chase | Piazza &amp; Associates Inc. (piazzanj.com)</t>
  </si>
  <si>
    <t>Eden Acres group home 1 &amp; 2</t>
  </si>
  <si>
    <t>HFA00281</t>
  </si>
  <si>
    <t>Eggerts Crossing Village</t>
  </si>
  <si>
    <t>Lawrence Nonprofit</t>
  </si>
  <si>
    <t>175 Johnson Av</t>
  </si>
  <si>
    <t>Lawrenceville Nonprofit Hsg Inc</t>
  </si>
  <si>
    <t>6 Running Brook Rd, Ewing 08638</t>
  </si>
  <si>
    <t>883-7111</t>
  </si>
  <si>
    <t>883-4376</t>
  </si>
  <si>
    <t>Eggerts Crossing Village - PRD</t>
  </si>
  <si>
    <t>HMFA / Section 236</t>
  </si>
  <si>
    <t>Gatherings at Lawrence</t>
  </si>
  <si>
    <t>Princess Rd / Cooperfield Dr</t>
  </si>
  <si>
    <t>1001 Princess Rd</t>
  </si>
  <si>
    <t>Gatherings at Lawrence | Piazza &amp; Associates Inc. (piazzanj.com)</t>
  </si>
  <si>
    <t>Heritage Village at Lawrence</t>
  </si>
  <si>
    <t>Heritage Village at Lawrence | Apartments in Lawrence, NJ (cis-hvlawrence.com)</t>
  </si>
  <si>
    <t>NJA20087008</t>
  </si>
  <si>
    <t>Heritage Village Senior Apts at Lawrence</t>
  </si>
  <si>
    <t>1930-70 Brunswick Av</t>
  </si>
  <si>
    <t>1970 Hwy 1</t>
  </si>
  <si>
    <t>393-6500</t>
  </si>
  <si>
    <t>NJ39Q911007</t>
  </si>
  <si>
    <t>Hillcrest group home</t>
  </si>
  <si>
    <t>035HD001</t>
  </si>
  <si>
    <t>(800)</t>
  </si>
  <si>
    <t>832-9173</t>
  </si>
  <si>
    <t>Division of Developmental Disabilities | Home Page (nj.gov)</t>
  </si>
  <si>
    <t>Lawrence Gardens</t>
  </si>
  <si>
    <t>180 Franklin Corner Rd</t>
  </si>
  <si>
    <t>Lawrence Gardens | Piazza &amp; Associates Inc. (piazzanj.com)</t>
  </si>
  <si>
    <t>Lawrence Plaza Senior Apts</t>
  </si>
  <si>
    <t>2350 Princeton Pike</t>
  </si>
  <si>
    <t>883-0328</t>
  </si>
  <si>
    <t>883-5407</t>
  </si>
  <si>
    <t>HFA00849</t>
  </si>
  <si>
    <t>Lawrence Plaza Apts</t>
  </si>
  <si>
    <t>Lawrence Plaza Apartments — Westgate (wgmgt.com)</t>
  </si>
  <si>
    <t>Lawrence Square Village 1 &amp;2 resales</t>
  </si>
  <si>
    <t>1 Simonelli Ct</t>
  </si>
  <si>
    <t>Lawrence Square Village | Piazza &amp; Associates Inc. (piazzanj.com)</t>
  </si>
  <si>
    <t>Lawrence Township housing rehab</t>
  </si>
  <si>
    <t>POB 6006, 2207 Lawrenceville Rd, Lawrenceville 08648</t>
  </si>
  <si>
    <t>844-7087</t>
  </si>
  <si>
    <t>Lawrence Township New Jersey - home (lawrencetwp.com)</t>
  </si>
  <si>
    <t>NJ39Q931018</t>
  </si>
  <si>
    <t>035HD016</t>
  </si>
  <si>
    <t>Housing &amp; Food - Catholic Charities, Diocese of Trenton (catholiccharitiestrenton.org)</t>
  </si>
  <si>
    <t>Liberty Green / South Village</t>
  </si>
  <si>
    <t>Fountayne Ln at Lawrence Station Rd</t>
  </si>
  <si>
    <t>Liberty Green | Piazza &amp; Associates Inc. (piazzanj.com)</t>
  </si>
  <si>
    <t>Mercer County ARC group homes 1 - 4</t>
  </si>
  <si>
    <t>ARC group homes</t>
  </si>
  <si>
    <t>Morris Hall assisted living</t>
  </si>
  <si>
    <t>2381 Lawrenceville Rd</t>
  </si>
  <si>
    <t>896-0006</t>
  </si>
  <si>
    <t>Project Freedom at Lawrence</t>
  </si>
  <si>
    <t>448-2998</t>
  </si>
  <si>
    <t>Project Freedom – Barrier-free, independent, community living</t>
  </si>
  <si>
    <t>NJA20120851</t>
  </si>
  <si>
    <t>Project Freedom at Lawrence Township</t>
  </si>
  <si>
    <t>27 Freedom Blvd</t>
  </si>
  <si>
    <t>SERV / CIFA Center for Innovative Family Achievements</t>
  </si>
  <si>
    <t>Stewards Crossing Apts</t>
  </si>
  <si>
    <t>1000 Stewards Crossing Way</t>
  </si>
  <si>
    <t>Stewards Crossing | Piazza &amp; Associates Inc. (piazzanj.com)</t>
  </si>
  <si>
    <t>Stonrise resales</t>
  </si>
  <si>
    <t>38 Gordon Av</t>
  </si>
  <si>
    <t>1 Village Ct</t>
  </si>
  <si>
    <t>Stonerise | Piazza &amp; Associates Inc. (piazzanj.com)</t>
  </si>
  <si>
    <t>Tiffany Woods resales</t>
  </si>
  <si>
    <t>Tudor Ln</t>
  </si>
  <si>
    <t>Spruce St, Kent Ct, Tudor Ln, J Russel Smith Rd</t>
  </si>
  <si>
    <t>Tiffany Woods | Piazza &amp; Associates Inc. (piazzanj.com)</t>
  </si>
  <si>
    <t>Traditions at Federal Point</t>
  </si>
  <si>
    <t>74 Federal Point Blvd</t>
  </si>
  <si>
    <t>Traditions at Federal Point | Piazza &amp; Associates Inc. (piazzanj.com)</t>
  </si>
  <si>
    <t>HFA02691</t>
  </si>
  <si>
    <t>Freedom Villagae at Hopewell</t>
  </si>
  <si>
    <t>700 Heritage Ct</t>
  </si>
  <si>
    <t>100 Heritage Ct</t>
  </si>
  <si>
    <t>1108</t>
  </si>
  <si>
    <t>Project Freedom at Hopewell</t>
  </si>
  <si>
    <t>NJA20060145</t>
  </si>
  <si>
    <t>Pennington Borough housing rehab</t>
  </si>
  <si>
    <t>Pennington Borough</t>
  </si>
  <si>
    <t>30 N Main St, Pennington 08534</t>
  </si>
  <si>
    <t>737-0276</t>
  </si>
  <si>
    <t>Pennington, NJ | (penningtonboro.org)</t>
  </si>
  <si>
    <t>Pennington Point 2</t>
  </si>
  <si>
    <t>1 Woolsey Ct</t>
  </si>
  <si>
    <t>737-7480</t>
  </si>
  <si>
    <t>144-46 Academy St housing</t>
  </si>
  <si>
    <t>Robbinsville RCA</t>
  </si>
  <si>
    <t>144-46 Academy St</t>
  </si>
  <si>
    <t>1111</t>
  </si>
  <si>
    <t xml:space="preserve">144-46 Academy St </t>
  </si>
  <si>
    <t>Latino Community Land Trust</t>
  </si>
  <si>
    <t>206  E Hanover, Trenton, 08608</t>
  </si>
  <si>
    <t>695-1401</t>
  </si>
  <si>
    <t>633-0240</t>
  </si>
  <si>
    <t>210 E Hanover St</t>
  </si>
  <si>
    <t>08608</t>
  </si>
  <si>
    <t>854-4660</t>
  </si>
  <si>
    <t>NJA19940095</t>
  </si>
  <si>
    <t xml:space="preserve">210 East Hanover St </t>
  </si>
  <si>
    <t>Stockton St rehab #1</t>
  </si>
  <si>
    <t>East Hanover Apts</t>
  </si>
  <si>
    <t>Pennrose Management</t>
  </si>
  <si>
    <t>394-8152</t>
  </si>
  <si>
    <t>East Hanover (pennrose.com)</t>
  </si>
  <si>
    <t xml:space="preserve">tax credit </t>
  </si>
  <si>
    <t>NJA20019005</t>
  </si>
  <si>
    <t xml:space="preserve">241 East Hanover St </t>
  </si>
  <si>
    <t>241 E Hanover St</t>
  </si>
  <si>
    <t>140 Academy St / 239 E Hanover St</t>
  </si>
  <si>
    <t>631-3465</t>
  </si>
  <si>
    <t>530 Stuyvesant Av</t>
  </si>
  <si>
    <t>Trenton Housing &amp; Economic Development</t>
  </si>
  <si>
    <t>319 E State St 08608</t>
  </si>
  <si>
    <t>989-3607</t>
  </si>
  <si>
    <t>989-3518</t>
  </si>
  <si>
    <t>Trenton, NJ | Official Website (trentonnj.org)</t>
  </si>
  <si>
    <t>Hamilton RCA</t>
  </si>
  <si>
    <t>640 Martin Luther King Blvd</t>
  </si>
  <si>
    <t>NJ005</t>
  </si>
  <si>
    <t>875 New Willow St</t>
  </si>
  <si>
    <t>Trenton Housing Authority</t>
  </si>
  <si>
    <t>875 New Willow St 08618</t>
  </si>
  <si>
    <t>278-5000</t>
  </si>
  <si>
    <t>278-5027</t>
  </si>
  <si>
    <t>Affordable Housing Provider Trenton NJ - Trenton Housing Authority (tha-nj.org)</t>
  </si>
  <si>
    <t>Academy Place</t>
  </si>
  <si>
    <t>632-3408</t>
  </si>
  <si>
    <t>Academy Place (pennrose.com)</t>
  </si>
  <si>
    <t>NJA20132001</t>
  </si>
  <si>
    <t>Academy Place Apts</t>
  </si>
  <si>
    <t>Pennrose Mgt</t>
  </si>
  <si>
    <t>Aleda Apts</t>
  </si>
  <si>
    <t>NJA20123015</t>
  </si>
  <si>
    <t xml:space="preserve">Amani House transitional hsg for men </t>
  </si>
  <si>
    <t>518 Martin Luther King Jr Blvd</t>
  </si>
  <si>
    <t>520 MLK Blvd</t>
  </si>
  <si>
    <t>Amani House shelter</t>
  </si>
  <si>
    <t>393-3168</t>
  </si>
  <si>
    <t>Catholic Charities Trenton Transitional Housing Halfway house, Transitional Housing, Trenton, NJ 08618 (shelterlistings.org)</t>
  </si>
  <si>
    <t>LD #235</t>
  </si>
  <si>
    <t>Architects Housing</t>
  </si>
  <si>
    <t>215 E Front St</t>
  </si>
  <si>
    <t>08611</t>
  </si>
  <si>
    <t>695-1099</t>
  </si>
  <si>
    <t>HMFA / Section 8</t>
  </si>
  <si>
    <t>HFA00651</t>
  </si>
  <si>
    <t>PRD Mgt / Planners, Researchers, and Developers</t>
  </si>
  <si>
    <t>587 Haddon Av, Collingswood 08108</t>
  </si>
  <si>
    <t>486-1990</t>
  </si>
  <si>
    <t>Architects Housing - PRD</t>
  </si>
  <si>
    <t>Hopewell RCA</t>
  </si>
  <si>
    <t>NJA19999001</t>
  </si>
  <si>
    <t>Artisans Mill Apts</t>
  </si>
  <si>
    <t>600 Artisan St</t>
  </si>
  <si>
    <t xml:space="preserve">Artisans Mill Apts </t>
  </si>
  <si>
    <t>Artisans Mill (pennrose.com)</t>
  </si>
  <si>
    <t>Holmdel, Marlboro RCA</t>
  </si>
  <si>
    <t>Bellevue Court Apts</t>
  </si>
  <si>
    <t xml:space="preserve">Isles Inc </t>
  </si>
  <si>
    <t>10 Wood St, Trenton 08618</t>
  </si>
  <si>
    <t>341-4700</t>
  </si>
  <si>
    <t>393-5656</t>
  </si>
  <si>
    <t>Self-Reliant Families and Healthy, Sustainable Communities - Isles, Inc.</t>
  </si>
  <si>
    <t>HOME / MtL</t>
  </si>
  <si>
    <t>NJ16L000011</t>
  </si>
  <si>
    <t>Bellevue Plaza Apts</t>
  </si>
  <si>
    <t>447 Bellevue Av</t>
  </si>
  <si>
    <t>394-5284</t>
  </si>
  <si>
    <t>Section 221</t>
  </si>
  <si>
    <t xml:space="preserve">Belvidere Square </t>
  </si>
  <si>
    <t>Lawrence, Marlboro, Manalapan RCA</t>
  </si>
  <si>
    <t>Belvidere Square</t>
  </si>
  <si>
    <t>Better Community Housing / Martin House</t>
  </si>
  <si>
    <t>802 E State St; Tyrell Av redevelopment</t>
  </si>
  <si>
    <t>Martin House / Better Community Housing</t>
  </si>
  <si>
    <t>794 E State St, Trenton 08606</t>
  </si>
  <si>
    <t>989-8143</t>
  </si>
  <si>
    <t>HFA02093</t>
  </si>
  <si>
    <t>Broad St Bank Apts</t>
  </si>
  <si>
    <t>143 E State St</t>
  </si>
  <si>
    <t>143-53 E State St</t>
  </si>
  <si>
    <t>(908)</t>
  </si>
  <si>
    <t>(973)</t>
  </si>
  <si>
    <t>LD #294</t>
  </si>
  <si>
    <t>NJ16L000008</t>
  </si>
  <si>
    <t>Brunswick Village Apts</t>
  </si>
  <si>
    <t>03155075; LD # 45 &amp; 58; family</t>
  </si>
  <si>
    <t>801 Brunswick Av</t>
  </si>
  <si>
    <t>825; 833 Brunswick Av</t>
  </si>
  <si>
    <t>599-1515</t>
  </si>
  <si>
    <t>NJA20080170</t>
  </si>
  <si>
    <t>Capstone Family Housing / Stuyvesant Arms</t>
  </si>
  <si>
    <t>1115 W State St / 1056 Stuyvesant Av</t>
  </si>
  <si>
    <t xml:space="preserve">Capstone </t>
  </si>
  <si>
    <t>Lutheran Social Ministries of NJ</t>
  </si>
  <si>
    <t>3 Manhattan Dr, Brulington, NJ 08016</t>
  </si>
  <si>
    <t>386-7171</t>
  </si>
  <si>
    <t>NJ Affordable Family Housing for Low Income Families | Lutheran Social Ministries of New Jersey (lsmnj.org)</t>
  </si>
  <si>
    <t>Carroll St</t>
  </si>
  <si>
    <t>City of Trenton</t>
  </si>
  <si>
    <t>319 E State St, Trenton 08608</t>
  </si>
  <si>
    <t>989-4000</t>
  </si>
  <si>
    <t>LD #387</t>
  </si>
  <si>
    <t>NJ39T851018</t>
  </si>
  <si>
    <t>Cathedral Square Senior Apts</t>
  </si>
  <si>
    <t>26 W Hanover St</t>
  </si>
  <si>
    <t>392-1111</t>
  </si>
  <si>
    <t>NJA20010025</t>
  </si>
  <si>
    <t>Chestnut-Monmouth Family Apts</t>
  </si>
  <si>
    <t>326 Chestnut Av / 605, 612, 621, 720 Monmouth St</t>
  </si>
  <si>
    <t>Chestmont - Monmouth Apts</t>
  </si>
  <si>
    <t>Isles Inc</t>
  </si>
  <si>
    <t>Who We Are - Isles, Inc.</t>
  </si>
  <si>
    <t>Church St housing</t>
  </si>
  <si>
    <t>989-3502</t>
  </si>
  <si>
    <t>omit</t>
  </si>
  <si>
    <t>Princeton, West Windsor  RCAs</t>
  </si>
  <si>
    <t>720 Monmouth St</t>
  </si>
  <si>
    <t>3 Manhattan Dr, Burlington 08016</t>
  </si>
  <si>
    <t>394-5115</t>
  </si>
  <si>
    <t>Lutheran Social Ministries of NJ: A Nonprofit Assistance Organization (lsmnj.org)</t>
  </si>
  <si>
    <t>NJA19970155</t>
  </si>
  <si>
    <t>Circle F Senior Apts</t>
  </si>
  <si>
    <t>08609</t>
  </si>
  <si>
    <t>Circle F Apts</t>
  </si>
  <si>
    <t>NJ39E000058</t>
  </si>
  <si>
    <t>Cityside Apts 1</t>
  </si>
  <si>
    <t>179 Brunswick Av</t>
  </si>
  <si>
    <t>292-8537</t>
  </si>
  <si>
    <t>tax credits / Section 8 / bal hsg / MtL</t>
  </si>
  <si>
    <t>NJ39E000059</t>
  </si>
  <si>
    <t>Cityside Apts 2</t>
  </si>
  <si>
    <t>209-11 Perry St</t>
  </si>
  <si>
    <t>695-0966</t>
  </si>
  <si>
    <t>Section 8 / bal hsg / MtL</t>
  </si>
  <si>
    <t>HFA01120</t>
  </si>
  <si>
    <t>Clinton Court Apts / Clinton Park Townhouses</t>
  </si>
  <si>
    <t>70-84 N Clinton Av / Clinton Court</t>
  </si>
  <si>
    <t>70-84 N Clinton Av</t>
  </si>
  <si>
    <t>Clinton Court Apts</t>
  </si>
  <si>
    <t>New Clinton Apts LP</t>
  </si>
  <si>
    <t>201 N Union St, ste 440, Alexandria, VA 22314</t>
  </si>
  <si>
    <t>695-3500</t>
  </si>
  <si>
    <t>(201)</t>
  </si>
  <si>
    <t>838-8700</t>
  </si>
  <si>
    <t>Clinton Court | Trenton, NJ Low Income Apartments (affordablehousingonline.com)</t>
  </si>
  <si>
    <t>Dream Homes</t>
  </si>
  <si>
    <t>127 Academy St</t>
  </si>
  <si>
    <t>Dunham Hall / Trenton YWCA</t>
  </si>
  <si>
    <t>NJA20120919</t>
  </si>
  <si>
    <t>396-8291</t>
  </si>
  <si>
    <t>East Hanover</t>
  </si>
  <si>
    <t>Escher St single room occupancy</t>
  </si>
  <si>
    <t>50 Escher St</t>
  </si>
  <si>
    <t>EMET Realty</t>
  </si>
  <si>
    <t>392-4599</t>
  </si>
  <si>
    <t>225-0988</t>
  </si>
  <si>
    <t>Eschersroproject.com</t>
  </si>
  <si>
    <t>NJA20123045</t>
  </si>
  <si>
    <t>Escher St SRO</t>
  </si>
  <si>
    <t>Marlbor RCA</t>
  </si>
  <si>
    <t>HFA01171</t>
  </si>
  <si>
    <t>Esperanza Apts / Wood St Housing</t>
  </si>
  <si>
    <t>Wood St Housing</t>
  </si>
  <si>
    <t>10 Wood St</t>
  </si>
  <si>
    <t>Esperanza Apts</t>
  </si>
  <si>
    <t>Michaels Group / Integrated Realty Mgt</t>
  </si>
  <si>
    <t>3 E Stow Rd, ste 100, Marlton 08053</t>
  </si>
  <si>
    <t>396-2690</t>
  </si>
  <si>
    <t>596-0500</t>
  </si>
  <si>
    <t>Esperanza Apartments | Trenton, NJ Low Income Apartments (affordablehousingonline.com)</t>
  </si>
  <si>
    <t>HMFA /  tax credit / Section 8</t>
  </si>
  <si>
    <t>148 - 218 W Hanover St</t>
  </si>
  <si>
    <t>Ferry St Mews</t>
  </si>
  <si>
    <t>Hamilton, Princeton, Holmdel, Princeton, West Windsor RCA</t>
  </si>
  <si>
    <t>cant find</t>
  </si>
  <si>
    <t>Frazier Courts 1</t>
  </si>
  <si>
    <t>1-10 Frazier St</t>
  </si>
  <si>
    <t>Frazier Courts I - Trenton Housing Authority (THA) (tha-nj.org)</t>
  </si>
  <si>
    <t xml:space="preserve">Grant &amp; Sheridan Sts housing </t>
  </si>
  <si>
    <t>Marlboro, West Windsor RCA</t>
  </si>
  <si>
    <t xml:space="preserve">GreenwoodTheatre townhouses </t>
  </si>
  <si>
    <t>Hopewell, Princeton RCA</t>
  </si>
  <si>
    <t>Greenwood Av</t>
  </si>
  <si>
    <t>Home Front scattered sites</t>
  </si>
  <si>
    <t>Lawrence RCA</t>
  </si>
  <si>
    <t>homefront.org</t>
  </si>
  <si>
    <t>NJA19959004</t>
  </si>
  <si>
    <t>Humboldt Sweets Apts</t>
  </si>
  <si>
    <t>12-14, 27,35, 112 Fountain Av; 61-69, 89-93 Sweets Av; 505 MLK Jr Blvd</t>
  </si>
  <si>
    <t>Humboldt Sweets homeownership</t>
  </si>
  <si>
    <t>Independence Gardens / Prospect House</t>
  </si>
  <si>
    <t>East Windsor, Holmdel, Lawrence RCA</t>
  </si>
  <si>
    <t>70 Independence Way</t>
  </si>
  <si>
    <t>394-1300</t>
  </si>
  <si>
    <t>Isles presevation project</t>
  </si>
  <si>
    <t xml:space="preserve">J Connor French Towers </t>
  </si>
  <si>
    <t>630 W State St</t>
  </si>
  <si>
    <t>394-2513</t>
  </si>
  <si>
    <t>J. Conner French Towers (Senior and Disabled) - Trenton Housing Authority (THA) (tha-nj.org)</t>
  </si>
  <si>
    <t>James J Abbott Senior Apts</t>
  </si>
  <si>
    <t>490 Hoffman Av</t>
  </si>
  <si>
    <t>989-5219</t>
  </si>
  <si>
    <t>James J. Abbott Apartments (Senior and Disabled) - Trenton Housing Authority (THA) (tha-nj.org)</t>
  </si>
  <si>
    <t>HFA00001</t>
  </si>
  <si>
    <t>Kingsbury Twin Towers / John Fitch 3</t>
  </si>
  <si>
    <t>1 Kingsbury Sq</t>
  </si>
  <si>
    <t>Kingsbury Twin Towers</t>
  </si>
  <si>
    <t>Kingsbury Corp</t>
  </si>
  <si>
    <t>1 Kingsbury Sq, Trenton 08611</t>
  </si>
  <si>
    <t>599-1111</t>
  </si>
  <si>
    <t>Kingsbury's Twin Towers | "A View from Above!" (kbhousing.org)</t>
  </si>
  <si>
    <t>5/15/22018</t>
  </si>
  <si>
    <t>HFA01157</t>
  </si>
  <si>
    <t>Lamberton St Redevelopment</t>
  </si>
  <si>
    <t>150 Ferry St</t>
  </si>
  <si>
    <t>420-26 Lamberton; 312-18 Ferry; 342-46 Union Sts</t>
  </si>
  <si>
    <t>Altman Group</t>
  </si>
  <si>
    <t>884-7372</t>
  </si>
  <si>
    <t xml:space="preserve">HMFA / tax credit </t>
  </si>
  <si>
    <t>1 Parker Plaza, Fort Lee, 07024</t>
  </si>
  <si>
    <t>Our Properties Archive - The Alpert Group</t>
  </si>
  <si>
    <t xml:space="preserve">Leewood at New Rose St </t>
  </si>
  <si>
    <t>Leewood NJ Realty Group</t>
  </si>
  <si>
    <t>128 S Warren St, Trenton 08608</t>
  </si>
  <si>
    <t>695-6665</t>
  </si>
  <si>
    <t>Leewood NJ</t>
  </si>
  <si>
    <t>NJ39T781030</t>
  </si>
  <si>
    <t xml:space="preserve">Leonard Building / Service Center Housing </t>
  </si>
  <si>
    <t xml:space="preserve">SERV Behavioral </t>
  </si>
  <si>
    <t>209-4665</t>
  </si>
  <si>
    <t>Lincoln Homes</t>
  </si>
  <si>
    <t>207 Old Rose St</t>
  </si>
  <si>
    <t>Lincoln Homes - Trenton Housing Authority (THA) (tha-nj.org)</t>
  </si>
  <si>
    <t>Locust St Housing</t>
  </si>
  <si>
    <t>NJ005000004</t>
  </si>
  <si>
    <t>Louis Jospehson Apts / Josephson Apts</t>
  </si>
  <si>
    <t>237 Oakland St</t>
  </si>
  <si>
    <t>989-9502</t>
  </si>
  <si>
    <t>Louis Josephson Apartments (Senior and Disabled) - Trenton Housing Authority (THA) (tha-nj.org)</t>
  </si>
  <si>
    <t>NJ161137201</t>
  </si>
  <si>
    <t>Luther Arms</t>
  </si>
  <si>
    <t>323 S Broad St</t>
  </si>
  <si>
    <t>392-5628</t>
  </si>
  <si>
    <t>Luther Arms Apartments | Senior Living at it's Best!</t>
  </si>
  <si>
    <t>LD #82</t>
  </si>
  <si>
    <t>NJ39M000080</t>
  </si>
  <si>
    <t>Luther Towers</t>
  </si>
  <si>
    <t>489 W State St</t>
  </si>
  <si>
    <t>08615</t>
  </si>
  <si>
    <t>Almar Realty LLC</t>
  </si>
  <si>
    <t>489 W State St, Trenton 08618</t>
  </si>
  <si>
    <t>695-1144</t>
  </si>
  <si>
    <t>(718)</t>
  </si>
  <si>
    <t>267-0300</t>
  </si>
  <si>
    <t>Section 236</t>
  </si>
  <si>
    <t>NJ005000003</t>
  </si>
  <si>
    <t>Mayor Donnelly Homes / Donnelly Homes</t>
  </si>
  <si>
    <t>875 N Willow St</t>
  </si>
  <si>
    <t>826 Southard St</t>
  </si>
  <si>
    <t>Mayor Donnelly Homes - Trenton Housing Authority (THA) (tha-nj.org)</t>
  </si>
  <si>
    <t>Monument Crossing townhouses 1 &amp; 2</t>
  </si>
  <si>
    <t>Hopewell, West Windsor RCA</t>
  </si>
  <si>
    <t>N Broad St</t>
  </si>
  <si>
    <t>660 Centre St</t>
  </si>
  <si>
    <t>NJA1994135</t>
  </si>
  <si>
    <t xml:space="preserve">Mott School Apts </t>
  </si>
  <si>
    <t>NJA19960015</t>
  </si>
  <si>
    <t>Mt Zion Urban Renewal</t>
  </si>
  <si>
    <t>131 Perry St</t>
  </si>
  <si>
    <t>121 Perry St</t>
  </si>
  <si>
    <t>Mt Zion urban renewal</t>
  </si>
  <si>
    <t>Mt Zion AME</t>
  </si>
  <si>
    <t>135 Perry St, Trenton 08618</t>
  </si>
  <si>
    <t>695-4475</t>
  </si>
  <si>
    <t>695-6663</t>
  </si>
  <si>
    <t>NJ912</t>
  </si>
  <si>
    <t>NJ Department of Community Affairs / DCA</t>
  </si>
  <si>
    <t>08625</t>
  </si>
  <si>
    <t>22,193 Section 8 vouchers</t>
  </si>
  <si>
    <t>101 S Broad St, Trenton 08625</t>
  </si>
  <si>
    <t>292-4080</t>
  </si>
  <si>
    <t>NJ Department of Community Affairs</t>
  </si>
  <si>
    <t>HFA00707</t>
  </si>
  <si>
    <t>North 25 Housing</t>
  </si>
  <si>
    <t>260 N Willow St</t>
  </si>
  <si>
    <t>PO Box 3709</t>
  </si>
  <si>
    <t>North 25 Urban Renewal</t>
  </si>
  <si>
    <t>36 S Main St, Trenton 08618</t>
  </si>
  <si>
    <t>394-8687</t>
  </si>
  <si>
    <t>646-8861</t>
  </si>
  <si>
    <t>North 25, 260 N Willow St, Trenton, NJ 08618 | PublicHousing.com</t>
  </si>
  <si>
    <t>North Ward development</t>
  </si>
  <si>
    <t>Jackson, Lawrence, Marlboro RCA</t>
  </si>
  <si>
    <t xml:space="preserve">North Willow Green / Leewood </t>
  </si>
  <si>
    <t>East Windsor, Marlboro, Jackson, Holmdel, Marlboro, West Windsor  RCAs</t>
  </si>
  <si>
    <t>N Willow &amp; Pennington Av</t>
  </si>
  <si>
    <t xml:space="preserve">NSP housing rehab </t>
  </si>
  <si>
    <t>Marlbor, Robbinsville RCA</t>
  </si>
  <si>
    <t>NJ39M000137</t>
  </si>
  <si>
    <t>Oakland Park Apts / Roger Gardens</t>
  </si>
  <si>
    <t>224 Coolidge Av</t>
  </si>
  <si>
    <t>695-1940</t>
  </si>
  <si>
    <t>643-8588</t>
  </si>
  <si>
    <t>HMFA / Section 221 &amp; 8</t>
  </si>
  <si>
    <t>HFA01056</t>
  </si>
  <si>
    <t>Roger Gardens</t>
  </si>
  <si>
    <t>150-58 Oakland St</t>
  </si>
  <si>
    <t>Oakland Park / Roger Garden</t>
  </si>
  <si>
    <t>Essex Plaza Mgt Co</t>
  </si>
  <si>
    <t>591 Montgomery St, Jersey City 07302</t>
  </si>
  <si>
    <t>Oakland Park Apartments - Trenton, NJ | Apartments.com</t>
  </si>
  <si>
    <t>NJA20078015</t>
  </si>
  <si>
    <t>Patriot Village</t>
  </si>
  <si>
    <t>350-62 Pennington Av</t>
  </si>
  <si>
    <t>RPM Development</t>
  </si>
  <si>
    <t xml:space="preserve">77 Park St, Montclair 07042 </t>
  </si>
  <si>
    <t>218-6088</t>
  </si>
  <si>
    <t>Patriot Village | Apartments in Trenton, NJ (patriotvillagenj.com)</t>
  </si>
  <si>
    <t>HFA01170</t>
  </si>
  <si>
    <t>Pellettieri Homes</t>
  </si>
  <si>
    <t>615 S Clinton Av</t>
  </si>
  <si>
    <t>256-6869</t>
  </si>
  <si>
    <t>Pellettieri Homes (pennrose.com)</t>
  </si>
  <si>
    <t>394-8143</t>
  </si>
  <si>
    <t>Perry St Senior Apts</t>
  </si>
  <si>
    <t>(410)</t>
  </si>
  <si>
    <t>234-0111</t>
  </si>
  <si>
    <t>Welcome to Mount Laurel, NJ</t>
  </si>
  <si>
    <t xml:space="preserve">Perry St shelter </t>
  </si>
  <si>
    <t>Holmdel RCA</t>
  </si>
  <si>
    <t>392-4364</t>
  </si>
  <si>
    <t>NJA20080105</t>
  </si>
  <si>
    <t>Project Freedom at Trent Center</t>
  </si>
  <si>
    <t>547 Greenwood Av</t>
  </si>
  <si>
    <t>396-7633</t>
  </si>
  <si>
    <t>396-7630</t>
  </si>
  <si>
    <t>Project Freedom at Trent Center (projectfreedomnj.com)</t>
  </si>
  <si>
    <t>HFATHP#14</t>
  </si>
  <si>
    <t>Project Homstretch transitional housing</t>
  </si>
  <si>
    <t>16 E Hanover St / Project Homestretch</t>
  </si>
  <si>
    <t>132 N Warren St</t>
  </si>
  <si>
    <t>Project Homestretch</t>
  </si>
  <si>
    <t>Catholic Charities, Trenton Diocese</t>
  </si>
  <si>
    <t>394-2172</t>
  </si>
  <si>
    <t>394-8879</t>
  </si>
  <si>
    <t>Contact Us - Catholic Charities, Diocese of Trenton (catholiccharitiestrenton.org)</t>
  </si>
  <si>
    <t>NJ005000001</t>
  </si>
  <si>
    <t>Prospect Village</t>
  </si>
  <si>
    <t>110 Prospect Village</t>
  </si>
  <si>
    <t>193 Old Rose St</t>
  </si>
  <si>
    <t>989-9168</t>
  </si>
  <si>
    <t>Prospect Village - Trenton Housing Authority (THA) (tha-nj.org)</t>
  </si>
  <si>
    <t>Rescure Mission mens &amp; women shelter</t>
  </si>
  <si>
    <t>Holmdel, Hopewell  RCAs</t>
  </si>
  <si>
    <t>Rescure Mission in Trenton</t>
  </si>
  <si>
    <t>98 Carroll St, Trenton 08609</t>
  </si>
  <si>
    <t>695-1436</t>
  </si>
  <si>
    <t>393-3533</t>
  </si>
  <si>
    <t>Home - Trenton Rescue Mission (rescuemissionoftrenton.org)</t>
  </si>
  <si>
    <t>Reservoir &amp; Frazier Sts  housing</t>
  </si>
  <si>
    <t>Reservoir &amp; Frazier Sts</t>
  </si>
  <si>
    <t>NJ39H085128</t>
  </si>
  <si>
    <t>Rowan Towers</t>
  </si>
  <si>
    <t>620 W State St</t>
  </si>
  <si>
    <t>394-0687</t>
  </si>
  <si>
    <t>HMFA / Section 236 &amp; 8</t>
  </si>
  <si>
    <t>HFA00029</t>
  </si>
  <si>
    <t>534-4848</t>
  </si>
  <si>
    <t>Apartments for Rent in Trenton, NJ | Rowan Towers - Home (liveatrowantowers.com)</t>
  </si>
  <si>
    <t>Rush Crossing</t>
  </si>
  <si>
    <t>1 Rider Av</t>
  </si>
  <si>
    <t>1 Anchor Ct</t>
  </si>
  <si>
    <t>337-3382</t>
  </si>
  <si>
    <t>Rush Crossing (pennrose.com)</t>
  </si>
  <si>
    <t>Rush Crossing Apts / Carl Miller Homes</t>
  </si>
  <si>
    <t>Samuel Haversack / S J Haversack Homes</t>
  </si>
  <si>
    <t>Oliver Av</t>
  </si>
  <si>
    <t>Conifer Realty</t>
  </si>
  <si>
    <t>989-1930</t>
  </si>
  <si>
    <t>Samuel Haverstick Homes - Trenton Housing Authority (THA) (tha-nj.org)</t>
  </si>
  <si>
    <t>NJA19960030</t>
  </si>
  <si>
    <t>38 Commerce St</t>
  </si>
  <si>
    <t>Trenton City Hall, Housing &amp; Development</t>
  </si>
  <si>
    <t>989-3504</t>
  </si>
  <si>
    <t>NJ39A004004</t>
  </si>
  <si>
    <t>South Village Apts 1</t>
  </si>
  <si>
    <t>320 Lalor St</t>
  </si>
  <si>
    <t>312 Lalor St</t>
  </si>
  <si>
    <t>394-8655</t>
  </si>
  <si>
    <t>NJ39A004005</t>
  </si>
  <si>
    <t>South Village Apts 2</t>
  </si>
  <si>
    <t>28-66 Stokely Av</t>
  </si>
  <si>
    <t>393-4513</t>
  </si>
  <si>
    <t>Stepping Stone Commons single room occupancy</t>
  </si>
  <si>
    <t>989-9262</t>
  </si>
  <si>
    <t>NJA19980165</t>
  </si>
  <si>
    <t>Stepping Stone Commons</t>
  </si>
  <si>
    <t>396-7500</t>
  </si>
  <si>
    <t>helping arms</t>
  </si>
  <si>
    <t>HFA01197</t>
  </si>
  <si>
    <t>28-36 N Stockton St</t>
  </si>
  <si>
    <t>28-36 North Stockton St</t>
  </si>
  <si>
    <t>08701</t>
  </si>
  <si>
    <t>Stockton Arms</t>
  </si>
  <si>
    <t>Isle Housing</t>
  </si>
  <si>
    <t>10 Wood St, ste 1, Trenton</t>
  </si>
  <si>
    <t>227-4001</t>
  </si>
  <si>
    <t>HFA01154</t>
  </si>
  <si>
    <t>Stockton St Apts</t>
  </si>
  <si>
    <t>Stockton St Apts #330</t>
  </si>
  <si>
    <t>Perry, Stockton, Commerce, &amp; Academy Sts</t>
  </si>
  <si>
    <t>125 Olive St / 120 Stockton St</t>
  </si>
  <si>
    <t>Stockton St Developers Inc</t>
  </si>
  <si>
    <t>42 Edgehill Av, Chatham 07928</t>
  </si>
  <si>
    <t>Stuyvesant Av</t>
  </si>
  <si>
    <t xml:space="preserve">Thompson St </t>
  </si>
  <si>
    <t>Holmdel, Princeton RCA</t>
  </si>
  <si>
    <t>Thompson St</t>
  </si>
  <si>
    <t>NJA19950120</t>
  </si>
  <si>
    <t>LD #14</t>
  </si>
  <si>
    <t>NJ39M000084</t>
  </si>
  <si>
    <t>Trent Center East</t>
  </si>
  <si>
    <t>511-37 Greenwood Av</t>
  </si>
  <si>
    <t>Calif Commercial Investment Group Inc</t>
  </si>
  <si>
    <t>4530 E Thousand Oaks Blvd, ste 100, Westlake Village, CA 91362</t>
  </si>
  <si>
    <t>394-0093</t>
  </si>
  <si>
    <t>(805)</t>
  </si>
  <si>
    <t>4945-8400 x 427</t>
  </si>
  <si>
    <t>Trent Center West - CCInvest</t>
  </si>
  <si>
    <t>HFA00387</t>
  </si>
  <si>
    <t>Trent Center West / Bros of Israel</t>
  </si>
  <si>
    <t>Brothers of Israel</t>
  </si>
  <si>
    <t>465 Greenwood Av</t>
  </si>
  <si>
    <t>Trent Center West</t>
  </si>
  <si>
    <t xml:space="preserve">4350 E Thousand Oaks Blvd, Westlake Village, CA </t>
  </si>
  <si>
    <t>392-5222</t>
  </si>
  <si>
    <t>Trent Center West | Trenton, NJ Low Income Apartments (affordablehousingonline.com)</t>
  </si>
  <si>
    <t>NJ39Q921008</t>
  </si>
  <si>
    <t>Trenton consumer group home for mentally ill 1</t>
  </si>
  <si>
    <t>035HD011</t>
  </si>
  <si>
    <t>Collaborative Support Programs of NJ</t>
  </si>
  <si>
    <t>11 Spring St, Freehold  08977</t>
  </si>
  <si>
    <t>780-1175</t>
  </si>
  <si>
    <t>272-5365</t>
  </si>
  <si>
    <t>CSPNJ</t>
  </si>
  <si>
    <t>NJ39Q951033</t>
  </si>
  <si>
    <t>Trenton consumer group home for mentally ill 2</t>
  </si>
  <si>
    <t>035HD032</t>
  </si>
  <si>
    <t>08629</t>
  </si>
  <si>
    <t>NJ39T791004</t>
  </si>
  <si>
    <t>Trenton group home for developmentally disabled</t>
  </si>
  <si>
    <t xml:space="preserve">Trenton housing rehab </t>
  </si>
  <si>
    <t>East Windsor, Lawrence RCA</t>
  </si>
  <si>
    <t>HFA01437</t>
  </si>
  <si>
    <t>Trenton Prospect House / Independence Gardens</t>
  </si>
  <si>
    <t>Trenton Prospect House #05906</t>
  </si>
  <si>
    <t>Trenton Prospect House</t>
  </si>
  <si>
    <t>Welcome to The Gershen Group - The Gershen Group, LLC</t>
  </si>
  <si>
    <t xml:space="preserve">Trenton Waterworks </t>
  </si>
  <si>
    <t>Volunteers of America</t>
  </si>
  <si>
    <t>210 E Hanove, Trenton 08608</t>
  </si>
  <si>
    <t>278-1868</t>
  </si>
  <si>
    <t>Turner Pointe</t>
  </si>
  <si>
    <t>150 Rossell Av</t>
  </si>
  <si>
    <t>Trenton Housing Authoriity</t>
  </si>
  <si>
    <t>20000 Horizon Way, ste 180, Mount Laurel 08054</t>
  </si>
  <si>
    <t>427-8715</t>
  </si>
  <si>
    <t>793-2028</t>
  </si>
  <si>
    <t>Turner Pointe - Conifer Realty LLC (coniferllc.com)</t>
  </si>
  <si>
    <t>puiblic housing</t>
  </si>
  <si>
    <t>Villages at Delaware Run</t>
  </si>
  <si>
    <t>Champale redevelopment site</t>
  </si>
  <si>
    <t>Lamberton, Lalor, Cliff, &amp; Centre sts</t>
  </si>
  <si>
    <t>HAS resale property</t>
  </si>
  <si>
    <t>NJHMFA, 637 S Clinton Av, PO Box 18550, Trenton 08625</t>
  </si>
  <si>
    <t>278-7400</t>
  </si>
  <si>
    <t>New Jersey Housing and Mortgage Finance Agency | New Jersey Housing Affordability Service (HAS) (nj.gov)</t>
  </si>
  <si>
    <t>Volunteers of America, single room occupancy</t>
  </si>
  <si>
    <t>NJA20123144</t>
  </si>
  <si>
    <t>Warren St Apts 1</t>
  </si>
  <si>
    <t>227 N Warren St</t>
  </si>
  <si>
    <t>70 N Clinton Av</t>
  </si>
  <si>
    <t>NJA20120819</t>
  </si>
  <si>
    <t>Warren St Apts 2</t>
  </si>
  <si>
    <t>222 N Warren St</t>
  </si>
  <si>
    <t>NJA20069030</t>
  </si>
  <si>
    <t>Warren St Apts 3</t>
  </si>
  <si>
    <t>250 N Warren St</t>
  </si>
  <si>
    <t xml:space="preserve">West End / Montgomery Pl </t>
  </si>
  <si>
    <t>Hopewell &amp; West Windor RCAs</t>
  </si>
  <si>
    <t>NJA20123056</t>
  </si>
  <si>
    <t>West Hanover St Apts</t>
  </si>
  <si>
    <t>177-79 W Hanover St</t>
  </si>
  <si>
    <t>499-4119</t>
  </si>
  <si>
    <t>Marlboro, Princeton RCA</t>
  </si>
  <si>
    <t>148-218 W Hanover St</t>
  </si>
  <si>
    <t xml:space="preserve">Willow Green </t>
  </si>
  <si>
    <t>695-3300</t>
  </si>
  <si>
    <t xml:space="preserve">Wilson St </t>
  </si>
  <si>
    <t>West Windsor RCA</t>
  </si>
  <si>
    <t>Wilson St</t>
  </si>
  <si>
    <t>NJ005000002</t>
  </si>
  <si>
    <t>Woodrow Wilson Homes / Wilson Homes</t>
  </si>
  <si>
    <t>5 Eisenhower Av</t>
  </si>
  <si>
    <t>101 Coolidge Av</t>
  </si>
  <si>
    <t>Woodrow Wilson Homes - Trenton Housing Authority (THA) (tha-nj.org)</t>
  </si>
  <si>
    <t>Youthbuild House</t>
  </si>
  <si>
    <t>Hopewell, Jackson RCA</t>
  </si>
  <si>
    <t xml:space="preserve">Academy </t>
  </si>
  <si>
    <t>Community Options Inc group homes 1-3</t>
  </si>
  <si>
    <t>Robbinsville</t>
  </si>
  <si>
    <t>1112</t>
  </si>
  <si>
    <t>08691</t>
  </si>
  <si>
    <t>298-3455</t>
  </si>
  <si>
    <t>Eden Acres group homes 1-3</t>
  </si>
  <si>
    <t>Eden Autism Services Outreach</t>
  </si>
  <si>
    <t>1 Logan Dr, Princeton 08540</t>
  </si>
  <si>
    <t>426-8656</t>
  </si>
  <si>
    <t>Foxmoor / Andover Glen</t>
  </si>
  <si>
    <t>Hutchinson Rd</t>
  </si>
  <si>
    <t>Robbinsville Township</t>
  </si>
  <si>
    <t>1 Washington Rd, Ste 14, Robbinsville 08691</t>
  </si>
  <si>
    <t>918-0002</t>
  </si>
  <si>
    <t>259-7082</t>
  </si>
  <si>
    <t>Welcome to Robbinsville Twp, NJ (robbinsville-twp.org)</t>
  </si>
  <si>
    <t>Foxmoor / Hampton Chase</t>
  </si>
  <si>
    <t>Foxmoor / Miry Crossing 1 &amp; 2</t>
  </si>
  <si>
    <t>Foxmoor / Notting Hill</t>
  </si>
  <si>
    <t>Foxmoor / Wyndham Place</t>
  </si>
  <si>
    <t>Lofts at Washington Towns Center</t>
  </si>
  <si>
    <t>1 Washington Blvd</t>
  </si>
  <si>
    <t>The Lofts | Piazza &amp; Associates Inc. (piazzanj.com)</t>
  </si>
  <si>
    <t>Mercer County ARC group home</t>
  </si>
  <si>
    <t>ARC group home</t>
  </si>
  <si>
    <t>www.mercerarc.org</t>
  </si>
  <si>
    <t>Project Freedom 1 &amp; 2</t>
  </si>
  <si>
    <t>448-7802</t>
  </si>
  <si>
    <t>448-7808</t>
  </si>
  <si>
    <t>NJA20123109</t>
  </si>
  <si>
    <t>Robbinsville housing rehab</t>
  </si>
  <si>
    <t>Springside at Robbinsville</t>
  </si>
  <si>
    <t>274 Gordon Rd</t>
  </si>
  <si>
    <t>216 Rockingham Row, Princeton 08540</t>
  </si>
  <si>
    <t>Springside at Robbinsville | Piazza &amp; Associates Inc. (piazzanj.com)</t>
  </si>
  <si>
    <t>Avalon at Princeton Junction / Stewards Crossing</t>
  </si>
  <si>
    <t>Avalon Bay</t>
  </si>
  <si>
    <t>1000 Jamie Brooks Ln</t>
  </si>
  <si>
    <t>Clarksville Rd</t>
  </si>
  <si>
    <t>West Windsor</t>
  </si>
  <si>
    <t>1113</t>
  </si>
  <si>
    <t>08550</t>
  </si>
  <si>
    <t>Avalon Princeton Junction | Piazza &amp; Associates Inc. (piazzanj.com)</t>
  </si>
  <si>
    <t>Bear Creek assisted living</t>
  </si>
  <si>
    <t>291 Village Rd East</t>
  </si>
  <si>
    <t>Old Trenton Rd</t>
  </si>
  <si>
    <t>08540</t>
  </si>
  <si>
    <t>918-1075</t>
  </si>
  <si>
    <t>301-4241</t>
  </si>
  <si>
    <t>Bear Creek Assisted Living - Senior Living in West Windsor, NJ (bridgeseniorliving.com)</t>
  </si>
  <si>
    <t>Dempsey House / Eden group home</t>
  </si>
  <si>
    <t>Eden Acres Inc</t>
  </si>
  <si>
    <t>Elements at West Windsor</t>
  </si>
  <si>
    <t>San Marco St / Maron Dr</t>
  </si>
  <si>
    <t>The Elements at West Windsor | Piazza &amp; Associates Inc. (piazzanj.com)</t>
  </si>
  <si>
    <t>Enable, United Cerebral Palsy group home</t>
  </si>
  <si>
    <t>United Cerebral Palsy of Mercer</t>
  </si>
  <si>
    <t>13 Roszel St, Ste B110, Princeton 08540</t>
  </si>
  <si>
    <t>NJ39S961001</t>
  </si>
  <si>
    <t>Gables at West Windsor</t>
  </si>
  <si>
    <t>996 Alexander Rd</t>
  </si>
  <si>
    <t>Rte 571 &amp; Alexander Rd</t>
  </si>
  <si>
    <t>799-8885</t>
  </si>
  <si>
    <t>Princeton Junction</t>
  </si>
  <si>
    <t>Piazza &amp; Associates Inc. | The premier provider of community management and affordable housing services in New Jersey (piazzanj.com)</t>
  </si>
  <si>
    <t>HFA01323</t>
  </si>
  <si>
    <t>Hamlet at Bear Creek</t>
  </si>
  <si>
    <t>Rousillion Ct &amp; Elsinore Ct; 101-104 to 501-504 Rousillon Ct</t>
  </si>
  <si>
    <t>08850</t>
  </si>
  <si>
    <t>449-1617</t>
  </si>
  <si>
    <t>The Hamlet at Bear Creek | Piazza &amp; Associates Inc. (piazzanj.com)</t>
  </si>
  <si>
    <t>Mews at Princeton Junction</t>
  </si>
  <si>
    <t>900 Wessex Pl</t>
  </si>
  <si>
    <t>the Mews at Princeton Junction</t>
  </si>
  <si>
    <t>The Mews at Princeton Junction | Piazza &amp; Associates Inc. (piazzanj.com)</t>
  </si>
  <si>
    <t>Parc at Princeton Junction</t>
  </si>
  <si>
    <t>3000 Goldfinch Blvd</t>
  </si>
  <si>
    <t>Parc at Princeton Junction | Piazza &amp; Associates Inc. (piazzanj.com)</t>
  </si>
  <si>
    <t>Princeton Ascend</t>
  </si>
  <si>
    <t>43 Princeton Hightstown Rd</t>
  </si>
  <si>
    <t>Princeton Ascend | Piazza &amp; Associates Inc. (piazzanj.com)</t>
  </si>
  <si>
    <t>Renaissance at West Windsor</t>
  </si>
  <si>
    <t>Renaissance resales</t>
  </si>
  <si>
    <t>Village Grande at Bear Creek</t>
  </si>
  <si>
    <t>100 Grande Blvd</t>
  </si>
  <si>
    <t>Village Grande | Piazza &amp; Associates Inc. (piazzanj.com)</t>
  </si>
  <si>
    <t xml:space="preserve">Walden Woods </t>
  </si>
  <si>
    <t>Bear Brook Rd</t>
  </si>
  <si>
    <t>Windsor Haven condominiums</t>
  </si>
  <si>
    <t>Alexander &amp; Bear Creek Rds</t>
  </si>
  <si>
    <t>Windsor Haven | Piazza &amp; Associates Inc. (piazzanj.com)</t>
  </si>
  <si>
    <t>Windsor Ponds townhouses</t>
  </si>
  <si>
    <t>Windsor Pond Rd; off Villag Rd West</t>
  </si>
  <si>
    <t>Windsor Ponds | Piazza &amp; Associates Inc. (piazzanj.com)</t>
  </si>
  <si>
    <t>Windsor Woods</t>
  </si>
  <si>
    <t>465 Meadow Rd</t>
  </si>
  <si>
    <t>Windsor Woods | Piazza &amp; Associates Inc. (piazzanj.com)</t>
  </si>
  <si>
    <t>Woodmont Way</t>
  </si>
  <si>
    <t>100 Woodmont Circle</t>
  </si>
  <si>
    <t>Woodmont Way at West Windsor | Piazza &amp; Associates Inc. (piazzanj.com)</t>
  </si>
  <si>
    <t>NJ027</t>
  </si>
  <si>
    <t>1 Redding Circle</t>
  </si>
  <si>
    <t>Princeton</t>
  </si>
  <si>
    <t>1114</t>
  </si>
  <si>
    <t>Princeton Housing Authority</t>
  </si>
  <si>
    <t>1 Redding Circle, Princeton 08542</t>
  </si>
  <si>
    <t>924-3448</t>
  </si>
  <si>
    <t xml:space="preserve">Avalon at Princeton </t>
  </si>
  <si>
    <t>100 Albert Way</t>
  </si>
  <si>
    <t>Community Options Inc group home</t>
  </si>
  <si>
    <t>Cooperwood in Princeton</t>
  </si>
  <si>
    <t>300 Bunn Dr</t>
  </si>
  <si>
    <t xml:space="preserve">Princeton </t>
  </si>
  <si>
    <t>Copperwood in Princeton | Piazza &amp; Associates Inc. (piazzanj.com)</t>
  </si>
  <si>
    <t xml:space="preserve">Copperwood in Princeton </t>
  </si>
  <si>
    <t>NJ39T801004</t>
  </si>
  <si>
    <t>300 Elm Rd</t>
  </si>
  <si>
    <t>921-0929</t>
  </si>
  <si>
    <t xml:space="preserve">Princeton Community Housing </t>
  </si>
  <si>
    <t>300 Elm Rd, Princeton  08540</t>
  </si>
  <si>
    <t>924-3822</t>
  </si>
  <si>
    <t>Princeton Community Housing (pchhomes.org)</t>
  </si>
  <si>
    <t>NJ39S031004</t>
  </si>
  <si>
    <t>Elm Court 2</t>
  </si>
  <si>
    <t>310 Elm Rd</t>
  </si>
  <si>
    <t>683-8858</t>
  </si>
  <si>
    <t>NJ027000001</t>
  </si>
  <si>
    <t>Franklin Terrace</t>
  </si>
  <si>
    <t>Franklin Av</t>
  </si>
  <si>
    <t>developments (princetonhousing.org)</t>
  </si>
  <si>
    <t>Public Housing / privately owned</t>
  </si>
  <si>
    <t>Griggs Farm, phases 1 -  4</t>
  </si>
  <si>
    <t>205 Griggs Dr</t>
  </si>
  <si>
    <t>Rte 206 &amp; Cherry Vallley Rd</t>
  </si>
  <si>
    <t>sale / rent</t>
  </si>
  <si>
    <t>RCP Mgt / Realty Corp of Princeton</t>
  </si>
  <si>
    <t>30 Wall St, Princeton 08540</t>
  </si>
  <si>
    <t>683-7980</t>
  </si>
  <si>
    <t>683-0081</t>
  </si>
  <si>
    <t>Realty of Princeton</t>
  </si>
  <si>
    <t>Hageman Homes</t>
  </si>
  <si>
    <t>50 Clay St</t>
  </si>
  <si>
    <t>Hamilton Av condominiums</t>
  </si>
  <si>
    <t>101, 105, 113, 115, 123, 127 Hamilton Av</t>
  </si>
  <si>
    <t>400 Witherspoon St, Princeton 08542</t>
  </si>
  <si>
    <t>924-4141</t>
  </si>
  <si>
    <t>Harriet Bryan House</t>
  </si>
  <si>
    <t>Princeton Community Housing</t>
  </si>
  <si>
    <t>1 Monument Dr, Princeton 08540</t>
  </si>
  <si>
    <t>John &amp; Clay St condominiums</t>
  </si>
  <si>
    <t>237, 241 John St &amp; 92, 94, 96 Clay St</t>
  </si>
  <si>
    <t>08542</t>
  </si>
  <si>
    <t>1 Karin Ct</t>
  </si>
  <si>
    <t>Public Housing / tax credit / MtL</t>
  </si>
  <si>
    <t>16 family du</t>
  </si>
  <si>
    <t>Karin Court Family Apts</t>
  </si>
  <si>
    <t>Kathleen M Edwards condominiums</t>
  </si>
  <si>
    <t>Maclean St</t>
  </si>
  <si>
    <t>14, 18, 22 Maclean St</t>
  </si>
  <si>
    <t>Leigh Av Apts</t>
  </si>
  <si>
    <t>100-4 Leigh Av</t>
  </si>
  <si>
    <t>Leigh Av scattered site for sale units</t>
  </si>
  <si>
    <t>Lloyd Terrace</t>
  </si>
  <si>
    <t>117 Spruce Circle</t>
  </si>
  <si>
    <t>Maple Terrace</t>
  </si>
  <si>
    <t>Mary Louise Stephenson Burton condominiums</t>
  </si>
  <si>
    <t>1, 2, 4 Shirley Ct</t>
  </si>
  <si>
    <t>Montgomery Hills</t>
  </si>
  <si>
    <t>378 Alexander St</t>
  </si>
  <si>
    <t>HFA00258</t>
  </si>
  <si>
    <t>Princeton Community Village / Holly House</t>
  </si>
  <si>
    <t xml:space="preserve">Holly House </t>
  </si>
  <si>
    <t>Bunn Dr</t>
  </si>
  <si>
    <t>1 Holly House Dr</t>
  </si>
  <si>
    <t>Princeton Community Village</t>
  </si>
  <si>
    <t>921-1686</t>
  </si>
  <si>
    <t>Princeton Community Village — Princeton Community Housing (pchhomes.org)</t>
  </si>
  <si>
    <t>NJ39Q951032</t>
  </si>
  <si>
    <t>Princeton consumer group home</t>
  </si>
  <si>
    <t>035HD031</t>
  </si>
  <si>
    <t>NJ39Q931019</t>
  </si>
  <si>
    <t>Princeton group home / CIFA Center for Innovative Family Achievements</t>
  </si>
  <si>
    <t>035HD017</t>
  </si>
  <si>
    <t>Princeton housing rehab</t>
  </si>
  <si>
    <t>Princeton scattered sites</t>
  </si>
  <si>
    <t>114 Leigh Av, 41 Spring St</t>
  </si>
  <si>
    <t>Princewood</t>
  </si>
  <si>
    <t>NJ39RD00004</t>
  </si>
  <si>
    <t>Redding Circle</t>
  </si>
  <si>
    <t xml:space="preserve">Redding Circle Family </t>
  </si>
  <si>
    <t>201 Redding Cir</t>
  </si>
  <si>
    <t>Redding Circle Senior</t>
  </si>
  <si>
    <t>Serenade at Princeton / Acorn Glen assisted living</t>
  </si>
  <si>
    <t>775 Mt Lucas Rd</t>
  </si>
  <si>
    <t>Acorn Glen</t>
  </si>
  <si>
    <t>430-4000</t>
  </si>
  <si>
    <t>Serenade at Princeton | Brandywine (brandycare.com)</t>
  </si>
  <si>
    <t>SERV / CIFA special needs houisng</t>
  </si>
  <si>
    <t>Spring St House</t>
  </si>
  <si>
    <t>Spring St</t>
  </si>
  <si>
    <t>Spring St House / Merwick Stanworth</t>
  </si>
  <si>
    <t>off Rte 206</t>
  </si>
  <si>
    <t>between Witherspoon St &amp; Vandeventer St</t>
  </si>
  <si>
    <t>924-3000</t>
  </si>
  <si>
    <t>Washington Oaks at Princeton</t>
  </si>
  <si>
    <t>111-434 Brickhouse Rd</t>
  </si>
  <si>
    <t>Rte 206</t>
  </si>
  <si>
    <t>Princeton affordable housing</t>
  </si>
  <si>
    <t>688-2029</t>
  </si>
  <si>
    <t>Witherspoon House</t>
  </si>
  <si>
    <t>Witherspoon redevelopment</t>
  </si>
  <si>
    <t>Witherspoon St</t>
  </si>
  <si>
    <t>DCA</t>
  </si>
  <si>
    <t>NJ902</t>
  </si>
  <si>
    <t>NJ Housing &amp; Mortgage Finance Agency  / HMFA</t>
  </si>
  <si>
    <t>New Jersey Housing and Mortgage Finance Agency (nj.gov)</t>
  </si>
  <si>
    <t>proj_no_2</t>
  </si>
  <si>
    <t>Ewing  group home</t>
  </si>
  <si>
    <t>Ewing group home</t>
  </si>
  <si>
    <t>HMFA / MtL</t>
  </si>
  <si>
    <t>LITC #0752</t>
  </si>
  <si>
    <t>LITC #0652</t>
  </si>
  <si>
    <t>Park Place Apts / Parkside Av</t>
  </si>
  <si>
    <t>Alvin Gershen Apts / Pond Run 2 / Klockner</t>
  </si>
  <si>
    <t>LD # 189; #235</t>
  </si>
  <si>
    <t>NJA19950005; NJ16H085010</t>
  </si>
  <si>
    <t>Alvin E Gershen Apts / Hamilton Senior Apts</t>
  </si>
  <si>
    <t>035EH014</t>
  </si>
  <si>
    <t>special, 6 du</t>
  </si>
  <si>
    <t>966 Kuser Rd</t>
  </si>
  <si>
    <t>Homefront affordable housing</t>
  </si>
  <si>
    <t>LITC #585</t>
  </si>
  <si>
    <t>LITC #582</t>
  </si>
  <si>
    <t>LD #186</t>
  </si>
  <si>
    <t>6/7/2021</t>
  </si>
  <si>
    <t>LITC #710</t>
  </si>
  <si>
    <t>LITC #566</t>
  </si>
  <si>
    <t>LITC #1202</t>
  </si>
  <si>
    <t>LITC #538</t>
  </si>
  <si>
    <t>LITC # 431</t>
  </si>
  <si>
    <t>LD #25 &amp; 411</t>
  </si>
  <si>
    <t>03155025</t>
  </si>
  <si>
    <t>LITC #602</t>
  </si>
  <si>
    <t>LITC #304</t>
  </si>
  <si>
    <t>035EH082</t>
  </si>
  <si>
    <t>age, 99 du</t>
  </si>
  <si>
    <t>LITC #333</t>
  </si>
  <si>
    <t>Scattered site transitional housing</t>
  </si>
  <si>
    <t>LITC #530</t>
  </si>
  <si>
    <t>LITC #452</t>
  </si>
  <si>
    <t>LITC #521</t>
  </si>
  <si>
    <t>LITC #712</t>
  </si>
  <si>
    <t>031SH012</t>
  </si>
  <si>
    <t>LITC #504</t>
  </si>
  <si>
    <t>03135203</t>
  </si>
  <si>
    <t>035EH002</t>
  </si>
  <si>
    <t>03544805</t>
  </si>
  <si>
    <t>03511028</t>
  </si>
  <si>
    <t>NJA20123074; LITC #324</t>
  </si>
  <si>
    <t>7/19/2021</t>
  </si>
  <si>
    <t>125A  Olive St</t>
  </si>
  <si>
    <t xml:space="preserve">127 Adacemy ; 248 Academy </t>
  </si>
  <si>
    <t xml:space="preserve">640 Martin Luther King Blvd </t>
  </si>
  <si>
    <t>Carroll St housing 1</t>
  </si>
  <si>
    <t>Carroll St Housing 2</t>
  </si>
  <si>
    <t>Monmouth St; block 14003; lot 1</t>
  </si>
  <si>
    <t xml:space="preserve">Dunham Hall SRO for women / Trenton YWCA </t>
  </si>
  <si>
    <t>Dunham Hall SRO / Trenton YWCA</t>
  </si>
  <si>
    <t>127 Academy St, Trenton 08608</t>
  </si>
  <si>
    <t>Marlboro RCA</t>
  </si>
  <si>
    <t>Humboldt Sweets Family Apts</t>
  </si>
  <si>
    <t>7/21/2021</t>
  </si>
  <si>
    <t>LD #343</t>
  </si>
  <si>
    <t>Public Housing  / tax credit / MtL</t>
  </si>
  <si>
    <t>Helping Arms Inc / Lutheran Social Ministries of NJ</t>
  </si>
  <si>
    <t>Trenton group home for mentally ill 1</t>
  </si>
  <si>
    <t>Trenton group home for mentally ill 2</t>
  </si>
  <si>
    <t>035EH012</t>
  </si>
  <si>
    <t>LITC #184</t>
  </si>
  <si>
    <t>Project Freedom 1 &amp; 2 at Robbinsville</t>
  </si>
  <si>
    <t>Enable, United Cerebral Palsy group home 1</t>
  </si>
  <si>
    <t>Enable, United Cerebral Palsy group home 2</t>
  </si>
  <si>
    <t>035EE025</t>
  </si>
  <si>
    <t>age, 85 du</t>
  </si>
  <si>
    <t>Gables at West Windsor / Springpoint / Presbyterian Homes</t>
  </si>
  <si>
    <t>101-504 Rousillon Ct; 701-1104 Elsinore Ct</t>
  </si>
  <si>
    <t>Cooperwood in Princeton 1</t>
  </si>
  <si>
    <t>Copperwood in Princeton 2</t>
  </si>
  <si>
    <t>LITC #490</t>
  </si>
  <si>
    <t>year built 1989</t>
  </si>
  <si>
    <t>year built 2007</t>
  </si>
  <si>
    <t>Princeton  group home</t>
  </si>
  <si>
    <t>Princeton housing rehab 1</t>
  </si>
  <si>
    <t>Princeton housing rehab 2</t>
  </si>
  <si>
    <t>Princeton, NJ | Official Website (princetonnj.gov)</t>
  </si>
  <si>
    <t>SERV / CIFA group home 1</t>
  </si>
  <si>
    <t>SERV / CIFA group home 2</t>
  </si>
  <si>
    <t>age, 126 du</t>
  </si>
  <si>
    <t>035011NI</t>
  </si>
  <si>
    <t>NJA20049003; LITC #641</t>
  </si>
  <si>
    <t>LITC #06919</t>
  </si>
  <si>
    <t>CIFA group home</t>
  </si>
  <si>
    <t>Lawrenceville group home</t>
  </si>
  <si>
    <t>LITC #653</t>
  </si>
  <si>
    <t>family, 21 du</t>
  </si>
  <si>
    <t>03594013 / 03536607</t>
  </si>
  <si>
    <t>family, 105 du</t>
  </si>
  <si>
    <t>family, 126 du</t>
  </si>
  <si>
    <t>03594012 / 03536607</t>
  </si>
  <si>
    <t>Isles 3</t>
  </si>
  <si>
    <t>Isles 4</t>
  </si>
  <si>
    <t>special, 12 du</t>
  </si>
  <si>
    <t>family, 205 du</t>
  </si>
  <si>
    <t>LITC #05915</t>
  </si>
  <si>
    <t>LITC #487</t>
  </si>
  <si>
    <t>family, 196 du</t>
  </si>
  <si>
    <t>age, 132 du</t>
  </si>
  <si>
    <t>age, 202 du</t>
  </si>
  <si>
    <t>age, 229 du</t>
  </si>
  <si>
    <t xml:space="preserve"> special, 8 du</t>
  </si>
  <si>
    <t>035EH020; 03511043</t>
  </si>
  <si>
    <t>age, 89 du</t>
  </si>
  <si>
    <t>Elm Court 1 / Princeton Community Housing</t>
  </si>
  <si>
    <t>age, 67 du</t>
  </si>
  <si>
    <t>035EE048</t>
  </si>
  <si>
    <t>Princeton housing rehab 3</t>
  </si>
  <si>
    <t>637 S Clinton Av, Trenton 08650</t>
  </si>
  <si>
    <t>x</t>
  </si>
  <si>
    <t>LD #175</t>
  </si>
  <si>
    <t>LD #249</t>
  </si>
  <si>
    <t>LD #42</t>
  </si>
  <si>
    <t>LITC #189</t>
  </si>
  <si>
    <t>NJ Guide to Affordable Housing 2022</t>
  </si>
  <si>
    <t xml:space="preserve">Pennington Point </t>
  </si>
  <si>
    <t>875 New Willow St, Trenton 08618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</si>
</sst>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double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4">
    <xf numFmtId="0" fontId="0" fillId="0" borderId="0"/>
    <xf numFmtId="0" fontId="7" fillId="0" borderId="0"/>
    <xf numFmtId="0" fontId="12" fillId="0" borderId="0" applyNumberFormat="0" applyFill="0" applyBorder="0" applyAlignment="0" applyProtection="0"/>
    <xf numFmtId="0" fontId="4" fillId="0" borderId="0"/>
  </cellStyleXfs>
  <cellXfs count="17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49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49" fontId="3" fillId="0" borderId="2" xfId="0" applyNumberFormat="1" applyFont="1" applyBorder="1"/>
    <xf numFmtId="0" fontId="3" fillId="0" borderId="2" xfId="0" applyFont="1" applyBorder="1" applyAlignment="1">
      <alignment horizontal="right"/>
    </xf>
    <xf numFmtId="49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/>
    <xf numFmtId="0" fontId="6" fillId="0" borderId="2" xfId="0" applyFont="1" applyBorder="1"/>
    <xf numFmtId="0" fontId="0" fillId="0" borderId="0" xfId="0" applyAlignment="1"/>
    <xf numFmtId="0" fontId="3" fillId="0" borderId="2" xfId="0" applyFont="1" applyBorder="1" applyAlignment="1"/>
    <xf numFmtId="0" fontId="8" fillId="0" borderId="0" xfId="0" applyFont="1" applyAlignment="1">
      <alignment horizontal="left"/>
    </xf>
    <xf numFmtId="0" fontId="9" fillId="0" borderId="2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left"/>
    </xf>
    <xf numFmtId="49" fontId="2" fillId="0" borderId="4" xfId="0" applyNumberFormat="1" applyFont="1" applyBorder="1"/>
    <xf numFmtId="49" fontId="2" fillId="0" borderId="4" xfId="0" applyNumberFormat="1" applyFont="1" applyBorder="1" applyAlignment="1">
      <alignment horizontal="center"/>
    </xf>
    <xf numFmtId="49" fontId="13" fillId="0" borderId="4" xfId="3" applyNumberFormat="1" applyFont="1" applyBorder="1" applyAlignment="1">
      <alignment horizontal="left" wrapText="1"/>
    </xf>
    <xf numFmtId="1" fontId="2" fillId="0" borderId="4" xfId="0" applyNumberFormat="1" applyFont="1" applyBorder="1" applyAlignment="1">
      <alignment horizontal="right"/>
    </xf>
    <xf numFmtId="1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/>
    <xf numFmtId="49" fontId="13" fillId="0" borderId="4" xfId="3" applyNumberFormat="1" applyFont="1" applyBorder="1" applyAlignment="1">
      <alignment wrapText="1"/>
    </xf>
    <xf numFmtId="49" fontId="2" fillId="0" borderId="4" xfId="0" applyNumberFormat="1" applyFont="1" applyBorder="1" applyAlignment="1">
      <alignment horizontal="left"/>
    </xf>
    <xf numFmtId="0" fontId="14" fillId="0" borderId="4" xfId="2" applyFont="1" applyBorder="1" applyAlignment="1" applyProtection="1"/>
    <xf numFmtId="0" fontId="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right"/>
    </xf>
    <xf numFmtId="49" fontId="10" fillId="0" borderId="4" xfId="0" applyNumberFormat="1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1" fontId="2" fillId="0" borderId="4" xfId="0" applyNumberFormat="1" applyFont="1" applyBorder="1" applyAlignment="1">
      <alignment horizontal="left"/>
    </xf>
    <xf numFmtId="49" fontId="15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12" fillId="0" borderId="4" xfId="2" applyBorder="1" applyAlignment="1" applyProtection="1"/>
    <xf numFmtId="49" fontId="3" fillId="0" borderId="4" xfId="0" applyNumberFormat="1" applyFont="1" applyBorder="1" applyAlignment="1">
      <alignment horizontal="center"/>
    </xf>
    <xf numFmtId="49" fontId="3" fillId="0" borderId="4" xfId="0" applyNumberFormat="1" applyFont="1" applyBorder="1"/>
    <xf numFmtId="0" fontId="3" fillId="0" borderId="4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2" fillId="0" borderId="4" xfId="0" quotePrefix="1" applyFont="1" applyBorder="1" applyAlignment="1">
      <alignment horizontal="right"/>
    </xf>
    <xf numFmtId="49" fontId="2" fillId="0" borderId="4" xfId="0" quotePrefix="1" applyNumberFormat="1" applyFont="1" applyBorder="1" applyAlignment="1">
      <alignment horizontal="left"/>
    </xf>
    <xf numFmtId="49" fontId="10" fillId="0" borderId="4" xfId="2" applyNumberFormat="1" applyFont="1" applyBorder="1" applyAlignment="1" applyProtection="1"/>
    <xf numFmtId="0" fontId="2" fillId="0" borderId="4" xfId="0" applyFont="1" applyBorder="1" applyAlignment="1">
      <alignment horizontal="left" vertical="center"/>
    </xf>
    <xf numFmtId="0" fontId="14" fillId="0" borderId="4" xfId="2" applyNumberFormat="1" applyFont="1" applyFill="1" applyBorder="1" applyAlignment="1" applyProtection="1"/>
    <xf numFmtId="14" fontId="2" fillId="0" borderId="4" xfId="0" applyNumberFormat="1" applyFont="1" applyBorder="1" applyAlignment="1">
      <alignment horizontal="left"/>
    </xf>
    <xf numFmtId="0" fontId="14" fillId="0" borderId="4" xfId="2" applyFont="1" applyFill="1" applyBorder="1" applyAlignment="1" applyProtection="1"/>
    <xf numFmtId="0" fontId="14" fillId="0" borderId="4" xfId="2" applyNumberFormat="1" applyFont="1" applyBorder="1" applyAlignment="1" applyProtection="1"/>
    <xf numFmtId="0" fontId="2" fillId="0" borderId="4" xfId="0" applyFont="1" applyBorder="1" applyAlignment="1"/>
    <xf numFmtId="0" fontId="13" fillId="0" borderId="4" xfId="3" applyFont="1" applyBorder="1" applyAlignment="1"/>
    <xf numFmtId="49" fontId="2" fillId="0" borderId="4" xfId="0" applyNumberFormat="1" applyFont="1" applyBorder="1" applyAlignment="1"/>
    <xf numFmtId="49" fontId="13" fillId="0" borderId="4" xfId="3" applyNumberFormat="1" applyFont="1" applyBorder="1" applyAlignment="1">
      <alignment horizontal="left"/>
    </xf>
    <xf numFmtId="1" fontId="2" fillId="0" borderId="4" xfId="0" applyNumberFormat="1" applyFont="1" applyBorder="1" applyAlignment="1"/>
    <xf numFmtId="49" fontId="13" fillId="0" borderId="4" xfId="3" applyNumberFormat="1" applyFont="1" applyBorder="1" applyAlignment="1"/>
    <xf numFmtId="49" fontId="13" fillId="0" borderId="4" xfId="3" applyNumberFormat="1" applyFont="1" applyBorder="1" applyAlignment="1">
      <alignment horizontal="center"/>
    </xf>
    <xf numFmtId="49" fontId="10" fillId="0" borderId="4" xfId="0" applyNumberFormat="1" applyFont="1" applyBorder="1" applyAlignment="1"/>
    <xf numFmtId="0" fontId="2" fillId="0" borderId="4" xfId="0" quotePrefix="1" applyFont="1" applyBorder="1" applyAlignment="1"/>
    <xf numFmtId="49" fontId="2" fillId="0" borderId="4" xfId="0" quotePrefix="1" applyNumberFormat="1" applyFont="1" applyBorder="1" applyAlignment="1"/>
    <xf numFmtId="0" fontId="3" fillId="0" borderId="4" xfId="0" applyFont="1" applyBorder="1" applyAlignment="1"/>
    <xf numFmtId="49" fontId="3" fillId="0" borderId="4" xfId="0" applyNumberFormat="1" applyFont="1" applyBorder="1" applyAlignment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0" fontId="11" fillId="0" borderId="5" xfId="0" applyFont="1" applyBorder="1"/>
    <xf numFmtId="0" fontId="12" fillId="0" borderId="5" xfId="2" applyBorder="1" applyAlignment="1" applyProtection="1"/>
    <xf numFmtId="0" fontId="13" fillId="0" borderId="5" xfId="3" applyFont="1" applyBorder="1"/>
    <xf numFmtId="49" fontId="3" fillId="0" borderId="5" xfId="0" applyNumberFormat="1" applyFont="1" applyBorder="1" applyAlignment="1">
      <alignment horizontal="center"/>
    </xf>
    <xf numFmtId="49" fontId="13" fillId="0" borderId="5" xfId="3" applyNumberFormat="1" applyFont="1" applyBorder="1" applyAlignment="1">
      <alignment horizontal="center" wrapText="1"/>
    </xf>
    <xf numFmtId="49" fontId="13" fillId="0" borderId="5" xfId="3" applyNumberFormat="1" applyFont="1" applyBorder="1" applyAlignment="1">
      <alignment horizontal="center"/>
    </xf>
    <xf numFmtId="49" fontId="3" fillId="0" borderId="5" xfId="0" applyNumberFormat="1" applyFont="1" applyBorder="1"/>
    <xf numFmtId="49" fontId="11" fillId="0" borderId="5" xfId="0" applyNumberFormat="1" applyFont="1" applyBorder="1"/>
    <xf numFmtId="14" fontId="3" fillId="0" borderId="5" xfId="0" applyNumberFormat="1" applyFont="1" applyBorder="1" applyAlignment="1">
      <alignment horizontal="center"/>
    </xf>
    <xf numFmtId="0" fontId="0" fillId="0" borderId="6" xfId="0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7" xfId="0" applyBorder="1"/>
    <xf numFmtId="0" fontId="11" fillId="0" borderId="7" xfId="0" applyFont="1" applyBorder="1"/>
    <xf numFmtId="0" fontId="13" fillId="0" borderId="7" xfId="3" applyFont="1" applyBorder="1"/>
    <xf numFmtId="49" fontId="3" fillId="0" borderId="7" xfId="0" applyNumberFormat="1" applyFont="1" applyBorder="1" applyAlignment="1">
      <alignment horizontal="center"/>
    </xf>
    <xf numFmtId="49" fontId="13" fillId="0" borderId="7" xfId="3" applyNumberFormat="1" applyFont="1" applyBorder="1" applyAlignment="1">
      <alignment horizontal="center" wrapText="1"/>
    </xf>
    <xf numFmtId="49" fontId="13" fillId="0" borderId="7" xfId="3" applyNumberFormat="1" applyFont="1" applyBorder="1" applyAlignment="1">
      <alignment horizontal="center"/>
    </xf>
    <xf numFmtId="49" fontId="3" fillId="0" borderId="7" xfId="0" applyNumberFormat="1" applyFont="1" applyBorder="1"/>
    <xf numFmtId="49" fontId="11" fillId="0" borderId="7" xfId="0" applyNumberFormat="1" applyFont="1" applyBorder="1"/>
    <xf numFmtId="0" fontId="12" fillId="0" borderId="7" xfId="2" applyBorder="1"/>
    <xf numFmtId="14" fontId="3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3" fillId="0" borderId="8" xfId="0" applyFont="1" applyBorder="1"/>
    <xf numFmtId="0" fontId="0" fillId="0" borderId="8" xfId="0" applyBorder="1"/>
    <xf numFmtId="0" fontId="11" fillId="0" borderId="8" xfId="0" applyFont="1" applyBorder="1"/>
    <xf numFmtId="0" fontId="13" fillId="0" borderId="8" xfId="3" applyFont="1" applyBorder="1"/>
    <xf numFmtId="49" fontId="3" fillId="0" borderId="8" xfId="0" applyNumberFormat="1" applyFont="1" applyBorder="1" applyAlignment="1">
      <alignment horizontal="center"/>
    </xf>
    <xf numFmtId="49" fontId="13" fillId="0" borderId="8" xfId="3" applyNumberFormat="1" applyFont="1" applyBorder="1" applyAlignment="1">
      <alignment horizontal="center" wrapText="1"/>
    </xf>
    <xf numFmtId="49" fontId="13" fillId="0" borderId="8" xfId="3" applyNumberFormat="1" applyFont="1" applyBorder="1" applyAlignment="1">
      <alignment horizontal="center"/>
    </xf>
    <xf numFmtId="49" fontId="3" fillId="0" borderId="8" xfId="0" applyNumberFormat="1" applyFont="1" applyBorder="1"/>
    <xf numFmtId="49" fontId="11" fillId="0" borderId="8" xfId="0" applyNumberFormat="1" applyFont="1" applyBorder="1"/>
    <xf numFmtId="0" fontId="12" fillId="0" borderId="8" xfId="2" applyBorder="1"/>
    <xf numFmtId="14" fontId="3" fillId="0" borderId="8" xfId="0" applyNumberFormat="1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3" fillId="0" borderId="4" xfId="3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16" fillId="0" borderId="4" xfId="3" applyFont="1" applyBorder="1" applyAlignment="1">
      <alignment horizontal="left"/>
    </xf>
    <xf numFmtId="49" fontId="9" fillId="0" borderId="4" xfId="0" applyNumberFormat="1" applyFont="1" applyBorder="1" applyAlignment="1">
      <alignment horizontal="left"/>
    </xf>
    <xf numFmtId="0" fontId="9" fillId="0" borderId="4" xfId="0" applyFont="1" applyBorder="1" applyAlignment="1">
      <alignment horizontal="left"/>
    </xf>
    <xf numFmtId="1" fontId="9" fillId="0" borderId="4" xfId="0" applyNumberFormat="1" applyFont="1" applyBorder="1" applyAlignment="1">
      <alignment horizontal="left"/>
    </xf>
    <xf numFmtId="14" fontId="9" fillId="0" borderId="4" xfId="0" applyNumberFormat="1" applyFont="1" applyBorder="1" applyAlignment="1">
      <alignment horizontal="left"/>
    </xf>
    <xf numFmtId="0" fontId="3" fillId="0" borderId="4" xfId="0" applyFont="1" applyBorder="1" applyAlignment="1">
      <alignment horizontal="right"/>
    </xf>
    <xf numFmtId="49" fontId="2" fillId="0" borderId="4" xfId="0" applyNumberFormat="1" applyFont="1" applyFill="1" applyBorder="1" applyAlignment="1"/>
    <xf numFmtId="0" fontId="2" fillId="0" borderId="4" xfId="0" applyFont="1" applyFill="1" applyBorder="1"/>
    <xf numFmtId="49" fontId="2" fillId="0" borderId="4" xfId="0" applyNumberFormat="1" applyFont="1" applyFill="1" applyBorder="1"/>
    <xf numFmtId="0" fontId="2" fillId="0" borderId="4" xfId="0" applyFont="1" applyFill="1" applyBorder="1" applyAlignment="1"/>
    <xf numFmtId="0" fontId="2" fillId="0" borderId="4" xfId="0" applyFont="1" applyFill="1" applyBorder="1" applyAlignment="1">
      <alignment horizontal="center"/>
    </xf>
    <xf numFmtId="0" fontId="12" fillId="0" borderId="0" xfId="2"/>
    <xf numFmtId="0" fontId="0" fillId="0" borderId="0" xfId="0" applyFill="1"/>
    <xf numFmtId="0" fontId="12" fillId="0" borderId="8" xfId="2" applyBorder="1" applyAlignment="1" applyProtection="1">
      <alignment horizontal="left"/>
    </xf>
    <xf numFmtId="14" fontId="2" fillId="0" borderId="4" xfId="0" applyNumberFormat="1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left"/>
    </xf>
    <xf numFmtId="49" fontId="2" fillId="0" borderId="4" xfId="0" quotePrefix="1" applyNumberFormat="1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13" fillId="0" borderId="4" xfId="3" applyFont="1" applyFill="1" applyBorder="1" applyAlignment="1"/>
    <xf numFmtId="0" fontId="16" fillId="0" borderId="4" xfId="3" applyFont="1" applyFill="1" applyBorder="1" applyAlignment="1">
      <alignment horizontal="left"/>
    </xf>
    <xf numFmtId="0" fontId="13" fillId="0" borderId="4" xfId="3" applyFont="1" applyFill="1" applyBorder="1" applyAlignment="1">
      <alignment horizontal="left"/>
    </xf>
    <xf numFmtId="49" fontId="13" fillId="0" borderId="4" xfId="3" applyNumberFormat="1" applyFont="1" applyFill="1" applyBorder="1" applyAlignment="1">
      <alignment horizontal="center"/>
    </xf>
    <xf numFmtId="49" fontId="13" fillId="0" borderId="4" xfId="3" applyNumberFormat="1" applyFont="1" applyFill="1" applyBorder="1" applyAlignment="1">
      <alignment horizontal="left"/>
    </xf>
    <xf numFmtId="49" fontId="13" fillId="0" borderId="4" xfId="3" applyNumberFormat="1" applyFont="1" applyFill="1" applyBorder="1" applyAlignment="1"/>
    <xf numFmtId="1" fontId="2" fillId="0" borderId="4" xfId="0" applyNumberFormat="1" applyFont="1" applyFill="1" applyBorder="1" applyAlignment="1">
      <alignment horizontal="right"/>
    </xf>
    <xf numFmtId="1" fontId="2" fillId="0" borderId="4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/>
    <xf numFmtId="49" fontId="13" fillId="0" borderId="4" xfId="3" applyNumberFormat="1" applyFont="1" applyFill="1" applyBorder="1" applyAlignment="1">
      <alignment horizontal="left" wrapText="1"/>
    </xf>
    <xf numFmtId="0" fontId="2" fillId="0" borderId="4" xfId="0" applyFont="1" applyFill="1" applyBorder="1" applyAlignment="1">
      <alignment horizontal="right"/>
    </xf>
    <xf numFmtId="0" fontId="9" fillId="0" borderId="4" xfId="0" applyFont="1" applyFill="1" applyBorder="1" applyAlignment="1">
      <alignment horizontal="left"/>
    </xf>
    <xf numFmtId="49" fontId="2" fillId="0" borderId="4" xfId="0" applyNumberFormat="1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14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" xfId="0" applyFont="1" applyBorder="1" applyAlignment="1"/>
    <xf numFmtId="0" fontId="2" fillId="0" borderId="0" xfId="0" applyFont="1" applyBorder="1" applyAlignment="1"/>
    <xf numFmtId="0" fontId="12" fillId="0" borderId="4" xfId="2" applyBorder="1"/>
    <xf numFmtId="0" fontId="14" fillId="0" borderId="0" xfId="2" applyFont="1" applyBorder="1" applyAlignment="1" applyProtection="1"/>
    <xf numFmtId="0" fontId="12" fillId="0" borderId="0" xfId="2" applyBorder="1" applyAlignment="1" applyProtection="1"/>
    <xf numFmtId="49" fontId="2" fillId="0" borderId="0" xfId="0" applyNumberFormat="1" applyFont="1" applyBorder="1" applyAlignment="1"/>
    <xf numFmtId="49" fontId="2" fillId="0" borderId="0" xfId="0" applyNumberFormat="1" applyFont="1" applyFill="1" applyBorder="1" applyAlignment="1"/>
    <xf numFmtId="0" fontId="12" fillId="0" borderId="0" xfId="2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12" fillId="0" borderId="5" xfId="2" applyBorder="1" applyAlignment="1" applyProtection="1">
      <alignment horizontal="center"/>
    </xf>
    <xf numFmtId="0" fontId="12" fillId="0" borderId="7" xfId="2" applyBorder="1" applyAlignment="1" applyProtection="1">
      <alignment horizontal="center"/>
    </xf>
    <xf numFmtId="0" fontId="12" fillId="0" borderId="8" xfId="2" applyBorder="1" applyAlignment="1" applyProtection="1">
      <alignment horizontal="center"/>
    </xf>
    <xf numFmtId="49" fontId="13" fillId="0" borderId="4" xfId="3" applyNumberFormat="1" applyFont="1" applyBorder="1" applyAlignment="1">
      <alignment horizontal="center" wrapText="1"/>
    </xf>
    <xf numFmtId="49" fontId="13" fillId="0" borderId="4" xfId="3" applyNumberFormat="1" applyFont="1" applyFill="1" applyBorder="1" applyAlignment="1">
      <alignment horizontal="center" wrapText="1"/>
    </xf>
    <xf numFmtId="0" fontId="11" fillId="0" borderId="0" xfId="0" applyFont="1"/>
  </cellXfs>
  <cellStyles count="4">
    <cellStyle name="Hyperlink" xfId="2" builtinId="8"/>
    <cellStyle name="Normal" xfId="0" builtinId="0"/>
    <cellStyle name="Normal 5" xfId="1" xr:uid="{CA4395AA-E2EC-4C78-A0D0-CB9D013EFA85}"/>
    <cellStyle name="Normal_Sheet1" xfId="3" xr:uid="{41117100-953A-4B8C-B8B2-7B8CF58921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ast-windsor.nj.us/" TargetMode="External"/><Relationship Id="rId21" Type="http://schemas.openxmlformats.org/officeDocument/2006/relationships/hyperlink" Target="https://affordablehousingonline.com/housing-search/New-Jersey/Trenton/Trent-Center-West/10019762" TargetMode="External"/><Relationship Id="rId42" Type="http://schemas.openxmlformats.org/officeDocument/2006/relationships/hyperlink" Target="https://www.piazzanj.com/property/the-jefferson/" TargetMode="External"/><Relationship Id="rId63" Type="http://schemas.openxmlformats.org/officeDocument/2006/relationships/hyperlink" Target="https://www.piazzanj.com/property/parc-at-princeton-junction/" TargetMode="External"/><Relationship Id="rId84" Type="http://schemas.openxmlformats.org/officeDocument/2006/relationships/hyperlink" Target="https://pcdi.org/" TargetMode="External"/><Relationship Id="rId138" Type="http://schemas.openxmlformats.org/officeDocument/2006/relationships/hyperlink" Target="https://brightharbor.org/" TargetMode="External"/><Relationship Id="rId159" Type="http://schemas.openxmlformats.org/officeDocument/2006/relationships/hyperlink" Target="http://www.tha-nj.org/tha-properties/j-conner-french-towers-senior/" TargetMode="External"/><Relationship Id="rId170" Type="http://schemas.openxmlformats.org/officeDocument/2006/relationships/hyperlink" Target="http://princetonhousing.org/developments.aspx" TargetMode="External"/><Relationship Id="rId191" Type="http://schemas.openxmlformats.org/officeDocument/2006/relationships/hyperlink" Target="https://www.princetonnj.gov/" TargetMode="External"/><Relationship Id="rId205" Type="http://schemas.openxmlformats.org/officeDocument/2006/relationships/printerSettings" Target="../printerSettings/printerSettings1.bin"/><Relationship Id="rId16" Type="http://schemas.openxmlformats.org/officeDocument/2006/relationships/hyperlink" Target="https://www.publichousing.com/details/north_25" TargetMode="External"/><Relationship Id="rId107" Type="http://schemas.openxmlformats.org/officeDocument/2006/relationships/hyperlink" Target="http://www.leewoodnj.com/" TargetMode="External"/><Relationship Id="rId11" Type="http://schemas.openxmlformats.org/officeDocument/2006/relationships/hyperlink" Target="https://www.projectfreedom.org/locations-contacts/hopewell-nj/" TargetMode="External"/><Relationship Id="rId32" Type="http://schemas.openxmlformats.org/officeDocument/2006/relationships/hyperlink" Target="https://www.shelterlistings.org/details/22281/" TargetMode="External"/><Relationship Id="rId37" Type="http://schemas.openxmlformats.org/officeDocument/2006/relationships/hyperlink" Target="http://www.projectfreedomnj.com/" TargetMode="External"/><Relationship Id="rId53" Type="http://schemas.openxmlformats.org/officeDocument/2006/relationships/hyperlink" Target="https://www.piazzanj.com/property/lawrence-square-village/" TargetMode="External"/><Relationship Id="rId58" Type="http://schemas.openxmlformats.org/officeDocument/2006/relationships/hyperlink" Target="https://www.piazzanj.com/property/traditions-at-federal-point/" TargetMode="External"/><Relationship Id="rId74" Type="http://schemas.openxmlformats.org/officeDocument/2006/relationships/hyperlink" Target="https://servbhs.net/" TargetMode="External"/><Relationship Id="rId79" Type="http://schemas.openxmlformats.org/officeDocument/2006/relationships/hyperlink" Target="https://www.affordablehomesnewjersey.com/all-opportunities/developments/?did=a0J1N00001gF4KrUAK" TargetMode="External"/><Relationship Id="rId102" Type="http://schemas.openxmlformats.org/officeDocument/2006/relationships/hyperlink" Target="https://www.trentonnj.org/" TargetMode="External"/><Relationship Id="rId123" Type="http://schemas.openxmlformats.org/officeDocument/2006/relationships/hyperlink" Target="https://www.hamiltonnj.com/" TargetMode="External"/><Relationship Id="rId128" Type="http://schemas.openxmlformats.org/officeDocument/2006/relationships/hyperlink" Target="https://www.hopewelltwp.org/150/Affordable-Housing" TargetMode="External"/><Relationship Id="rId144" Type="http://schemas.openxmlformats.org/officeDocument/2006/relationships/hyperlink" Target="https://ujimaministries.org/urbanwomenscenter/" TargetMode="External"/><Relationship Id="rId149" Type="http://schemas.openxmlformats.org/officeDocument/2006/relationships/hyperlink" Target="https://www.pchhomes.org/" TargetMode="External"/><Relationship Id="rId5" Type="http://schemas.openxmlformats.org/officeDocument/2006/relationships/hyperlink" Target="http://pondrun.com/" TargetMode="External"/><Relationship Id="rId90" Type="http://schemas.openxmlformats.org/officeDocument/2006/relationships/hyperlink" Target="https://www.affordablehomesnewjersey.com/all-opportunities/developments/?did=a0J1N00001gyAwGUAU" TargetMode="External"/><Relationship Id="rId95" Type="http://schemas.openxmlformats.org/officeDocument/2006/relationships/hyperlink" Target="https://www.servbhs.net/" TargetMode="External"/><Relationship Id="rId160" Type="http://schemas.openxmlformats.org/officeDocument/2006/relationships/hyperlink" Target="http://www.tha-nj.org/tha-properties/james-j-abbott-apartments-senior/" TargetMode="External"/><Relationship Id="rId165" Type="http://schemas.openxmlformats.org/officeDocument/2006/relationships/hyperlink" Target="http://www.tha-nj.org/tha-properties/samuel-haverstick-homes/" TargetMode="External"/><Relationship Id="rId181" Type="http://schemas.openxmlformats.org/officeDocument/2006/relationships/hyperlink" Target="https://www.pennrose.com/apartments/new-jersey/academy-place/" TargetMode="External"/><Relationship Id="rId186" Type="http://schemas.openxmlformats.org/officeDocument/2006/relationships/hyperlink" Target="https://helpingarms.net/" TargetMode="External"/><Relationship Id="rId22" Type="http://schemas.openxmlformats.org/officeDocument/2006/relationships/hyperlink" Target="https://www.gershengroup.com/" TargetMode="External"/><Relationship Id="rId27" Type="http://schemas.openxmlformats.org/officeDocument/2006/relationships/hyperlink" Target="https://coniferllc.com/properties/turner-pointe/" TargetMode="External"/><Relationship Id="rId43" Type="http://schemas.openxmlformats.org/officeDocument/2006/relationships/hyperlink" Target="https://www.piazzanj.com/property/river-links/" TargetMode="External"/><Relationship Id="rId48" Type="http://schemas.openxmlformats.org/officeDocument/2006/relationships/hyperlink" Target="https://www.piazzanj.com/property/society-hill-ii-at-hamilton/" TargetMode="External"/><Relationship Id="rId64" Type="http://schemas.openxmlformats.org/officeDocument/2006/relationships/hyperlink" Target="https://www.piazzanj.com/property/princeton-ascend/" TargetMode="External"/><Relationship Id="rId69" Type="http://schemas.openxmlformats.org/officeDocument/2006/relationships/hyperlink" Target="https://www.piazzanj.com/property/windsor-ponds/" TargetMode="External"/><Relationship Id="rId113" Type="http://schemas.openxmlformats.org/officeDocument/2006/relationships/hyperlink" Target="https://bridgeseniorliving.com/community-bearcreekassistedliving/" TargetMode="External"/><Relationship Id="rId118" Type="http://schemas.openxmlformats.org/officeDocument/2006/relationships/hyperlink" Target="https://enablenj.org/" TargetMode="External"/><Relationship Id="rId134" Type="http://schemas.openxmlformats.org/officeDocument/2006/relationships/hyperlink" Target="https://arcmercer.org/" TargetMode="External"/><Relationship Id="rId139" Type="http://schemas.openxmlformats.org/officeDocument/2006/relationships/hyperlink" Target="https://www.oldbridge.com/" TargetMode="External"/><Relationship Id="rId80" Type="http://schemas.openxmlformats.org/officeDocument/2006/relationships/hyperlink" Target="https://www.affordablehomesnewjersey.com/all-opportunities/developments/?did=a0Jo000000z9TWtEAM" TargetMode="External"/><Relationship Id="rId85" Type="http://schemas.openxmlformats.org/officeDocument/2006/relationships/hyperlink" Target="https://www.servbhs.net/" TargetMode="External"/><Relationship Id="rId150" Type="http://schemas.openxmlformats.org/officeDocument/2006/relationships/hyperlink" Target="https://www.servbhs.org/" TargetMode="External"/><Relationship Id="rId155" Type="http://schemas.openxmlformats.org/officeDocument/2006/relationships/hyperlink" Target="https://ccinvest.com/properties/trent-west/" TargetMode="External"/><Relationship Id="rId171" Type="http://schemas.openxmlformats.org/officeDocument/2006/relationships/hyperlink" Target="http://princetonhousing.org/developments.aspx" TargetMode="External"/><Relationship Id="rId176" Type="http://schemas.openxmlformats.org/officeDocument/2006/relationships/hyperlink" Target="https://www.pennrose.com/apartments/new-jersey/mccorristin-square/" TargetMode="External"/><Relationship Id="rId192" Type="http://schemas.openxmlformats.org/officeDocument/2006/relationships/hyperlink" Target="https://www.princetonnj.gov/" TargetMode="External"/><Relationship Id="rId197" Type="http://schemas.openxmlformats.org/officeDocument/2006/relationships/hyperlink" Target="https://www.princetonnj.gov/" TargetMode="External"/><Relationship Id="rId201" Type="http://schemas.openxmlformats.org/officeDocument/2006/relationships/hyperlink" Target="https://www.princetonnj.gov/" TargetMode="External"/><Relationship Id="rId12" Type="http://schemas.openxmlformats.org/officeDocument/2006/relationships/hyperlink" Target="https://prd.net/residences/architects-housing/" TargetMode="External"/><Relationship Id="rId17" Type="http://schemas.openxmlformats.org/officeDocument/2006/relationships/hyperlink" Target="https://www.apartments.com/oakland-park-apartments-trenton-nj/vvh0vze/" TargetMode="External"/><Relationship Id="rId33" Type="http://schemas.openxmlformats.org/officeDocument/2006/relationships/hyperlink" Target="https://www.pennrose.com/apartments/new-jersey/artisans-mill/" TargetMode="External"/><Relationship Id="rId38" Type="http://schemas.openxmlformats.org/officeDocument/2006/relationships/hyperlink" Target="https://www.lsmnj.org/housing/affordable-housing/affordable-family-housing/" TargetMode="External"/><Relationship Id="rId59" Type="http://schemas.openxmlformats.org/officeDocument/2006/relationships/hyperlink" Target="https://www.homefrontnj.org/" TargetMode="External"/><Relationship Id="rId103" Type="http://schemas.openxmlformats.org/officeDocument/2006/relationships/hyperlink" Target="https://isles.org/" TargetMode="External"/><Relationship Id="rId108" Type="http://schemas.openxmlformats.org/officeDocument/2006/relationships/hyperlink" Target="https://isles.org/" TargetMode="External"/><Relationship Id="rId124" Type="http://schemas.openxmlformats.org/officeDocument/2006/relationships/hyperlink" Target="https://www.hightstownborough.com/" TargetMode="External"/><Relationship Id="rId129" Type="http://schemas.openxmlformats.org/officeDocument/2006/relationships/hyperlink" Target="https://www.hopewelltwp.org/150/Affordable-Housing" TargetMode="External"/><Relationship Id="rId54" Type="http://schemas.openxmlformats.org/officeDocument/2006/relationships/hyperlink" Target="https://www.piazzanj.com/property/liberty-green/" TargetMode="External"/><Relationship Id="rId70" Type="http://schemas.openxmlformats.org/officeDocument/2006/relationships/hyperlink" Target="https://www.piazzanj.com/property/windsor-woods/" TargetMode="External"/><Relationship Id="rId75" Type="http://schemas.openxmlformats.org/officeDocument/2006/relationships/hyperlink" Target="https://www.comop.org/" TargetMode="External"/><Relationship Id="rId91" Type="http://schemas.openxmlformats.org/officeDocument/2006/relationships/hyperlink" Target="https://www.comop.org/" TargetMode="External"/><Relationship Id="rId96" Type="http://schemas.openxmlformats.org/officeDocument/2006/relationships/hyperlink" Target="https://www.brandycare.com/our-communities/serenade-at-princeton/" TargetMode="External"/><Relationship Id="rId140" Type="http://schemas.openxmlformats.org/officeDocument/2006/relationships/hyperlink" Target="https://www.penningtonboro.org/" TargetMode="External"/><Relationship Id="rId145" Type="http://schemas.openxmlformats.org/officeDocument/2006/relationships/hyperlink" Target="https://www.catholiccharitiestrenton.org/" TargetMode="External"/><Relationship Id="rId161" Type="http://schemas.openxmlformats.org/officeDocument/2006/relationships/hyperlink" Target="http://www.tha-nj.org/tha-properties/lincoln-homes/" TargetMode="External"/><Relationship Id="rId166" Type="http://schemas.openxmlformats.org/officeDocument/2006/relationships/hyperlink" Target="http://www.tha-nj.org/tha-properties/woodrow-wilson-homes/" TargetMode="External"/><Relationship Id="rId182" Type="http://schemas.openxmlformats.org/officeDocument/2006/relationships/hyperlink" Target="https://isles.org/" TargetMode="External"/><Relationship Id="rId187" Type="http://schemas.openxmlformats.org/officeDocument/2006/relationships/hyperlink" Target="https://www.piazzanj.com/?search_by=County&amp;search=advanced&amp;county=Mercer&amp;town=&amp;property_type=&amp;senior_housing=" TargetMode="External"/><Relationship Id="rId1" Type="http://schemas.openxmlformats.org/officeDocument/2006/relationships/hyperlink" Target="https://www.wgmgt.com/properties/park-place-apartments" TargetMode="External"/><Relationship Id="rId6" Type="http://schemas.openxmlformats.org/officeDocument/2006/relationships/hyperlink" Target="https://www.projectfreedom.org/locations-contacts/hamilton-nj/" TargetMode="External"/><Relationship Id="rId23" Type="http://schemas.openxmlformats.org/officeDocument/2006/relationships/hyperlink" Target="https://www.catholiccharitiestrenton.org/contact-us/" TargetMode="External"/><Relationship Id="rId28" Type="http://schemas.openxmlformats.org/officeDocument/2006/relationships/hyperlink" Target="https://www.projectfreedom.org/locations-contacts/hopewell-nj/" TargetMode="External"/><Relationship Id="rId49" Type="http://schemas.openxmlformats.org/officeDocument/2006/relationships/hyperlink" Target="https://www.piazzanj.com/property/carriage-park/" TargetMode="External"/><Relationship Id="rId114" Type="http://schemas.openxmlformats.org/officeDocument/2006/relationships/hyperlink" Target="https://servbhs.net/" TargetMode="External"/><Relationship Id="rId119" Type="http://schemas.openxmlformats.org/officeDocument/2006/relationships/hyperlink" Target="https://www.ewingnj.org/" TargetMode="External"/><Relationship Id="rId44" Type="http://schemas.openxmlformats.org/officeDocument/2006/relationships/hyperlink" Target="https://www.piazzanj.com/property/heritage-court/" TargetMode="External"/><Relationship Id="rId60" Type="http://schemas.openxmlformats.org/officeDocument/2006/relationships/hyperlink" Target="https://www.piazzanj.com/property/springside-at-robbinsville/" TargetMode="External"/><Relationship Id="rId65" Type="http://schemas.openxmlformats.org/officeDocument/2006/relationships/hyperlink" Target="https://www.piazzanj.com/property/the-elements-at-west-windsor/" TargetMode="External"/><Relationship Id="rId81" Type="http://schemas.openxmlformats.org/officeDocument/2006/relationships/hyperlink" Target="https://www.piazzanj.com/property/greene-750-at-bear-tavern/" TargetMode="External"/><Relationship Id="rId86" Type="http://schemas.openxmlformats.org/officeDocument/2006/relationships/hyperlink" Target="https://www.servbhs.net/" TargetMode="External"/><Relationship Id="rId130" Type="http://schemas.openxmlformats.org/officeDocument/2006/relationships/hyperlink" Target="https://www.lawrencetwp.com/" TargetMode="External"/><Relationship Id="rId135" Type="http://schemas.openxmlformats.org/officeDocument/2006/relationships/hyperlink" Target="https://arcmercer.org/" TargetMode="External"/><Relationship Id="rId151" Type="http://schemas.openxmlformats.org/officeDocument/2006/relationships/hyperlink" Target="https://www.lutherarms.com/" TargetMode="External"/><Relationship Id="rId156" Type="http://schemas.openxmlformats.org/officeDocument/2006/relationships/hyperlink" Target="https://springpointsl.org/" TargetMode="External"/><Relationship Id="rId177" Type="http://schemas.openxmlformats.org/officeDocument/2006/relationships/hyperlink" Target="https://www.apartmentfinder.com/New-Jersey/Hamilton-Apartments/Red-Oak-Manor-Apartments" TargetMode="External"/><Relationship Id="rId198" Type="http://schemas.openxmlformats.org/officeDocument/2006/relationships/hyperlink" Target="https://www.princetonnj.gov/" TargetMode="External"/><Relationship Id="rId172" Type="http://schemas.openxmlformats.org/officeDocument/2006/relationships/hyperlink" Target="http://princetonhousing.org/developments.aspx" TargetMode="External"/><Relationship Id="rId193" Type="http://schemas.openxmlformats.org/officeDocument/2006/relationships/hyperlink" Target="https://www.princetonnj.gov/" TargetMode="External"/><Relationship Id="rId202" Type="http://schemas.openxmlformats.org/officeDocument/2006/relationships/hyperlink" Target="https://www.princetonnj.gov/" TargetMode="External"/><Relationship Id="rId13" Type="http://schemas.openxmlformats.org/officeDocument/2006/relationships/hyperlink" Target="https://affordablehousingonline.com/housing-search/New-Jersey/Trenton/Clinton-Court/10045878" TargetMode="External"/><Relationship Id="rId18" Type="http://schemas.openxmlformats.org/officeDocument/2006/relationships/hyperlink" Target="https://www.pennrose.com/apartments/new-jersey/pellettieri-homes/" TargetMode="External"/><Relationship Id="rId39" Type="http://schemas.openxmlformats.org/officeDocument/2006/relationships/hyperlink" Target="http://www.mercerarc.org/" TargetMode="External"/><Relationship Id="rId109" Type="http://schemas.openxmlformats.org/officeDocument/2006/relationships/hyperlink" Target="https://www.comop.org/" TargetMode="External"/><Relationship Id="rId34" Type="http://schemas.openxmlformats.org/officeDocument/2006/relationships/hyperlink" Target="https://www.lsmnj.org/housing/affordable-housing/affordable-family-housing/" TargetMode="External"/><Relationship Id="rId50" Type="http://schemas.openxmlformats.org/officeDocument/2006/relationships/hyperlink" Target="https://www.piazzanj.com/property/eagles-chase/" TargetMode="External"/><Relationship Id="rId55" Type="http://schemas.openxmlformats.org/officeDocument/2006/relationships/hyperlink" Target="https://www.piazzanj.com/property/stewards-crossing/" TargetMode="External"/><Relationship Id="rId76" Type="http://schemas.openxmlformats.org/officeDocument/2006/relationships/hyperlink" Target="https://www.affordablehomesnewjersey.com/all-opportunities/developments/?did=a0Jo000000IEV2bEAH" TargetMode="External"/><Relationship Id="rId97" Type="http://schemas.openxmlformats.org/officeDocument/2006/relationships/hyperlink" Target="https://www.servbhs.net/" TargetMode="External"/><Relationship Id="rId104" Type="http://schemas.openxmlformats.org/officeDocument/2006/relationships/hyperlink" Target="http://www.homefront.org/" TargetMode="External"/><Relationship Id="rId120" Type="http://schemas.openxmlformats.org/officeDocument/2006/relationships/hyperlink" Target="https://www.ewingnj.org/" TargetMode="External"/><Relationship Id="rId125" Type="http://schemas.openxmlformats.org/officeDocument/2006/relationships/hyperlink" Target="https://www.hightstownborough.com/" TargetMode="External"/><Relationship Id="rId141" Type="http://schemas.openxmlformats.org/officeDocument/2006/relationships/hyperlink" Target="http://realtyofprinceton.com/" TargetMode="External"/><Relationship Id="rId146" Type="http://schemas.openxmlformats.org/officeDocument/2006/relationships/hyperlink" Target="https://www.catholiccharitiestrenton.org/services/housing-food/" TargetMode="External"/><Relationship Id="rId167" Type="http://schemas.openxmlformats.org/officeDocument/2006/relationships/hyperlink" Target="http://princetonhousing.org/" TargetMode="External"/><Relationship Id="rId188" Type="http://schemas.openxmlformats.org/officeDocument/2006/relationships/hyperlink" Target="https://www.piazzanj.com/" TargetMode="External"/><Relationship Id="rId7" Type="http://schemas.openxmlformats.org/officeDocument/2006/relationships/hyperlink" Target="https://livebirchwood.com/communities/birchwood-at-hopewell/" TargetMode="External"/><Relationship Id="rId71" Type="http://schemas.openxmlformats.org/officeDocument/2006/relationships/hyperlink" Target="https://www.piazzanj.com/property/woodmont-way/" TargetMode="External"/><Relationship Id="rId92" Type="http://schemas.openxmlformats.org/officeDocument/2006/relationships/hyperlink" Target="https://www.servbhs.net/" TargetMode="External"/><Relationship Id="rId162" Type="http://schemas.openxmlformats.org/officeDocument/2006/relationships/hyperlink" Target="http://www.tha-nj.org/tha-properties/louis-josephson-apartments-senior-housing/" TargetMode="External"/><Relationship Id="rId183" Type="http://schemas.openxmlformats.org/officeDocument/2006/relationships/hyperlink" Target="https://www.lsmnj.org/" TargetMode="External"/><Relationship Id="rId2" Type="http://schemas.openxmlformats.org/officeDocument/2006/relationships/hyperlink" Target="https://www.cis-birmingham.com/" TargetMode="External"/><Relationship Id="rId29" Type="http://schemas.openxmlformats.org/officeDocument/2006/relationships/hyperlink" Target="https://www.cis-hvlawrence.com/" TargetMode="External"/><Relationship Id="rId24" Type="http://schemas.openxmlformats.org/officeDocument/2006/relationships/hyperlink" Target="https://nj.gov/dca/hmfa/about/has/" TargetMode="External"/><Relationship Id="rId40" Type="http://schemas.openxmlformats.org/officeDocument/2006/relationships/hyperlink" Target="http://www.wyncrestapts.com/" TargetMode="External"/><Relationship Id="rId45" Type="http://schemas.openxmlformats.org/officeDocument/2006/relationships/hyperlink" Target="https://www.piazzanj.com/property/twin-ponds/" TargetMode="External"/><Relationship Id="rId66" Type="http://schemas.openxmlformats.org/officeDocument/2006/relationships/hyperlink" Target="https://www.piazzanj.com/property/the-mews-at-princeton-junction/" TargetMode="External"/><Relationship Id="rId87" Type="http://schemas.openxmlformats.org/officeDocument/2006/relationships/hyperlink" Target="https://www.comop.org/" TargetMode="External"/><Relationship Id="rId110" Type="http://schemas.openxmlformats.org/officeDocument/2006/relationships/hyperlink" Target="https://enablenj.org/" TargetMode="External"/><Relationship Id="rId115" Type="http://schemas.openxmlformats.org/officeDocument/2006/relationships/hyperlink" Target="https://www.affordablehomesnewjersey.com/all-opportunities/developments/?did=a0J1N00001a7UjMUAU" TargetMode="External"/><Relationship Id="rId131" Type="http://schemas.openxmlformats.org/officeDocument/2006/relationships/hyperlink" Target="https://thecityofnewbrunswick.org/" TargetMode="External"/><Relationship Id="rId136" Type="http://schemas.openxmlformats.org/officeDocument/2006/relationships/hyperlink" Target="http://www.arcmorris.org/contact_info.html" TargetMode="External"/><Relationship Id="rId157" Type="http://schemas.openxmlformats.org/officeDocument/2006/relationships/hyperlink" Target="https://www.tha-nj.org/" TargetMode="External"/><Relationship Id="rId178" Type="http://schemas.openxmlformats.org/officeDocument/2006/relationships/hyperlink" Target="https://www.servbhs.net/" TargetMode="External"/><Relationship Id="rId61" Type="http://schemas.openxmlformats.org/officeDocument/2006/relationships/hyperlink" Target="https://www.piazzanj.com/property/the-lofts-robbinsville/" TargetMode="External"/><Relationship Id="rId82" Type="http://schemas.openxmlformats.org/officeDocument/2006/relationships/hyperlink" Target="https://www.comop.org/" TargetMode="External"/><Relationship Id="rId152" Type="http://schemas.openxmlformats.org/officeDocument/2006/relationships/hyperlink" Target="https://arcmercer.org/" TargetMode="External"/><Relationship Id="rId173" Type="http://schemas.openxmlformats.org/officeDocument/2006/relationships/hyperlink" Target="http://www.hightstownhousing.org/" TargetMode="External"/><Relationship Id="rId194" Type="http://schemas.openxmlformats.org/officeDocument/2006/relationships/hyperlink" Target="https://www.princetonnj.gov/" TargetMode="External"/><Relationship Id="rId199" Type="http://schemas.openxmlformats.org/officeDocument/2006/relationships/hyperlink" Target="https://www.princetonnj.gov/" TargetMode="External"/><Relationship Id="rId203" Type="http://schemas.openxmlformats.org/officeDocument/2006/relationships/hyperlink" Target="https://www.nj.gov/dca/divisions/dhcr/offices/section8hcv.html" TargetMode="External"/><Relationship Id="rId19" Type="http://schemas.openxmlformats.org/officeDocument/2006/relationships/hyperlink" Target="https://www.liveatrowantowers.com/home.aspx" TargetMode="External"/><Relationship Id="rId14" Type="http://schemas.openxmlformats.org/officeDocument/2006/relationships/hyperlink" Target="https://affordablehousingonline.com/housing-search/New-Jersey/Trenton/Esperanza-Apartments/10077138" TargetMode="External"/><Relationship Id="rId30" Type="http://schemas.openxmlformats.org/officeDocument/2006/relationships/hyperlink" Target="https://www.pennrose.com/apartments/new-jersey/east-hanover/" TargetMode="External"/><Relationship Id="rId35" Type="http://schemas.openxmlformats.org/officeDocument/2006/relationships/hyperlink" Target="http://www.eschersroproject.com/" TargetMode="External"/><Relationship Id="rId56" Type="http://schemas.openxmlformats.org/officeDocument/2006/relationships/hyperlink" Target="https://www.piazzanj.com/property/stone-rise/" TargetMode="External"/><Relationship Id="rId77" Type="http://schemas.openxmlformats.org/officeDocument/2006/relationships/hyperlink" Target="https://enablenj.org/" TargetMode="External"/><Relationship Id="rId100" Type="http://schemas.openxmlformats.org/officeDocument/2006/relationships/hyperlink" Target="https://www.pchhomes.org/" TargetMode="External"/><Relationship Id="rId105" Type="http://schemas.openxmlformats.org/officeDocument/2006/relationships/hyperlink" Target="http://www.leewoodnj.com/" TargetMode="External"/><Relationship Id="rId126" Type="http://schemas.openxmlformats.org/officeDocument/2006/relationships/hyperlink" Target="https://www.hopewelltwp.org/150/Affordable-Housing" TargetMode="External"/><Relationship Id="rId147" Type="http://schemas.openxmlformats.org/officeDocument/2006/relationships/hyperlink" Target="https://www.catholiccharitiestrenton.org/services/housing-food/" TargetMode="External"/><Relationship Id="rId168" Type="http://schemas.openxmlformats.org/officeDocument/2006/relationships/hyperlink" Target="http://princetonhousing.org/" TargetMode="External"/><Relationship Id="rId8" Type="http://schemas.openxmlformats.org/officeDocument/2006/relationships/hyperlink" Target="https://www.brookshireseniorapts.com/" TargetMode="External"/><Relationship Id="rId51" Type="http://schemas.openxmlformats.org/officeDocument/2006/relationships/hyperlink" Target="https://www.piazzanj.com/property/gatherings-at-lawrence/" TargetMode="External"/><Relationship Id="rId72" Type="http://schemas.openxmlformats.org/officeDocument/2006/relationships/hyperlink" Target="https://www.piazzanj.com/property/copperwood-in-princeton/" TargetMode="External"/><Relationship Id="rId93" Type="http://schemas.openxmlformats.org/officeDocument/2006/relationships/hyperlink" Target="https://www.avaloncommunities.com/" TargetMode="External"/><Relationship Id="rId98" Type="http://schemas.openxmlformats.org/officeDocument/2006/relationships/hyperlink" Target="https://www.comop.org/" TargetMode="External"/><Relationship Id="rId121" Type="http://schemas.openxmlformats.org/officeDocument/2006/relationships/hyperlink" Target="https://www.hamiltonnj.com/" TargetMode="External"/><Relationship Id="rId142" Type="http://schemas.openxmlformats.org/officeDocument/2006/relationships/hyperlink" Target="https://rescuemissionoftrenton.org/" TargetMode="External"/><Relationship Id="rId163" Type="http://schemas.openxmlformats.org/officeDocument/2006/relationships/hyperlink" Target="http://www.tha-nj.org/tha-properties/mayor-donnelly-homes/" TargetMode="External"/><Relationship Id="rId184" Type="http://schemas.openxmlformats.org/officeDocument/2006/relationships/hyperlink" Target="https://www.lsmnj.org/" TargetMode="External"/><Relationship Id="rId189" Type="http://schemas.openxmlformats.org/officeDocument/2006/relationships/hyperlink" Target="https://www.pchhomes.org/" TargetMode="External"/><Relationship Id="rId3" Type="http://schemas.openxmlformats.org/officeDocument/2006/relationships/hyperlink" Target="http://aegapts.com/" TargetMode="External"/><Relationship Id="rId25" Type="http://schemas.openxmlformats.org/officeDocument/2006/relationships/hyperlink" Target="https://www.piazzanj.com/property/the-hamlet-at-bear-creek/" TargetMode="External"/><Relationship Id="rId46" Type="http://schemas.openxmlformats.org/officeDocument/2006/relationships/hyperlink" Target="https://www.piazzanj.com/property/hamilton-chase/" TargetMode="External"/><Relationship Id="rId67" Type="http://schemas.openxmlformats.org/officeDocument/2006/relationships/hyperlink" Target="https://www.piazzanj.com/property/village-grande/" TargetMode="External"/><Relationship Id="rId116" Type="http://schemas.openxmlformats.org/officeDocument/2006/relationships/hyperlink" Target="https://www.east-windsor.nj.us/" TargetMode="External"/><Relationship Id="rId137" Type="http://schemas.openxmlformats.org/officeDocument/2006/relationships/hyperlink" Target="https://www.rescare.com/" TargetMode="External"/><Relationship Id="rId158" Type="http://schemas.openxmlformats.org/officeDocument/2006/relationships/hyperlink" Target="http://www.tha-nj.org/tha-properties/frazier-courts-i/" TargetMode="External"/><Relationship Id="rId20" Type="http://schemas.openxmlformats.org/officeDocument/2006/relationships/hyperlink" Target="https://isles.org/about-us/who-we-are/" TargetMode="External"/><Relationship Id="rId41" Type="http://schemas.openxmlformats.org/officeDocument/2006/relationships/hyperlink" Target="https://www.greenwoodhouse.org/services/assisted-living" TargetMode="External"/><Relationship Id="rId62" Type="http://schemas.openxmlformats.org/officeDocument/2006/relationships/hyperlink" Target="https://www.piazzanj.com/property/avalon-princeton-junction/" TargetMode="External"/><Relationship Id="rId83" Type="http://schemas.openxmlformats.org/officeDocument/2006/relationships/hyperlink" Target="https://enablenj.org/" TargetMode="External"/><Relationship Id="rId88" Type="http://schemas.openxmlformats.org/officeDocument/2006/relationships/hyperlink" Target="https://enablenj.org/" TargetMode="External"/><Relationship Id="rId111" Type="http://schemas.openxmlformats.org/officeDocument/2006/relationships/hyperlink" Target="https://enablenj.org/" TargetMode="External"/><Relationship Id="rId132" Type="http://schemas.openxmlformats.org/officeDocument/2006/relationships/hyperlink" Target="https://ncfl.net/" TargetMode="External"/><Relationship Id="rId153" Type="http://schemas.openxmlformats.org/officeDocument/2006/relationships/hyperlink" Target="https://nj.gov/humanservices/ddd/documents/ddd%20web%20current/" TargetMode="External"/><Relationship Id="rId174" Type="http://schemas.openxmlformats.org/officeDocument/2006/relationships/hyperlink" Target="https://www.hamiltonnj.com/Housing" TargetMode="External"/><Relationship Id="rId179" Type="http://schemas.openxmlformats.org/officeDocument/2006/relationships/hyperlink" Target="https://www.projectfreedom.org/" TargetMode="External"/><Relationship Id="rId195" Type="http://schemas.openxmlformats.org/officeDocument/2006/relationships/hyperlink" Target="https://www.princetonnj.gov/" TargetMode="External"/><Relationship Id="rId190" Type="http://schemas.openxmlformats.org/officeDocument/2006/relationships/hyperlink" Target="https://www.servbhs.org/" TargetMode="External"/><Relationship Id="rId204" Type="http://schemas.openxmlformats.org/officeDocument/2006/relationships/hyperlink" Target="https://www.nj.gov/dca/hmfa/" TargetMode="External"/><Relationship Id="rId15" Type="http://schemas.openxmlformats.org/officeDocument/2006/relationships/hyperlink" Target="https://kbhousing.org/" TargetMode="External"/><Relationship Id="rId36" Type="http://schemas.openxmlformats.org/officeDocument/2006/relationships/hyperlink" Target="https://www.patriotvillagenj.com/" TargetMode="External"/><Relationship Id="rId57" Type="http://schemas.openxmlformats.org/officeDocument/2006/relationships/hyperlink" Target="https://www.piazzanj.com/property/tiffany-woods/" TargetMode="External"/><Relationship Id="rId106" Type="http://schemas.openxmlformats.org/officeDocument/2006/relationships/hyperlink" Target="https://www.lsmnj.org/" TargetMode="External"/><Relationship Id="rId127" Type="http://schemas.openxmlformats.org/officeDocument/2006/relationships/hyperlink" Target="https://www.hopewelltwp.org/150/Affordable-Housing" TargetMode="External"/><Relationship Id="rId10" Type="http://schemas.openxmlformats.org/officeDocument/2006/relationships/hyperlink" Target="https://www.wgmgt.com/properties/lawrence-plaza-apartments" TargetMode="External"/><Relationship Id="rId31" Type="http://schemas.openxmlformats.org/officeDocument/2006/relationships/hyperlink" Target="https://www.pennrose.com/apartments/new-jersey/east-hanover/" TargetMode="External"/><Relationship Id="rId52" Type="http://schemas.openxmlformats.org/officeDocument/2006/relationships/hyperlink" Target="https://www.piazzanj.com/property/lawrence-gardens/" TargetMode="External"/><Relationship Id="rId73" Type="http://schemas.openxmlformats.org/officeDocument/2006/relationships/hyperlink" Target="https://www.pennrose.com/apartments/new-jersey/east-hanover/" TargetMode="External"/><Relationship Id="rId78" Type="http://schemas.openxmlformats.org/officeDocument/2006/relationships/hyperlink" Target="https://www.affordablehomesnewjersey.com/all-opportunities/developments/?did=a0Jo000000z9TWtEAM" TargetMode="External"/><Relationship Id="rId94" Type="http://schemas.openxmlformats.org/officeDocument/2006/relationships/hyperlink" Target="https://www.comop.org/" TargetMode="External"/><Relationship Id="rId99" Type="http://schemas.openxmlformats.org/officeDocument/2006/relationships/hyperlink" Target="https://www.piazzanj.com/property/copperwood-in-princeton/" TargetMode="External"/><Relationship Id="rId101" Type="http://schemas.openxmlformats.org/officeDocument/2006/relationships/hyperlink" Target="https://www.pchhomes.org/" TargetMode="External"/><Relationship Id="rId122" Type="http://schemas.openxmlformats.org/officeDocument/2006/relationships/hyperlink" Target="https://www.hamiltonnj.com/" TargetMode="External"/><Relationship Id="rId143" Type="http://schemas.openxmlformats.org/officeDocument/2006/relationships/hyperlink" Target="https://www.robbinsville-twp.org/" TargetMode="External"/><Relationship Id="rId148" Type="http://schemas.openxmlformats.org/officeDocument/2006/relationships/hyperlink" Target="https://www.comop.org/" TargetMode="External"/><Relationship Id="rId164" Type="http://schemas.openxmlformats.org/officeDocument/2006/relationships/hyperlink" Target="http://www.tha-nj.org/tha-properties/prospect-village/" TargetMode="External"/><Relationship Id="rId169" Type="http://schemas.openxmlformats.org/officeDocument/2006/relationships/hyperlink" Target="http://princetonhousing.org/developments.aspx" TargetMode="External"/><Relationship Id="rId185" Type="http://schemas.openxmlformats.org/officeDocument/2006/relationships/hyperlink" Target="https://www.pennrose.com/apartments/new-jersey/rush-crossing/" TargetMode="External"/><Relationship Id="rId4" Type="http://schemas.openxmlformats.org/officeDocument/2006/relationships/hyperlink" Target="https://www.homefrontnj.org/" TargetMode="External"/><Relationship Id="rId9" Type="http://schemas.openxmlformats.org/officeDocument/2006/relationships/hyperlink" Target="https://prd.net/residences/eggerts-crossing-village/" TargetMode="External"/><Relationship Id="rId180" Type="http://schemas.openxmlformats.org/officeDocument/2006/relationships/hyperlink" Target="https://www.thealpertgroup.com/properties/" TargetMode="External"/><Relationship Id="rId26" Type="http://schemas.openxmlformats.org/officeDocument/2006/relationships/hyperlink" Target="https://www.pchhomes.org/princeton-community-village" TargetMode="External"/><Relationship Id="rId47" Type="http://schemas.openxmlformats.org/officeDocument/2006/relationships/hyperlink" Target="https://www.piazzanj.com/property/hamilton-rental-assistance/" TargetMode="External"/><Relationship Id="rId68" Type="http://schemas.openxmlformats.org/officeDocument/2006/relationships/hyperlink" Target="https://www.piazzanj.com/property/windsor-haven/" TargetMode="External"/><Relationship Id="rId89" Type="http://schemas.openxmlformats.org/officeDocument/2006/relationships/hyperlink" Target="https://www.apartmentfinder.com/New-Jersey/Hamilton-Apartments/Vintage-Court-Apartments-kpbz29c" TargetMode="External"/><Relationship Id="rId112" Type="http://schemas.openxmlformats.org/officeDocument/2006/relationships/hyperlink" Target="https://www.servbhs.net/" TargetMode="External"/><Relationship Id="rId133" Type="http://schemas.openxmlformats.org/officeDocument/2006/relationships/hyperlink" Target="https://www.newprov.org/" TargetMode="External"/><Relationship Id="rId154" Type="http://schemas.openxmlformats.org/officeDocument/2006/relationships/hyperlink" Target="https://www.servbhs.org/" TargetMode="External"/><Relationship Id="rId175" Type="http://schemas.openxmlformats.org/officeDocument/2006/relationships/hyperlink" Target="https://www.stjamescrm.com/" TargetMode="External"/><Relationship Id="rId196" Type="http://schemas.openxmlformats.org/officeDocument/2006/relationships/hyperlink" Target="https://www.princetonnj.gov/" TargetMode="External"/><Relationship Id="rId200" Type="http://schemas.openxmlformats.org/officeDocument/2006/relationships/hyperlink" Target="https://www.princetonnj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4468-CAA3-41AE-B357-FF43EC88BB03}">
  <sheetPr>
    <pageSetUpPr fitToPage="1"/>
  </sheetPr>
  <dimension ref="A1:AN340"/>
  <sheetViews>
    <sheetView topLeftCell="D1" workbookViewId="0">
      <pane ySplit="4" topLeftCell="A109" activePane="bottomLeft" state="frozen"/>
      <selection pane="bottomLeft" activeCell="X118" sqref="X118:X219"/>
    </sheetView>
  </sheetViews>
  <sheetFormatPr defaultRowHeight="18" customHeight="1" x14ac:dyDescent="0.3"/>
  <cols>
    <col min="1" max="1" width="11" customWidth="1"/>
    <col min="2" max="2" width="17.5703125" hidden="1" customWidth="1"/>
    <col min="3" max="3" width="13.85546875" style="2" hidden="1" customWidth="1"/>
    <col min="4" max="4" width="10.42578125" bestFit="1" customWidth="1"/>
    <col min="5" max="5" width="20.7109375" style="3" hidden="1" customWidth="1"/>
    <col min="6" max="7" width="20.140625" hidden="1" customWidth="1"/>
    <col min="8" max="8" width="5" style="19" customWidth="1"/>
    <col min="9" max="9" width="54.140625" bestFit="1" customWidth="1"/>
    <col min="10" max="10" width="15.42578125" hidden="1" customWidth="1"/>
    <col min="11" max="11" width="45.42578125" bestFit="1" customWidth="1"/>
    <col min="12" max="12" width="9.140625" style="17" hidden="1" customWidth="1"/>
    <col min="13" max="13" width="9.140625" hidden="1" customWidth="1"/>
    <col min="14" max="14" width="21.42578125" hidden="1" customWidth="1"/>
    <col min="15" max="15" width="15.7109375" hidden="1" customWidth="1"/>
    <col min="16" max="16" width="14.28515625" style="2" customWidth="1"/>
    <col min="17" max="17" width="16.7109375" customWidth="1"/>
    <col min="18" max="18" width="16.28515625" style="3" customWidth="1"/>
    <col min="19" max="19" width="20.28515625" style="3" customWidth="1"/>
    <col min="20" max="20" width="13.28515625" customWidth="1"/>
    <col min="21" max="21" width="12.5703125" customWidth="1"/>
    <col min="22" max="23" width="9.140625" customWidth="1"/>
    <col min="24" max="24" width="9.140625" style="4" customWidth="1"/>
    <col min="26" max="26" width="0" hidden="1" customWidth="1"/>
    <col min="28" max="28" width="11.85546875" customWidth="1"/>
    <col min="29" max="30" width="10.42578125" hidden="1" customWidth="1"/>
    <col min="31" max="31" width="60.5703125" bestFit="1" customWidth="1"/>
    <col min="34" max="34" width="26.85546875" style="15" customWidth="1"/>
    <col min="36" max="36" width="35.85546875" style="3" customWidth="1"/>
    <col min="37" max="38" width="10.7109375" hidden="1" customWidth="1"/>
  </cols>
  <sheetData>
    <row r="1" spans="1:40" ht="18" customHeight="1" x14ac:dyDescent="0.3">
      <c r="A1" s="1" t="s">
        <v>1432</v>
      </c>
      <c r="D1" s="2"/>
      <c r="E1" s="13"/>
      <c r="Q1" s="3"/>
      <c r="AD1" s="19" t="s">
        <v>31</v>
      </c>
      <c r="AJ1" s="166"/>
      <c r="AK1" s="3"/>
      <c r="AL1" s="4"/>
    </row>
    <row r="2" spans="1:40" ht="18" customHeight="1" thickBot="1" x14ac:dyDescent="0.35">
      <c r="A2" s="155" t="s">
        <v>29</v>
      </c>
      <c r="B2" s="5" t="s">
        <v>0</v>
      </c>
      <c r="C2" s="6" t="s">
        <v>1</v>
      </c>
      <c r="D2" s="6" t="s">
        <v>2</v>
      </c>
      <c r="E2" s="14" t="s">
        <v>3</v>
      </c>
      <c r="F2" s="7" t="s">
        <v>4</v>
      </c>
      <c r="G2" s="7" t="s">
        <v>1316</v>
      </c>
      <c r="H2" s="20"/>
      <c r="I2" s="7" t="s">
        <v>5</v>
      </c>
      <c r="J2" s="7" t="s">
        <v>6</v>
      </c>
      <c r="K2" s="7" t="s">
        <v>7</v>
      </c>
      <c r="L2" s="18" t="s">
        <v>8</v>
      </c>
      <c r="M2" s="7"/>
      <c r="N2" s="7" t="s">
        <v>9</v>
      </c>
      <c r="O2" s="7" t="s">
        <v>10</v>
      </c>
      <c r="P2" s="6" t="s">
        <v>11</v>
      </c>
      <c r="Q2" s="8" t="s">
        <v>12</v>
      </c>
      <c r="R2" s="9" t="s">
        <v>13</v>
      </c>
      <c r="S2" s="5" t="s">
        <v>30</v>
      </c>
      <c r="T2" s="10" t="s">
        <v>14</v>
      </c>
      <c r="U2" s="7"/>
      <c r="V2" s="6" t="s">
        <v>15</v>
      </c>
      <c r="W2" s="6" t="s">
        <v>16</v>
      </c>
      <c r="X2" s="11" t="s">
        <v>17</v>
      </c>
      <c r="Y2" s="7"/>
      <c r="Z2" s="7" t="s">
        <v>21</v>
      </c>
      <c r="AA2" s="12" t="s">
        <v>22</v>
      </c>
      <c r="AB2" s="7" t="s">
        <v>23</v>
      </c>
      <c r="AC2" s="7" t="s">
        <v>18</v>
      </c>
      <c r="AD2" s="7" t="s">
        <v>19</v>
      </c>
      <c r="AE2" s="7" t="s">
        <v>20</v>
      </c>
      <c r="AF2" s="10" t="s">
        <v>24</v>
      </c>
      <c r="AG2" s="7" t="s">
        <v>25</v>
      </c>
      <c r="AH2" s="16" t="s">
        <v>26</v>
      </c>
      <c r="AI2" s="7"/>
      <c r="AJ2" s="5" t="s">
        <v>27</v>
      </c>
      <c r="AK2" s="5" t="s">
        <v>28</v>
      </c>
      <c r="AL2" s="11" t="s">
        <v>0</v>
      </c>
    </row>
    <row r="3" spans="1:40" ht="18" customHeight="1" thickTop="1" x14ac:dyDescent="0.3">
      <c r="A3" s="154">
        <v>0.1</v>
      </c>
      <c r="B3" s="69"/>
      <c r="C3" s="69"/>
      <c r="D3" s="70" t="s">
        <v>249</v>
      </c>
      <c r="E3" s="69"/>
      <c r="F3" s="71" t="s">
        <v>866</v>
      </c>
      <c r="G3" s="71"/>
      <c r="H3" s="115"/>
      <c r="I3" s="71" t="s">
        <v>867</v>
      </c>
      <c r="J3" s="74" t="s">
        <v>1312</v>
      </c>
      <c r="K3" s="71" t="s">
        <v>870</v>
      </c>
      <c r="L3" s="71"/>
      <c r="M3" s="71"/>
      <c r="N3" s="71" t="s">
        <v>171</v>
      </c>
      <c r="O3" s="71" t="s">
        <v>171</v>
      </c>
      <c r="P3" s="76" t="s">
        <v>36</v>
      </c>
      <c r="Q3" s="77" t="s">
        <v>578</v>
      </c>
      <c r="R3" s="78" t="s">
        <v>578</v>
      </c>
      <c r="S3" s="79" t="s">
        <v>38</v>
      </c>
      <c r="T3" s="80" t="s">
        <v>868</v>
      </c>
      <c r="U3" s="71"/>
      <c r="V3" s="71"/>
      <c r="W3" s="72" t="s">
        <v>869</v>
      </c>
      <c r="X3" s="73"/>
      <c r="Y3" s="73"/>
      <c r="Z3" s="71"/>
      <c r="AA3" s="80" t="s">
        <v>44</v>
      </c>
      <c r="AB3" s="81" t="s">
        <v>871</v>
      </c>
      <c r="AC3" s="71"/>
      <c r="AD3" s="71" t="s">
        <v>1312</v>
      </c>
      <c r="AE3" s="71" t="s">
        <v>870</v>
      </c>
      <c r="AF3" s="81"/>
      <c r="AG3" s="80"/>
      <c r="AH3" s="75" t="s">
        <v>872</v>
      </c>
      <c r="AI3" s="75"/>
      <c r="AJ3" s="167"/>
      <c r="AK3" s="82">
        <v>44573</v>
      </c>
      <c r="AL3" s="82"/>
      <c r="AM3" s="153"/>
      <c r="AN3" s="83"/>
    </row>
    <row r="4" spans="1:40" ht="18" customHeight="1" thickBot="1" x14ac:dyDescent="0.35">
      <c r="A4" s="156">
        <v>0.2</v>
      </c>
      <c r="B4" s="84"/>
      <c r="C4" s="84"/>
      <c r="D4" s="85" t="s">
        <v>249</v>
      </c>
      <c r="E4" s="84"/>
      <c r="F4" s="86" t="s">
        <v>1313</v>
      </c>
      <c r="G4" s="86"/>
      <c r="H4" s="116"/>
      <c r="I4" s="86" t="s">
        <v>1314</v>
      </c>
      <c r="J4" s="89" t="s">
        <v>96</v>
      </c>
      <c r="K4" s="89" t="s">
        <v>1426</v>
      </c>
      <c r="L4" s="86"/>
      <c r="M4" s="86"/>
      <c r="N4" s="86" t="s">
        <v>171</v>
      </c>
      <c r="O4" s="86" t="s">
        <v>171</v>
      </c>
      <c r="P4" s="90" t="s">
        <v>36</v>
      </c>
      <c r="Q4" s="91" t="s">
        <v>578</v>
      </c>
      <c r="R4" s="92" t="s">
        <v>578</v>
      </c>
      <c r="S4" s="93" t="s">
        <v>38</v>
      </c>
      <c r="T4" s="94" t="s">
        <v>255</v>
      </c>
      <c r="U4" s="86"/>
      <c r="V4" s="86"/>
      <c r="W4" s="87" t="s">
        <v>375</v>
      </c>
      <c r="X4" s="88"/>
      <c r="Y4" s="88"/>
      <c r="Z4" s="86"/>
      <c r="AA4" s="95" t="s">
        <v>44</v>
      </c>
      <c r="AB4" s="95" t="s">
        <v>1066</v>
      </c>
      <c r="AC4" s="86"/>
      <c r="AD4" s="86" t="s">
        <v>96</v>
      </c>
      <c r="AE4" s="89" t="s">
        <v>1426</v>
      </c>
      <c r="AF4" s="95"/>
      <c r="AG4" s="94"/>
      <c r="AH4" s="96" t="s">
        <v>1315</v>
      </c>
      <c r="AI4" s="96"/>
      <c r="AJ4" s="168"/>
      <c r="AK4" s="97">
        <v>44573</v>
      </c>
      <c r="AL4" s="151"/>
      <c r="AM4" s="112"/>
      <c r="AN4" s="152"/>
    </row>
    <row r="5" spans="1:40" ht="18" customHeight="1" thickTop="1" x14ac:dyDescent="0.3">
      <c r="A5" s="135">
        <v>1</v>
      </c>
      <c r="B5" s="98"/>
      <c r="C5" s="98"/>
      <c r="D5" s="99"/>
      <c r="E5" s="98"/>
      <c r="F5" s="101"/>
      <c r="G5" s="101"/>
      <c r="H5" s="117" t="s">
        <v>35</v>
      </c>
      <c r="I5" s="102"/>
      <c r="J5" s="101"/>
      <c r="K5" s="103"/>
      <c r="L5" s="103"/>
      <c r="M5" s="101"/>
      <c r="N5" s="100"/>
      <c r="O5" s="101"/>
      <c r="P5" s="131"/>
      <c r="Q5" s="104"/>
      <c r="R5" s="105"/>
      <c r="S5" s="106"/>
      <c r="T5" s="107"/>
      <c r="U5" s="108"/>
      <c r="V5" s="101"/>
      <c r="W5" s="101"/>
      <c r="X5" s="101"/>
      <c r="Y5" s="66"/>
      <c r="Z5" s="103"/>
      <c r="AA5" s="101"/>
      <c r="AB5" s="109"/>
      <c r="AC5" s="101"/>
      <c r="AD5" s="100"/>
      <c r="AE5" s="101"/>
      <c r="AF5" s="109"/>
      <c r="AG5" s="108"/>
      <c r="AH5" s="101"/>
      <c r="AI5" s="110"/>
      <c r="AJ5" s="169"/>
      <c r="AK5" s="100"/>
      <c r="AL5" s="111"/>
      <c r="AM5" s="112"/>
      <c r="AN5" s="67"/>
    </row>
    <row r="6" spans="1:40" ht="18" customHeight="1" x14ac:dyDescent="0.3">
      <c r="A6" s="135">
        <v>2</v>
      </c>
      <c r="B6" s="21">
        <v>91284</v>
      </c>
      <c r="C6" s="54"/>
      <c r="D6" s="23" t="s">
        <v>48</v>
      </c>
      <c r="E6" s="21"/>
      <c r="F6" s="56" t="s">
        <v>33</v>
      </c>
      <c r="G6" s="56"/>
      <c r="H6" s="119"/>
      <c r="I6" s="54" t="s">
        <v>49</v>
      </c>
      <c r="J6" s="54"/>
      <c r="K6" s="58" t="s">
        <v>34</v>
      </c>
      <c r="L6" s="54"/>
      <c r="M6" s="58"/>
      <c r="N6" s="54" t="s">
        <v>35</v>
      </c>
      <c r="O6" s="56"/>
      <c r="P6" s="113" t="s">
        <v>36</v>
      </c>
      <c r="Q6" s="25" t="s">
        <v>37</v>
      </c>
      <c r="R6" s="21">
        <v>1101</v>
      </c>
      <c r="S6" s="57" t="s">
        <v>38</v>
      </c>
      <c r="T6" s="56" t="s">
        <v>39</v>
      </c>
      <c r="U6" s="56"/>
      <c r="V6" s="54" t="s">
        <v>40</v>
      </c>
      <c r="W6" s="54" t="s">
        <v>41</v>
      </c>
      <c r="X6" s="54">
        <v>10</v>
      </c>
      <c r="Y6" s="54"/>
      <c r="Z6" s="54"/>
      <c r="AA6" s="56" t="s">
        <v>44</v>
      </c>
      <c r="AB6" s="22" t="s">
        <v>45</v>
      </c>
      <c r="AC6" s="54" t="s">
        <v>49</v>
      </c>
      <c r="AD6" s="54" t="s">
        <v>42</v>
      </c>
      <c r="AE6" s="54" t="s">
        <v>43</v>
      </c>
      <c r="AF6" s="24"/>
      <c r="AG6" s="22"/>
      <c r="AH6" s="32" t="s">
        <v>46</v>
      </c>
      <c r="AI6" s="22"/>
      <c r="AJ6" s="21" t="s">
        <v>47</v>
      </c>
      <c r="AK6" s="34">
        <v>44354</v>
      </c>
      <c r="AL6" s="33">
        <f t="shared" ref="AL6:AL18" si="0">B6</f>
        <v>91284</v>
      </c>
    </row>
    <row r="7" spans="1:40" ht="18" customHeight="1" x14ac:dyDescent="0.3">
      <c r="A7" s="135">
        <v>3</v>
      </c>
      <c r="B7" s="21">
        <v>91285</v>
      </c>
      <c r="C7" s="54"/>
      <c r="D7" s="23" t="s">
        <v>48</v>
      </c>
      <c r="E7" s="21"/>
      <c r="F7" s="54"/>
      <c r="G7" s="54"/>
      <c r="H7" s="120"/>
      <c r="I7" s="54" t="s">
        <v>50</v>
      </c>
      <c r="J7" s="54"/>
      <c r="K7" s="54"/>
      <c r="L7" s="54"/>
      <c r="M7" s="54"/>
      <c r="N7" s="54" t="s">
        <v>35</v>
      </c>
      <c r="O7" s="56"/>
      <c r="P7" s="113" t="s">
        <v>36</v>
      </c>
      <c r="Q7" s="25" t="s">
        <v>37</v>
      </c>
      <c r="R7" s="21">
        <v>1101</v>
      </c>
      <c r="S7" s="57" t="s">
        <v>38</v>
      </c>
      <c r="T7" s="56" t="s">
        <v>39</v>
      </c>
      <c r="U7" s="56"/>
      <c r="V7" s="54"/>
      <c r="W7" s="54"/>
      <c r="X7" s="54">
        <v>36</v>
      </c>
      <c r="Y7" s="54"/>
      <c r="Z7" s="54" t="s">
        <v>53</v>
      </c>
      <c r="AA7" s="56" t="s">
        <v>44</v>
      </c>
      <c r="AB7" s="22" t="s">
        <v>54</v>
      </c>
      <c r="AC7" s="54" t="s">
        <v>50</v>
      </c>
      <c r="AD7" s="54" t="s">
        <v>51</v>
      </c>
      <c r="AE7" s="54" t="s">
        <v>52</v>
      </c>
      <c r="AF7" s="24"/>
      <c r="AG7" s="22"/>
      <c r="AH7" s="32" t="s">
        <v>55</v>
      </c>
      <c r="AI7" s="22"/>
      <c r="AJ7" s="25" t="s">
        <v>48</v>
      </c>
      <c r="AK7" s="34">
        <v>44354</v>
      </c>
      <c r="AL7" s="33">
        <f t="shared" si="0"/>
        <v>91285</v>
      </c>
    </row>
    <row r="8" spans="1:40" ht="18" customHeight="1" x14ac:dyDescent="0.3">
      <c r="A8" s="135">
        <v>4</v>
      </c>
      <c r="B8" s="21">
        <v>91286</v>
      </c>
      <c r="C8" s="54"/>
      <c r="D8" s="23" t="s">
        <v>48</v>
      </c>
      <c r="E8" s="21"/>
      <c r="F8" s="54"/>
      <c r="G8" s="54"/>
      <c r="H8" s="120"/>
      <c r="I8" s="54" t="s">
        <v>57</v>
      </c>
      <c r="J8" s="54"/>
      <c r="K8" s="54" t="s">
        <v>58</v>
      </c>
      <c r="L8" s="54"/>
      <c r="M8" s="54"/>
      <c r="N8" s="54" t="s">
        <v>35</v>
      </c>
      <c r="O8" s="56"/>
      <c r="P8" s="113" t="s">
        <v>36</v>
      </c>
      <c r="Q8" s="25" t="s">
        <v>37</v>
      </c>
      <c r="R8" s="21">
        <v>1101</v>
      </c>
      <c r="S8" s="57" t="s">
        <v>38</v>
      </c>
      <c r="T8" s="56" t="s">
        <v>39</v>
      </c>
      <c r="U8" s="56"/>
      <c r="V8" s="54" t="s">
        <v>59</v>
      </c>
      <c r="W8" s="54" t="s">
        <v>60</v>
      </c>
      <c r="X8" s="54">
        <v>6</v>
      </c>
      <c r="Y8" s="54"/>
      <c r="Z8" s="54"/>
      <c r="AA8" s="56" t="s">
        <v>44</v>
      </c>
      <c r="AB8" s="22" t="s">
        <v>63</v>
      </c>
      <c r="AC8" s="54" t="s">
        <v>57</v>
      </c>
      <c r="AD8" s="54" t="s">
        <v>61</v>
      </c>
      <c r="AE8" s="54" t="s">
        <v>62</v>
      </c>
      <c r="AF8" s="24"/>
      <c r="AG8" s="22"/>
      <c r="AH8" s="32" t="s">
        <v>64</v>
      </c>
      <c r="AI8" s="22"/>
      <c r="AJ8" s="25" t="s">
        <v>48</v>
      </c>
      <c r="AK8" s="34">
        <v>44460</v>
      </c>
      <c r="AL8" s="33">
        <f t="shared" si="0"/>
        <v>91286</v>
      </c>
    </row>
    <row r="9" spans="1:40" ht="18" customHeight="1" x14ac:dyDescent="0.3">
      <c r="A9" s="135">
        <v>5</v>
      </c>
      <c r="B9" s="21">
        <v>91287</v>
      </c>
      <c r="C9" s="54"/>
      <c r="D9" s="23" t="s">
        <v>48</v>
      </c>
      <c r="E9" s="21"/>
      <c r="F9" s="54"/>
      <c r="G9" s="54"/>
      <c r="H9" s="120"/>
      <c r="I9" s="54" t="s">
        <v>65</v>
      </c>
      <c r="J9" s="54"/>
      <c r="K9" s="54" t="s">
        <v>34</v>
      </c>
      <c r="L9" s="54"/>
      <c r="M9" s="54"/>
      <c r="N9" s="54" t="s">
        <v>35</v>
      </c>
      <c r="O9" s="56"/>
      <c r="P9" s="113" t="s">
        <v>36</v>
      </c>
      <c r="Q9" s="25" t="s">
        <v>37</v>
      </c>
      <c r="R9" s="21">
        <v>1101</v>
      </c>
      <c r="S9" s="57" t="s">
        <v>38</v>
      </c>
      <c r="T9" s="56" t="s">
        <v>39</v>
      </c>
      <c r="U9" s="56"/>
      <c r="V9" s="54" t="s">
        <v>40</v>
      </c>
      <c r="W9" s="54" t="s">
        <v>41</v>
      </c>
      <c r="X9" s="54">
        <v>10</v>
      </c>
      <c r="Y9" s="54"/>
      <c r="Z9" s="54"/>
      <c r="AA9" s="56" t="s">
        <v>44</v>
      </c>
      <c r="AB9" s="22" t="s">
        <v>68</v>
      </c>
      <c r="AC9" s="54" t="s">
        <v>65</v>
      </c>
      <c r="AD9" s="54" t="s">
        <v>66</v>
      </c>
      <c r="AE9" s="54" t="s">
        <v>67</v>
      </c>
      <c r="AF9" s="24"/>
      <c r="AG9" s="22"/>
      <c r="AH9" s="22"/>
      <c r="AI9" s="22"/>
      <c r="AJ9" s="21" t="s">
        <v>48</v>
      </c>
      <c r="AK9" s="34">
        <v>44354</v>
      </c>
      <c r="AL9" s="33">
        <f t="shared" si="0"/>
        <v>91287</v>
      </c>
    </row>
    <row r="10" spans="1:40" ht="18" customHeight="1" x14ac:dyDescent="0.3">
      <c r="A10" s="135">
        <v>6</v>
      </c>
      <c r="B10" s="21">
        <v>91288</v>
      </c>
      <c r="C10" s="54"/>
      <c r="D10" s="23" t="s">
        <v>48</v>
      </c>
      <c r="E10" s="21"/>
      <c r="F10" s="54"/>
      <c r="G10" s="54"/>
      <c r="H10" s="120"/>
      <c r="I10" s="54" t="s">
        <v>69</v>
      </c>
      <c r="J10" s="54"/>
      <c r="K10" s="54" t="s">
        <v>34</v>
      </c>
      <c r="L10" s="54"/>
      <c r="M10" s="54"/>
      <c r="N10" s="54" t="s">
        <v>35</v>
      </c>
      <c r="O10" s="56"/>
      <c r="P10" s="113" t="s">
        <v>36</v>
      </c>
      <c r="Q10" s="25" t="s">
        <v>37</v>
      </c>
      <c r="R10" s="21">
        <v>1101</v>
      </c>
      <c r="S10" s="57" t="s">
        <v>38</v>
      </c>
      <c r="T10" s="56" t="s">
        <v>39</v>
      </c>
      <c r="U10" s="56"/>
      <c r="V10" s="54" t="s">
        <v>40</v>
      </c>
      <c r="W10" s="54" t="s">
        <v>41</v>
      </c>
      <c r="X10" s="54">
        <v>4</v>
      </c>
      <c r="Y10" s="54"/>
      <c r="Z10" s="54"/>
      <c r="AA10" s="56" t="s">
        <v>44</v>
      </c>
      <c r="AB10" s="22" t="s">
        <v>72</v>
      </c>
      <c r="AC10" s="54" t="s">
        <v>69</v>
      </c>
      <c r="AD10" s="54" t="s">
        <v>70</v>
      </c>
      <c r="AE10" s="54" t="s">
        <v>71</v>
      </c>
      <c r="AF10" s="24"/>
      <c r="AG10" s="22"/>
      <c r="AH10" s="32" t="s">
        <v>73</v>
      </c>
      <c r="AI10" s="22"/>
      <c r="AJ10" s="21" t="s">
        <v>48</v>
      </c>
      <c r="AK10" s="34">
        <v>44354</v>
      </c>
      <c r="AL10" s="33">
        <f t="shared" si="0"/>
        <v>91288</v>
      </c>
    </row>
    <row r="11" spans="1:40" ht="18" customHeight="1" x14ac:dyDescent="0.3">
      <c r="A11" s="135">
        <v>7</v>
      </c>
      <c r="B11" s="21">
        <v>91289</v>
      </c>
      <c r="C11" s="54"/>
      <c r="D11" s="23" t="s">
        <v>48</v>
      </c>
      <c r="E11" s="21"/>
      <c r="F11" s="158"/>
      <c r="G11" s="54"/>
      <c r="H11" s="120"/>
      <c r="I11" s="54" t="s">
        <v>74</v>
      </c>
      <c r="J11" s="54"/>
      <c r="K11" s="54"/>
      <c r="L11" s="54"/>
      <c r="M11" s="54"/>
      <c r="N11" s="54" t="s">
        <v>35</v>
      </c>
      <c r="O11" s="56"/>
      <c r="P11" s="113" t="s">
        <v>36</v>
      </c>
      <c r="Q11" s="25" t="s">
        <v>37</v>
      </c>
      <c r="R11" s="21">
        <v>1101</v>
      </c>
      <c r="S11" s="57" t="s">
        <v>38</v>
      </c>
      <c r="T11" s="56" t="s">
        <v>39</v>
      </c>
      <c r="U11" s="56"/>
      <c r="V11" s="54"/>
      <c r="W11" s="54"/>
      <c r="X11" s="54">
        <v>3</v>
      </c>
      <c r="Y11" s="54"/>
      <c r="Z11" s="54" t="s">
        <v>53</v>
      </c>
      <c r="AA11" s="56" t="s">
        <v>44</v>
      </c>
      <c r="AB11" s="22" t="s">
        <v>54</v>
      </c>
      <c r="AC11" s="54" t="s">
        <v>74</v>
      </c>
      <c r="AD11" s="54" t="s">
        <v>51</v>
      </c>
      <c r="AE11" s="54" t="s">
        <v>52</v>
      </c>
      <c r="AF11" s="24"/>
      <c r="AG11" s="22"/>
      <c r="AH11" s="32" t="s">
        <v>55</v>
      </c>
      <c r="AI11" s="22"/>
      <c r="AJ11" s="25" t="s">
        <v>48</v>
      </c>
      <c r="AK11" s="34">
        <v>44354</v>
      </c>
      <c r="AL11" s="33">
        <f t="shared" si="0"/>
        <v>91289</v>
      </c>
    </row>
    <row r="12" spans="1:40" ht="18" customHeight="1" x14ac:dyDescent="0.3">
      <c r="A12" s="135">
        <v>8</v>
      </c>
      <c r="B12" s="21">
        <v>91290</v>
      </c>
      <c r="C12" s="54"/>
      <c r="D12" s="23" t="s">
        <v>48</v>
      </c>
      <c r="E12" s="21"/>
      <c r="F12" s="54"/>
      <c r="G12" s="54"/>
      <c r="H12" s="120"/>
      <c r="I12" s="54" t="s">
        <v>75</v>
      </c>
      <c r="J12" s="54" t="s">
        <v>76</v>
      </c>
      <c r="K12" s="54"/>
      <c r="L12" s="54" t="s">
        <v>77</v>
      </c>
      <c r="M12" s="54"/>
      <c r="N12" s="54" t="s">
        <v>35</v>
      </c>
      <c r="O12" s="56" t="s">
        <v>78</v>
      </c>
      <c r="P12" s="113" t="s">
        <v>36</v>
      </c>
      <c r="Q12" s="25" t="s">
        <v>37</v>
      </c>
      <c r="R12" s="21">
        <v>1101</v>
      </c>
      <c r="S12" s="57" t="s">
        <v>38</v>
      </c>
      <c r="T12" s="56" t="s">
        <v>39</v>
      </c>
      <c r="U12" s="56"/>
      <c r="V12" s="54" t="s">
        <v>59</v>
      </c>
      <c r="W12" s="54" t="s">
        <v>41</v>
      </c>
      <c r="X12" s="54">
        <v>36</v>
      </c>
      <c r="Y12" s="54"/>
      <c r="Z12" s="54" t="s">
        <v>53</v>
      </c>
      <c r="AA12" s="56" t="s">
        <v>79</v>
      </c>
      <c r="AB12" s="22" t="s">
        <v>80</v>
      </c>
      <c r="AC12" s="54" t="s">
        <v>75</v>
      </c>
      <c r="AD12" s="54"/>
      <c r="AE12" s="54"/>
      <c r="AF12" s="24"/>
      <c r="AG12" s="22"/>
      <c r="AH12" s="32" t="s">
        <v>64</v>
      </c>
      <c r="AI12" s="22"/>
      <c r="AJ12" s="25" t="s">
        <v>48</v>
      </c>
      <c r="AK12" s="34">
        <v>44354</v>
      </c>
      <c r="AL12" s="33">
        <f t="shared" si="0"/>
        <v>91290</v>
      </c>
    </row>
    <row r="13" spans="1:40" ht="18" customHeight="1" x14ac:dyDescent="0.3">
      <c r="A13" s="135">
        <v>9</v>
      </c>
      <c r="B13" s="21">
        <v>91291</v>
      </c>
      <c r="C13" s="54"/>
      <c r="D13" s="23" t="s">
        <v>48</v>
      </c>
      <c r="E13" s="21"/>
      <c r="F13" s="54"/>
      <c r="G13" s="54"/>
      <c r="H13" s="120"/>
      <c r="I13" s="54" t="s">
        <v>81</v>
      </c>
      <c r="J13" s="54" t="s">
        <v>82</v>
      </c>
      <c r="K13" s="54" t="s">
        <v>34</v>
      </c>
      <c r="L13" s="54"/>
      <c r="M13" s="54"/>
      <c r="N13" s="54" t="s">
        <v>35</v>
      </c>
      <c r="O13" s="56"/>
      <c r="P13" s="113" t="s">
        <v>36</v>
      </c>
      <c r="Q13" s="25" t="s">
        <v>37</v>
      </c>
      <c r="R13" s="21">
        <v>1101</v>
      </c>
      <c r="S13" s="57" t="s">
        <v>38</v>
      </c>
      <c r="T13" s="56" t="s">
        <v>39</v>
      </c>
      <c r="U13" s="56"/>
      <c r="V13" s="54" t="s">
        <v>40</v>
      </c>
      <c r="W13" s="54" t="s">
        <v>41</v>
      </c>
      <c r="X13" s="54">
        <v>4</v>
      </c>
      <c r="Y13" s="54"/>
      <c r="Z13" s="54" t="s">
        <v>85</v>
      </c>
      <c r="AA13" s="56" t="s">
        <v>44</v>
      </c>
      <c r="AB13" s="22" t="s">
        <v>86</v>
      </c>
      <c r="AC13" s="54" t="s">
        <v>81</v>
      </c>
      <c r="AD13" s="54" t="s">
        <v>83</v>
      </c>
      <c r="AE13" s="54" t="s">
        <v>84</v>
      </c>
      <c r="AF13" s="24" t="s">
        <v>79</v>
      </c>
      <c r="AG13" s="22" t="s">
        <v>87</v>
      </c>
      <c r="AH13" s="32" t="s">
        <v>88</v>
      </c>
      <c r="AI13" s="22"/>
      <c r="AJ13" s="21" t="s">
        <v>48</v>
      </c>
      <c r="AK13" s="34">
        <v>44354</v>
      </c>
      <c r="AL13" s="33">
        <f t="shared" si="0"/>
        <v>91291</v>
      </c>
    </row>
    <row r="14" spans="1:40" ht="18" customHeight="1" x14ac:dyDescent="0.3">
      <c r="A14" s="135">
        <v>10</v>
      </c>
      <c r="B14" s="21">
        <v>40300</v>
      </c>
      <c r="C14" s="54" t="s">
        <v>89</v>
      </c>
      <c r="D14" s="23" t="s">
        <v>96</v>
      </c>
      <c r="E14" s="21"/>
      <c r="F14" s="54" t="s">
        <v>98</v>
      </c>
      <c r="G14" s="54"/>
      <c r="H14" s="120"/>
      <c r="I14" s="54" t="s">
        <v>90</v>
      </c>
      <c r="J14" s="54" t="s">
        <v>99</v>
      </c>
      <c r="K14" s="54" t="s">
        <v>91</v>
      </c>
      <c r="L14" s="54"/>
      <c r="M14" s="54"/>
      <c r="N14" s="54" t="s">
        <v>35</v>
      </c>
      <c r="O14" s="54"/>
      <c r="P14" s="113" t="s">
        <v>36</v>
      </c>
      <c r="Q14" s="25" t="s">
        <v>37</v>
      </c>
      <c r="R14" s="21">
        <v>1101</v>
      </c>
      <c r="S14" s="57" t="s">
        <v>38</v>
      </c>
      <c r="T14" s="56" t="s">
        <v>39</v>
      </c>
      <c r="U14" s="54"/>
      <c r="V14" s="54" t="s">
        <v>92</v>
      </c>
      <c r="W14" s="54" t="s">
        <v>41</v>
      </c>
      <c r="X14" s="54">
        <v>110</v>
      </c>
      <c r="Y14" s="54"/>
      <c r="Z14" s="54" t="s">
        <v>103</v>
      </c>
      <c r="AA14" s="124" t="s">
        <v>44</v>
      </c>
      <c r="AB14" s="125" t="s">
        <v>93</v>
      </c>
      <c r="AC14" s="54" t="s">
        <v>100</v>
      </c>
      <c r="AD14" s="54" t="s">
        <v>101</v>
      </c>
      <c r="AE14" s="54" t="s">
        <v>102</v>
      </c>
      <c r="AF14" s="126" t="s">
        <v>44</v>
      </c>
      <c r="AG14" s="125" t="s">
        <v>94</v>
      </c>
      <c r="AH14" s="52" t="s">
        <v>104</v>
      </c>
      <c r="AI14" s="125"/>
      <c r="AJ14" s="21" t="s">
        <v>95</v>
      </c>
      <c r="AK14" s="34">
        <v>44354</v>
      </c>
      <c r="AL14" s="35">
        <f t="shared" si="0"/>
        <v>40300</v>
      </c>
    </row>
    <row r="15" spans="1:40" ht="18" customHeight="1" x14ac:dyDescent="0.3">
      <c r="A15" s="135">
        <v>11</v>
      </c>
      <c r="B15" s="21">
        <v>30374</v>
      </c>
      <c r="C15" s="54"/>
      <c r="D15" s="23" t="s">
        <v>32</v>
      </c>
      <c r="E15" s="21"/>
      <c r="F15" s="55" t="s">
        <v>108</v>
      </c>
      <c r="G15" s="54" t="s">
        <v>110</v>
      </c>
      <c r="H15" s="118"/>
      <c r="I15" s="54" t="s">
        <v>109</v>
      </c>
      <c r="J15" s="68"/>
      <c r="K15" s="54" t="s">
        <v>105</v>
      </c>
      <c r="L15" s="54" t="s">
        <v>111</v>
      </c>
      <c r="M15" s="54"/>
      <c r="N15" s="55" t="s">
        <v>35</v>
      </c>
      <c r="O15" s="55"/>
      <c r="P15" s="113" t="s">
        <v>36</v>
      </c>
      <c r="Q15" s="60" t="s">
        <v>37</v>
      </c>
      <c r="R15" s="21">
        <v>1101</v>
      </c>
      <c r="S15" s="57" t="s">
        <v>38</v>
      </c>
      <c r="T15" s="61" t="s">
        <v>39</v>
      </c>
      <c r="U15" s="61"/>
      <c r="V15" s="61" t="s">
        <v>92</v>
      </c>
      <c r="W15" s="56" t="s">
        <v>41</v>
      </c>
      <c r="X15" s="27">
        <v>84</v>
      </c>
      <c r="Y15" s="28"/>
      <c r="Z15" s="54"/>
      <c r="AA15" s="36" t="s">
        <v>44</v>
      </c>
      <c r="AB15" s="37" t="s">
        <v>93</v>
      </c>
      <c r="AC15" s="58" t="s">
        <v>109</v>
      </c>
      <c r="AD15" s="54" t="s">
        <v>112</v>
      </c>
      <c r="AE15" s="54" t="s">
        <v>113</v>
      </c>
      <c r="AF15" s="26" t="s">
        <v>44</v>
      </c>
      <c r="AG15" s="26" t="s">
        <v>106</v>
      </c>
      <c r="AH15" s="32" t="s">
        <v>107</v>
      </c>
      <c r="AI15" s="32"/>
      <c r="AJ15" s="170" t="s">
        <v>114</v>
      </c>
      <c r="AK15" s="34">
        <v>44354</v>
      </c>
      <c r="AL15" s="33">
        <f t="shared" si="0"/>
        <v>30374</v>
      </c>
    </row>
    <row r="16" spans="1:40" ht="18" customHeight="1" x14ac:dyDescent="0.3">
      <c r="A16" s="135">
        <v>12</v>
      </c>
      <c r="B16" s="21">
        <v>91294</v>
      </c>
      <c r="C16" s="54"/>
      <c r="D16" s="23" t="s">
        <v>48</v>
      </c>
      <c r="E16" s="21"/>
      <c r="F16" s="54"/>
      <c r="G16" s="54"/>
      <c r="H16" s="120"/>
      <c r="I16" s="54" t="s">
        <v>115</v>
      </c>
      <c r="J16" s="54"/>
      <c r="K16" s="54" t="s">
        <v>116</v>
      </c>
      <c r="L16" s="54"/>
      <c r="M16" s="54"/>
      <c r="N16" s="54" t="s">
        <v>35</v>
      </c>
      <c r="O16" s="56"/>
      <c r="P16" s="113" t="s">
        <v>36</v>
      </c>
      <c r="Q16" s="25" t="s">
        <v>37</v>
      </c>
      <c r="R16" s="21">
        <v>1101</v>
      </c>
      <c r="S16" s="57" t="s">
        <v>38</v>
      </c>
      <c r="T16" s="56" t="s">
        <v>117</v>
      </c>
      <c r="U16" s="56"/>
      <c r="V16" s="54" t="s">
        <v>59</v>
      </c>
      <c r="W16" s="54" t="s">
        <v>41</v>
      </c>
      <c r="X16" s="54">
        <v>28</v>
      </c>
      <c r="Y16" s="54"/>
      <c r="Z16" s="54"/>
      <c r="AA16" s="56" t="s">
        <v>44</v>
      </c>
      <c r="AB16" s="22" t="s">
        <v>63</v>
      </c>
      <c r="AC16" s="54" t="s">
        <v>115</v>
      </c>
      <c r="AD16" s="54" t="s">
        <v>61</v>
      </c>
      <c r="AE16" s="54" t="s">
        <v>62</v>
      </c>
      <c r="AF16" s="24"/>
      <c r="AG16" s="22"/>
      <c r="AH16" s="32" t="s">
        <v>64</v>
      </c>
      <c r="AI16" s="22"/>
      <c r="AJ16" s="25" t="s">
        <v>48</v>
      </c>
      <c r="AK16" s="34">
        <v>44460</v>
      </c>
      <c r="AL16" s="33">
        <f t="shared" si="0"/>
        <v>91294</v>
      </c>
    </row>
    <row r="17" spans="1:38" ht="18" customHeight="1" x14ac:dyDescent="0.3">
      <c r="A17" s="135">
        <v>13</v>
      </c>
      <c r="B17" s="21">
        <v>91295</v>
      </c>
      <c r="C17" s="54"/>
      <c r="D17" s="23" t="s">
        <v>48</v>
      </c>
      <c r="E17" s="21"/>
      <c r="F17" s="54"/>
      <c r="G17" s="54"/>
      <c r="H17" s="120"/>
      <c r="I17" s="54" t="s">
        <v>118</v>
      </c>
      <c r="J17" s="54"/>
      <c r="K17" s="54" t="s">
        <v>119</v>
      </c>
      <c r="L17" s="54"/>
      <c r="M17" s="54"/>
      <c r="N17" s="54" t="s">
        <v>35</v>
      </c>
      <c r="O17" s="56"/>
      <c r="P17" s="113" t="s">
        <v>36</v>
      </c>
      <c r="Q17" s="25" t="s">
        <v>37</v>
      </c>
      <c r="R17" s="21">
        <v>1101</v>
      </c>
      <c r="S17" s="57" t="s">
        <v>38</v>
      </c>
      <c r="T17" s="56" t="s">
        <v>39</v>
      </c>
      <c r="U17" s="56"/>
      <c r="V17" s="54" t="s">
        <v>59</v>
      </c>
      <c r="W17" s="54" t="s">
        <v>41</v>
      </c>
      <c r="X17" s="54">
        <v>36</v>
      </c>
      <c r="Y17" s="54"/>
      <c r="Z17" s="54"/>
      <c r="AA17" s="56" t="s">
        <v>44</v>
      </c>
      <c r="AB17" s="22" t="s">
        <v>63</v>
      </c>
      <c r="AC17" s="54" t="s">
        <v>118</v>
      </c>
      <c r="AD17" s="54" t="s">
        <v>61</v>
      </c>
      <c r="AE17" s="54" t="s">
        <v>62</v>
      </c>
      <c r="AF17" s="24"/>
      <c r="AG17" s="22"/>
      <c r="AH17" s="32" t="s">
        <v>64</v>
      </c>
      <c r="AI17" s="22"/>
      <c r="AJ17" s="25" t="s">
        <v>48</v>
      </c>
      <c r="AK17" s="34">
        <v>44460</v>
      </c>
      <c r="AL17" s="33">
        <f t="shared" si="0"/>
        <v>91295</v>
      </c>
    </row>
    <row r="18" spans="1:38" ht="18" customHeight="1" x14ac:dyDescent="0.3">
      <c r="A18" s="135">
        <v>14</v>
      </c>
      <c r="B18" s="21">
        <v>91296</v>
      </c>
      <c r="C18" s="54"/>
      <c r="D18" s="23" t="s">
        <v>48</v>
      </c>
      <c r="E18" s="21"/>
      <c r="F18" s="54"/>
      <c r="G18" s="54"/>
      <c r="H18" s="120"/>
      <c r="I18" s="54" t="s">
        <v>120</v>
      </c>
      <c r="J18" s="54"/>
      <c r="K18" s="54" t="s">
        <v>121</v>
      </c>
      <c r="L18" s="54" t="s">
        <v>122</v>
      </c>
      <c r="M18" s="54"/>
      <c r="N18" s="54" t="s">
        <v>35</v>
      </c>
      <c r="O18" s="56" t="s">
        <v>123</v>
      </c>
      <c r="P18" s="113" t="s">
        <v>36</v>
      </c>
      <c r="Q18" s="25" t="s">
        <v>37</v>
      </c>
      <c r="R18" s="21">
        <v>1101</v>
      </c>
      <c r="S18" s="57" t="s">
        <v>38</v>
      </c>
      <c r="T18" s="56" t="s">
        <v>39</v>
      </c>
      <c r="U18" s="56"/>
      <c r="V18" s="54" t="s">
        <v>59</v>
      </c>
      <c r="W18" s="54" t="s">
        <v>41</v>
      </c>
      <c r="X18" s="54">
        <v>17</v>
      </c>
      <c r="Y18" s="54"/>
      <c r="Z18" s="54"/>
      <c r="AA18" s="56" t="s">
        <v>44</v>
      </c>
      <c r="AB18" s="22" t="s">
        <v>63</v>
      </c>
      <c r="AC18" s="54" t="s">
        <v>120</v>
      </c>
      <c r="AD18" s="54" t="s">
        <v>61</v>
      </c>
      <c r="AE18" s="54" t="s">
        <v>62</v>
      </c>
      <c r="AF18" s="24"/>
      <c r="AG18" s="22"/>
      <c r="AH18" s="32" t="s">
        <v>124</v>
      </c>
      <c r="AI18" s="22"/>
      <c r="AJ18" s="25" t="s">
        <v>48</v>
      </c>
      <c r="AK18" s="34">
        <v>44354</v>
      </c>
      <c r="AL18" s="33">
        <f t="shared" si="0"/>
        <v>91296</v>
      </c>
    </row>
    <row r="19" spans="1:38" ht="18" customHeight="1" x14ac:dyDescent="0.3">
      <c r="A19" s="135">
        <v>15</v>
      </c>
      <c r="B19" s="21"/>
      <c r="C19" s="54"/>
      <c r="D19" s="23"/>
      <c r="E19" s="21"/>
      <c r="F19" s="54"/>
      <c r="G19" s="54"/>
      <c r="H19" s="120" t="s">
        <v>139</v>
      </c>
      <c r="I19" s="54"/>
      <c r="J19" s="54"/>
      <c r="K19" s="54"/>
      <c r="L19" s="54"/>
      <c r="M19" s="54"/>
      <c r="N19" s="54"/>
      <c r="O19" s="56"/>
      <c r="P19" s="113"/>
      <c r="Q19" s="25"/>
      <c r="R19" s="25"/>
      <c r="S19" s="57"/>
      <c r="T19" s="56"/>
      <c r="U19" s="56"/>
      <c r="V19" s="54"/>
      <c r="W19" s="54"/>
      <c r="X19" s="54"/>
      <c r="Y19" s="54"/>
      <c r="Z19" s="54"/>
      <c r="AA19" s="56"/>
      <c r="AB19" s="22"/>
      <c r="AC19" s="54"/>
      <c r="AD19" s="54"/>
      <c r="AE19" s="54"/>
      <c r="AF19" s="24"/>
      <c r="AG19" s="22"/>
      <c r="AH19" s="32"/>
      <c r="AI19" s="22"/>
      <c r="AJ19" s="25"/>
      <c r="AK19" s="34"/>
      <c r="AL19" s="33"/>
    </row>
    <row r="20" spans="1:38" ht="18" customHeight="1" x14ac:dyDescent="0.3">
      <c r="A20" s="135">
        <v>16</v>
      </c>
      <c r="B20" s="21">
        <v>91297</v>
      </c>
      <c r="C20" s="54"/>
      <c r="D20" s="23" t="s">
        <v>48</v>
      </c>
      <c r="E20" s="21"/>
      <c r="F20" s="54"/>
      <c r="G20" s="54"/>
      <c r="H20" s="120"/>
      <c r="I20" s="54" t="s">
        <v>125</v>
      </c>
      <c r="J20" s="54"/>
      <c r="K20" s="54" t="s">
        <v>126</v>
      </c>
      <c r="L20" s="54"/>
      <c r="M20" s="54"/>
      <c r="N20" s="54" t="s">
        <v>127</v>
      </c>
      <c r="O20" s="56"/>
      <c r="P20" s="113" t="s">
        <v>36</v>
      </c>
      <c r="Q20" s="25" t="s">
        <v>128</v>
      </c>
      <c r="R20" s="128">
        <v>1102</v>
      </c>
      <c r="S20" s="57" t="s">
        <v>38</v>
      </c>
      <c r="T20" s="56" t="s">
        <v>129</v>
      </c>
      <c r="U20" s="56"/>
      <c r="V20" s="54" t="s">
        <v>92</v>
      </c>
      <c r="W20" s="54" t="s">
        <v>41</v>
      </c>
      <c r="X20" s="54">
        <v>20</v>
      </c>
      <c r="Y20" s="54"/>
      <c r="Z20" s="54" t="s">
        <v>53</v>
      </c>
      <c r="AA20" s="56" t="s">
        <v>44</v>
      </c>
      <c r="AB20" s="22" t="s">
        <v>132</v>
      </c>
      <c r="AC20" s="54" t="s">
        <v>130</v>
      </c>
      <c r="AD20" s="54"/>
      <c r="AE20" s="54" t="s">
        <v>131</v>
      </c>
      <c r="AF20" s="24" t="s">
        <v>133</v>
      </c>
      <c r="AG20" s="22" t="s">
        <v>134</v>
      </c>
      <c r="AH20" s="160" t="s">
        <v>135</v>
      </c>
      <c r="AI20" s="22"/>
      <c r="AJ20" s="25" t="s">
        <v>48</v>
      </c>
      <c r="AK20" s="21" t="s">
        <v>136</v>
      </c>
      <c r="AL20" s="33">
        <f t="shared" ref="AL20:AL40" si="1">B20</f>
        <v>91297</v>
      </c>
    </row>
    <row r="21" spans="1:38" ht="18" customHeight="1" x14ac:dyDescent="0.3">
      <c r="A21" s="135">
        <v>17</v>
      </c>
      <c r="B21" s="21">
        <v>91298</v>
      </c>
      <c r="C21" s="54"/>
      <c r="D21" s="23" t="s">
        <v>48</v>
      </c>
      <c r="E21" s="21"/>
      <c r="F21" s="54" t="s">
        <v>138</v>
      </c>
      <c r="G21" s="54"/>
      <c r="H21" s="120"/>
      <c r="I21" s="54" t="s">
        <v>146</v>
      </c>
      <c r="J21" s="54"/>
      <c r="K21" s="54" t="s">
        <v>34</v>
      </c>
      <c r="L21" s="54"/>
      <c r="M21" s="54"/>
      <c r="N21" s="54" t="s">
        <v>127</v>
      </c>
      <c r="O21" s="56"/>
      <c r="P21" s="113" t="s">
        <v>36</v>
      </c>
      <c r="Q21" s="25" t="s">
        <v>128</v>
      </c>
      <c r="R21" s="128">
        <v>1102</v>
      </c>
      <c r="S21" s="57" t="s">
        <v>38</v>
      </c>
      <c r="T21" s="56" t="s">
        <v>129</v>
      </c>
      <c r="U21" s="56"/>
      <c r="V21" s="54" t="s">
        <v>40</v>
      </c>
      <c r="W21" s="54" t="s">
        <v>41</v>
      </c>
      <c r="X21" s="54">
        <f>4+4</f>
        <v>8</v>
      </c>
      <c r="Y21" s="54"/>
      <c r="Z21" s="54" t="s">
        <v>53</v>
      </c>
      <c r="AA21" s="56" t="s">
        <v>44</v>
      </c>
      <c r="AB21" s="22" t="s">
        <v>144</v>
      </c>
      <c r="AC21" s="54" t="s">
        <v>146</v>
      </c>
      <c r="AD21" s="54" t="s">
        <v>142</v>
      </c>
      <c r="AE21" s="127" t="s">
        <v>143</v>
      </c>
      <c r="AF21" s="24" t="s">
        <v>44</v>
      </c>
      <c r="AG21" s="22" t="s">
        <v>148</v>
      </c>
      <c r="AH21" s="32" t="s">
        <v>145</v>
      </c>
      <c r="AI21" s="22"/>
      <c r="AJ21" s="21" t="s">
        <v>1319</v>
      </c>
      <c r="AK21" s="34">
        <v>44354</v>
      </c>
      <c r="AL21" s="33">
        <f t="shared" si="1"/>
        <v>91298</v>
      </c>
    </row>
    <row r="22" spans="1:38" ht="18" customHeight="1" x14ac:dyDescent="0.3">
      <c r="A22" s="135">
        <v>18</v>
      </c>
      <c r="B22" s="21">
        <v>91299</v>
      </c>
      <c r="C22" s="54"/>
      <c r="D22" s="23" t="s">
        <v>48</v>
      </c>
      <c r="E22" s="21"/>
      <c r="F22" s="54"/>
      <c r="G22" s="54"/>
      <c r="H22" s="120"/>
      <c r="I22" s="54" t="s">
        <v>149</v>
      </c>
      <c r="J22" s="54"/>
      <c r="K22" s="54" t="s">
        <v>34</v>
      </c>
      <c r="L22" s="54"/>
      <c r="M22" s="54"/>
      <c r="N22" s="54" t="s">
        <v>127</v>
      </c>
      <c r="O22" s="56"/>
      <c r="P22" s="113" t="s">
        <v>36</v>
      </c>
      <c r="Q22" s="25" t="s">
        <v>128</v>
      </c>
      <c r="R22" s="128">
        <v>1102</v>
      </c>
      <c r="S22" s="57" t="s">
        <v>38</v>
      </c>
      <c r="T22" s="56" t="s">
        <v>129</v>
      </c>
      <c r="U22" s="56"/>
      <c r="V22" s="54" t="s">
        <v>40</v>
      </c>
      <c r="W22" s="54" t="s">
        <v>41</v>
      </c>
      <c r="X22" s="54">
        <f>3+5+4</f>
        <v>12</v>
      </c>
      <c r="Y22" s="54"/>
      <c r="Z22" s="54"/>
      <c r="AA22" s="56" t="s">
        <v>44</v>
      </c>
      <c r="AB22" s="22" t="s">
        <v>45</v>
      </c>
      <c r="AC22" s="54" t="s">
        <v>149</v>
      </c>
      <c r="AD22" s="54" t="s">
        <v>42</v>
      </c>
      <c r="AE22" s="54" t="s">
        <v>43</v>
      </c>
      <c r="AF22" s="24"/>
      <c r="AG22" s="22"/>
      <c r="AH22" s="32" t="s">
        <v>46</v>
      </c>
      <c r="AI22" s="22"/>
      <c r="AJ22" s="21" t="s">
        <v>48</v>
      </c>
      <c r="AK22" s="34">
        <v>44354</v>
      </c>
      <c r="AL22" s="33">
        <f t="shared" si="1"/>
        <v>91299</v>
      </c>
    </row>
    <row r="23" spans="1:38" ht="18" customHeight="1" x14ac:dyDescent="0.3">
      <c r="A23" s="135">
        <v>19</v>
      </c>
      <c r="B23" s="21">
        <v>91301</v>
      </c>
      <c r="C23" s="54"/>
      <c r="D23" s="23" t="s">
        <v>48</v>
      </c>
      <c r="E23" s="21"/>
      <c r="F23" s="54"/>
      <c r="G23" s="54"/>
      <c r="H23" s="120"/>
      <c r="I23" s="54" t="s">
        <v>154</v>
      </c>
      <c r="J23" s="54"/>
      <c r="K23" s="54" t="s">
        <v>34</v>
      </c>
      <c r="L23" s="54"/>
      <c r="M23" s="54"/>
      <c r="N23" s="54" t="s">
        <v>127</v>
      </c>
      <c r="O23" s="56"/>
      <c r="P23" s="113" t="s">
        <v>36</v>
      </c>
      <c r="Q23" s="25" t="s">
        <v>128</v>
      </c>
      <c r="R23" s="128">
        <v>1102</v>
      </c>
      <c r="S23" s="57" t="s">
        <v>38</v>
      </c>
      <c r="T23" s="56"/>
      <c r="U23" s="56"/>
      <c r="V23" s="54" t="s">
        <v>40</v>
      </c>
      <c r="W23" s="54" t="s">
        <v>41</v>
      </c>
      <c r="X23" s="54">
        <v>3</v>
      </c>
      <c r="Y23" s="54"/>
      <c r="Z23" s="54"/>
      <c r="AA23" s="56" t="s">
        <v>44</v>
      </c>
      <c r="AB23" s="22" t="s">
        <v>72</v>
      </c>
      <c r="AC23" s="54" t="s">
        <v>154</v>
      </c>
      <c r="AD23" s="54" t="s">
        <v>70</v>
      </c>
      <c r="AE23" s="54" t="s">
        <v>71</v>
      </c>
      <c r="AF23" s="24"/>
      <c r="AG23" s="22"/>
      <c r="AH23" s="32" t="s">
        <v>73</v>
      </c>
      <c r="AI23" s="22"/>
      <c r="AJ23" s="21" t="s">
        <v>48</v>
      </c>
      <c r="AK23" s="34">
        <v>44354</v>
      </c>
      <c r="AL23" s="33">
        <f t="shared" si="1"/>
        <v>91301</v>
      </c>
    </row>
    <row r="24" spans="1:38" ht="18" customHeight="1" x14ac:dyDescent="0.3">
      <c r="A24" s="135">
        <v>20</v>
      </c>
      <c r="B24" s="21">
        <v>30375</v>
      </c>
      <c r="C24" s="54"/>
      <c r="D24" s="23" t="s">
        <v>32</v>
      </c>
      <c r="E24" s="21"/>
      <c r="F24" s="55" t="s">
        <v>155</v>
      </c>
      <c r="G24" s="56" t="s">
        <v>156</v>
      </c>
      <c r="H24" s="118"/>
      <c r="I24" s="55" t="s">
        <v>1317</v>
      </c>
      <c r="J24" s="56"/>
      <c r="K24" s="55" t="s">
        <v>34</v>
      </c>
      <c r="L24" s="54"/>
      <c r="M24" s="54"/>
      <c r="N24" s="55" t="s">
        <v>127</v>
      </c>
      <c r="O24" s="55"/>
      <c r="P24" s="113" t="s">
        <v>36</v>
      </c>
      <c r="Q24" s="60" t="s">
        <v>128</v>
      </c>
      <c r="R24" s="128">
        <v>1102</v>
      </c>
      <c r="S24" s="57" t="s">
        <v>38</v>
      </c>
      <c r="T24" s="59" t="s">
        <v>140</v>
      </c>
      <c r="U24" s="59"/>
      <c r="V24" s="59" t="s">
        <v>40</v>
      </c>
      <c r="W24" s="56" t="s">
        <v>41</v>
      </c>
      <c r="X24" s="27">
        <v>4</v>
      </c>
      <c r="Y24" s="28"/>
      <c r="Z24" s="59"/>
      <c r="AA24" s="31" t="s">
        <v>44</v>
      </c>
      <c r="AB24" s="23" t="s">
        <v>159</v>
      </c>
      <c r="AC24" s="58" t="s">
        <v>1318</v>
      </c>
      <c r="AD24" s="62" t="s">
        <v>157</v>
      </c>
      <c r="AE24" s="59" t="s">
        <v>158</v>
      </c>
      <c r="AF24" s="26" t="s">
        <v>44</v>
      </c>
      <c r="AG24" s="26" t="s">
        <v>160</v>
      </c>
      <c r="AH24" s="32" t="s">
        <v>161</v>
      </c>
      <c r="AI24" s="32"/>
      <c r="AJ24" s="170" t="s">
        <v>162</v>
      </c>
      <c r="AK24" s="34">
        <v>44354</v>
      </c>
      <c r="AL24" s="33">
        <f t="shared" si="1"/>
        <v>30375</v>
      </c>
    </row>
    <row r="25" spans="1:38" ht="18" customHeight="1" x14ac:dyDescent="0.3">
      <c r="A25" s="135">
        <v>21</v>
      </c>
      <c r="B25" s="21">
        <v>40302</v>
      </c>
      <c r="C25" s="56" t="s">
        <v>167</v>
      </c>
      <c r="D25" s="23" t="s">
        <v>96</v>
      </c>
      <c r="E25" s="21"/>
      <c r="F25" s="54" t="s">
        <v>168</v>
      </c>
      <c r="G25" s="54" t="s">
        <v>1320</v>
      </c>
      <c r="H25" s="120"/>
      <c r="I25" s="54" t="s">
        <v>169</v>
      </c>
      <c r="J25" s="54" t="s">
        <v>170</v>
      </c>
      <c r="K25" s="54" t="s">
        <v>34</v>
      </c>
      <c r="L25" s="54"/>
      <c r="M25" s="54"/>
      <c r="N25" s="54" t="s">
        <v>127</v>
      </c>
      <c r="O25" s="54" t="s">
        <v>171</v>
      </c>
      <c r="P25" s="113" t="s">
        <v>36</v>
      </c>
      <c r="Q25" s="25" t="s">
        <v>128</v>
      </c>
      <c r="R25" s="128">
        <v>1102</v>
      </c>
      <c r="S25" s="57" t="s">
        <v>38</v>
      </c>
      <c r="T25" s="56" t="s">
        <v>172</v>
      </c>
      <c r="U25" s="54"/>
      <c r="V25" s="54" t="s">
        <v>141</v>
      </c>
      <c r="W25" s="54" t="s">
        <v>41</v>
      </c>
      <c r="X25" s="54">
        <v>72</v>
      </c>
      <c r="Y25" s="54"/>
      <c r="Z25" s="54" t="s">
        <v>103</v>
      </c>
      <c r="AA25" s="56" t="s">
        <v>44</v>
      </c>
      <c r="AB25" s="22" t="s">
        <v>165</v>
      </c>
      <c r="AC25" s="54" t="s">
        <v>164</v>
      </c>
      <c r="AD25" s="54" t="s">
        <v>173</v>
      </c>
      <c r="AE25" s="54" t="s">
        <v>174</v>
      </c>
      <c r="AF25" s="24"/>
      <c r="AG25" s="22"/>
      <c r="AH25" s="22"/>
      <c r="AI25" s="22"/>
      <c r="AJ25" s="21" t="s">
        <v>166</v>
      </c>
      <c r="AK25" s="34">
        <v>43224</v>
      </c>
      <c r="AL25" s="35">
        <f t="shared" si="1"/>
        <v>40302</v>
      </c>
    </row>
    <row r="26" spans="1:38" ht="18" customHeight="1" x14ac:dyDescent="0.3">
      <c r="A26" s="135">
        <v>22</v>
      </c>
      <c r="B26" s="21">
        <v>30376</v>
      </c>
      <c r="C26" s="54"/>
      <c r="D26" s="23" t="s">
        <v>32</v>
      </c>
      <c r="E26" s="21"/>
      <c r="F26" s="55" t="s">
        <v>175</v>
      </c>
      <c r="G26" s="56" t="s">
        <v>150</v>
      </c>
      <c r="H26" s="118"/>
      <c r="I26" s="54" t="s">
        <v>176</v>
      </c>
      <c r="J26" s="68"/>
      <c r="K26" s="55" t="s">
        <v>34</v>
      </c>
      <c r="L26" s="54"/>
      <c r="M26" s="54"/>
      <c r="N26" s="55" t="s">
        <v>127</v>
      </c>
      <c r="O26" s="55"/>
      <c r="P26" s="113" t="s">
        <v>36</v>
      </c>
      <c r="Q26" s="60" t="s">
        <v>128</v>
      </c>
      <c r="R26" s="128">
        <v>1102</v>
      </c>
      <c r="S26" s="57" t="s">
        <v>38</v>
      </c>
      <c r="T26" s="59" t="s">
        <v>172</v>
      </c>
      <c r="U26" s="59"/>
      <c r="V26" s="59" t="s">
        <v>40</v>
      </c>
      <c r="W26" s="56" t="s">
        <v>41</v>
      </c>
      <c r="X26" s="27">
        <v>8</v>
      </c>
      <c r="Y26" s="28"/>
      <c r="Z26" s="59"/>
      <c r="AA26" s="57" t="s">
        <v>44</v>
      </c>
      <c r="AB26" s="26" t="s">
        <v>178</v>
      </c>
      <c r="AC26" s="58" t="s">
        <v>176</v>
      </c>
      <c r="AD26" s="59" t="s">
        <v>151</v>
      </c>
      <c r="AE26" s="59" t="s">
        <v>177</v>
      </c>
      <c r="AF26" s="31" t="s">
        <v>44</v>
      </c>
      <c r="AG26" s="23" t="s">
        <v>153</v>
      </c>
      <c r="AH26" s="32" t="s">
        <v>179</v>
      </c>
      <c r="AI26" s="32"/>
      <c r="AJ26" s="170" t="s">
        <v>47</v>
      </c>
      <c r="AK26" s="34">
        <v>44354</v>
      </c>
      <c r="AL26" s="33">
        <f t="shared" si="1"/>
        <v>30376</v>
      </c>
    </row>
    <row r="27" spans="1:38" ht="18" customHeight="1" x14ac:dyDescent="0.3">
      <c r="A27" s="135">
        <v>23</v>
      </c>
      <c r="B27" s="21">
        <v>91302</v>
      </c>
      <c r="C27" s="54"/>
      <c r="D27" s="23" t="s">
        <v>48</v>
      </c>
      <c r="E27" s="21"/>
      <c r="F27" s="54"/>
      <c r="G27" s="54"/>
      <c r="H27" s="120"/>
      <c r="I27" s="54" t="s">
        <v>180</v>
      </c>
      <c r="J27" s="54"/>
      <c r="K27" s="54"/>
      <c r="L27" s="54"/>
      <c r="M27" s="54"/>
      <c r="N27" s="54" t="s">
        <v>127</v>
      </c>
      <c r="O27" s="56"/>
      <c r="P27" s="113" t="s">
        <v>36</v>
      </c>
      <c r="Q27" s="25" t="s">
        <v>128</v>
      </c>
      <c r="R27" s="128">
        <v>1102</v>
      </c>
      <c r="S27" s="57" t="s">
        <v>38</v>
      </c>
      <c r="T27" s="56" t="s">
        <v>129</v>
      </c>
      <c r="U27" s="56"/>
      <c r="V27" s="54"/>
      <c r="W27" s="54"/>
      <c r="X27" s="54">
        <v>33</v>
      </c>
      <c r="Y27" s="54"/>
      <c r="Z27" s="54" t="s">
        <v>53</v>
      </c>
      <c r="AA27" s="56" t="s">
        <v>44</v>
      </c>
      <c r="AB27" s="22" t="s">
        <v>182</v>
      </c>
      <c r="AC27" s="54" t="s">
        <v>180</v>
      </c>
      <c r="AD27" s="54" t="s">
        <v>127</v>
      </c>
      <c r="AE27" s="54" t="s">
        <v>181</v>
      </c>
      <c r="AF27" s="24"/>
      <c r="AG27" s="22"/>
      <c r="AH27" s="32" t="s">
        <v>183</v>
      </c>
      <c r="AI27" s="22"/>
      <c r="AJ27" s="25" t="s">
        <v>48</v>
      </c>
      <c r="AK27" s="34">
        <v>44354</v>
      </c>
      <c r="AL27" s="33">
        <f t="shared" si="1"/>
        <v>91302</v>
      </c>
    </row>
    <row r="28" spans="1:38" ht="18" customHeight="1" x14ac:dyDescent="0.3">
      <c r="A28" s="135">
        <v>24</v>
      </c>
      <c r="B28" s="21">
        <v>91303</v>
      </c>
      <c r="C28" s="54"/>
      <c r="D28" s="23" t="s">
        <v>48</v>
      </c>
      <c r="E28" s="21"/>
      <c r="F28" s="54"/>
      <c r="G28" s="54"/>
      <c r="H28" s="120"/>
      <c r="I28" s="54" t="s">
        <v>184</v>
      </c>
      <c r="J28" s="54"/>
      <c r="K28" s="54" t="s">
        <v>34</v>
      </c>
      <c r="L28" s="54"/>
      <c r="M28" s="54"/>
      <c r="N28" s="54" t="s">
        <v>127</v>
      </c>
      <c r="O28" s="56"/>
      <c r="P28" s="113" t="s">
        <v>36</v>
      </c>
      <c r="Q28" s="25" t="s">
        <v>128</v>
      </c>
      <c r="R28" s="128">
        <v>1102</v>
      </c>
      <c r="S28" s="57" t="s">
        <v>38</v>
      </c>
      <c r="T28" s="56"/>
      <c r="U28" s="56"/>
      <c r="V28" s="54" t="s">
        <v>40</v>
      </c>
      <c r="W28" s="54" t="s">
        <v>41</v>
      </c>
      <c r="X28" s="54">
        <f>3+4</f>
        <v>7</v>
      </c>
      <c r="Y28" s="54"/>
      <c r="Z28" s="54" t="s">
        <v>53</v>
      </c>
      <c r="AA28" s="56" t="s">
        <v>44</v>
      </c>
      <c r="AB28" s="22" t="s">
        <v>182</v>
      </c>
      <c r="AC28" s="54" t="s">
        <v>184</v>
      </c>
      <c r="AD28" s="54" t="s">
        <v>127</v>
      </c>
      <c r="AE28" s="54" t="s">
        <v>181</v>
      </c>
      <c r="AF28" s="24"/>
      <c r="AG28" s="22"/>
      <c r="AH28" s="32" t="s">
        <v>183</v>
      </c>
      <c r="AI28" s="22"/>
      <c r="AJ28" s="25" t="s">
        <v>48</v>
      </c>
      <c r="AK28" s="34">
        <v>44354</v>
      </c>
      <c r="AL28" s="33">
        <f t="shared" si="1"/>
        <v>91303</v>
      </c>
    </row>
    <row r="29" spans="1:38" ht="18" customHeight="1" x14ac:dyDescent="0.3">
      <c r="A29" s="135">
        <v>25</v>
      </c>
      <c r="B29" s="21">
        <v>40303</v>
      </c>
      <c r="C29" s="56" t="s">
        <v>167</v>
      </c>
      <c r="D29" s="23" t="s">
        <v>96</v>
      </c>
      <c r="E29" s="21"/>
      <c r="F29" s="54" t="s">
        <v>189</v>
      </c>
      <c r="G29" s="54"/>
      <c r="H29" s="120"/>
      <c r="I29" s="54" t="s">
        <v>190</v>
      </c>
      <c r="J29" s="54"/>
      <c r="K29" s="54" t="s">
        <v>185</v>
      </c>
      <c r="L29" s="54"/>
      <c r="M29" s="54"/>
      <c r="N29" s="54" t="s">
        <v>127</v>
      </c>
      <c r="O29" s="54"/>
      <c r="P29" s="113" t="s">
        <v>36</v>
      </c>
      <c r="Q29" s="25" t="s">
        <v>128</v>
      </c>
      <c r="R29" s="128">
        <v>1102</v>
      </c>
      <c r="S29" s="57" t="s">
        <v>38</v>
      </c>
      <c r="T29" s="56" t="s">
        <v>129</v>
      </c>
      <c r="U29" s="54"/>
      <c r="V29" s="54" t="s">
        <v>59</v>
      </c>
      <c r="W29" s="54" t="s">
        <v>41</v>
      </c>
      <c r="X29" s="54">
        <v>47</v>
      </c>
      <c r="Y29" s="54"/>
      <c r="Z29" s="54"/>
      <c r="AA29" s="56" t="s">
        <v>44</v>
      </c>
      <c r="AB29" s="22" t="s">
        <v>188</v>
      </c>
      <c r="AC29" s="54" t="s">
        <v>191</v>
      </c>
      <c r="AD29" s="54" t="s">
        <v>186</v>
      </c>
      <c r="AE29" s="54" t="s">
        <v>187</v>
      </c>
      <c r="AF29" s="24" t="s">
        <v>44</v>
      </c>
      <c r="AG29" s="24" t="s">
        <v>192</v>
      </c>
      <c r="AH29" s="32" t="s">
        <v>193</v>
      </c>
      <c r="AI29" s="22"/>
      <c r="AJ29" s="25" t="s">
        <v>166</v>
      </c>
      <c r="AK29" s="34">
        <v>43251</v>
      </c>
      <c r="AL29" s="35">
        <f t="shared" si="1"/>
        <v>40303</v>
      </c>
    </row>
    <row r="30" spans="1:38" ht="18" customHeight="1" x14ac:dyDescent="0.3">
      <c r="A30" s="135">
        <v>26</v>
      </c>
      <c r="B30" s="21">
        <v>91304</v>
      </c>
      <c r="C30" s="54"/>
      <c r="D30" s="23" t="s">
        <v>48</v>
      </c>
      <c r="E30" s="21"/>
      <c r="F30" s="54"/>
      <c r="G30" s="54"/>
      <c r="H30" s="120"/>
      <c r="I30" s="54" t="s">
        <v>194</v>
      </c>
      <c r="J30" s="54"/>
      <c r="K30" s="54" t="s">
        <v>195</v>
      </c>
      <c r="L30" s="54"/>
      <c r="M30" s="54"/>
      <c r="N30" s="54" t="s">
        <v>127</v>
      </c>
      <c r="O30" s="56"/>
      <c r="P30" s="113" t="s">
        <v>36</v>
      </c>
      <c r="Q30" s="25" t="s">
        <v>128</v>
      </c>
      <c r="R30" s="128">
        <v>1102</v>
      </c>
      <c r="S30" s="57" t="s">
        <v>38</v>
      </c>
      <c r="T30" s="56" t="s">
        <v>129</v>
      </c>
      <c r="U30" s="56"/>
      <c r="V30" s="54" t="s">
        <v>59</v>
      </c>
      <c r="W30" s="54" t="s">
        <v>41</v>
      </c>
      <c r="X30" s="54">
        <v>30</v>
      </c>
      <c r="Y30" s="54"/>
      <c r="Z30" s="54"/>
      <c r="AA30" s="56" t="s">
        <v>44</v>
      </c>
      <c r="AB30" s="22" t="s">
        <v>198</v>
      </c>
      <c r="AC30" s="54" t="s">
        <v>194</v>
      </c>
      <c r="AD30" s="54" t="s">
        <v>196</v>
      </c>
      <c r="AE30" s="54" t="s">
        <v>197</v>
      </c>
      <c r="AF30" s="24"/>
      <c r="AG30" s="22"/>
      <c r="AH30" s="32" t="s">
        <v>199</v>
      </c>
      <c r="AI30" s="22"/>
      <c r="AJ30" s="21" t="s">
        <v>48</v>
      </c>
      <c r="AK30" s="34">
        <v>44354</v>
      </c>
      <c r="AL30" s="33">
        <f t="shared" si="1"/>
        <v>91304</v>
      </c>
    </row>
    <row r="31" spans="1:38" ht="18" customHeight="1" x14ac:dyDescent="0.3">
      <c r="A31" s="135">
        <v>27</v>
      </c>
      <c r="B31" s="21">
        <v>91305</v>
      </c>
      <c r="C31" s="54"/>
      <c r="D31" s="23" t="s">
        <v>48</v>
      </c>
      <c r="E31" s="21"/>
      <c r="F31" s="54"/>
      <c r="G31" s="54"/>
      <c r="H31" s="120"/>
      <c r="I31" s="54" t="s">
        <v>200</v>
      </c>
      <c r="J31" s="54"/>
      <c r="K31" s="54" t="s">
        <v>201</v>
      </c>
      <c r="L31" s="54"/>
      <c r="M31" s="54"/>
      <c r="N31" s="54" t="s">
        <v>127</v>
      </c>
      <c r="O31" s="56"/>
      <c r="P31" s="113" t="s">
        <v>36</v>
      </c>
      <c r="Q31" s="25" t="s">
        <v>128</v>
      </c>
      <c r="R31" s="128">
        <v>1102</v>
      </c>
      <c r="S31" s="57" t="s">
        <v>38</v>
      </c>
      <c r="T31" s="56" t="s">
        <v>129</v>
      </c>
      <c r="U31" s="56"/>
      <c r="V31" s="54" t="s">
        <v>59</v>
      </c>
      <c r="W31" s="54" t="s">
        <v>41</v>
      </c>
      <c r="X31" s="54">
        <v>12</v>
      </c>
      <c r="Y31" s="54"/>
      <c r="Z31" s="54"/>
      <c r="AA31" s="56" t="s">
        <v>44</v>
      </c>
      <c r="AB31" s="22" t="s">
        <v>198</v>
      </c>
      <c r="AC31" s="54" t="s">
        <v>200</v>
      </c>
      <c r="AD31" s="54" t="s">
        <v>196</v>
      </c>
      <c r="AE31" s="54" t="s">
        <v>197</v>
      </c>
      <c r="AF31" s="24" t="s">
        <v>44</v>
      </c>
      <c r="AG31" s="22" t="s">
        <v>202</v>
      </c>
      <c r="AH31" s="32" t="s">
        <v>203</v>
      </c>
      <c r="AI31" s="22"/>
      <c r="AJ31" s="21" t="s">
        <v>48</v>
      </c>
      <c r="AK31" s="34">
        <v>44354</v>
      </c>
      <c r="AL31" s="33">
        <f t="shared" si="1"/>
        <v>91305</v>
      </c>
    </row>
    <row r="32" spans="1:38" ht="18" customHeight="1" x14ac:dyDescent="0.3">
      <c r="A32" s="135">
        <v>28</v>
      </c>
      <c r="B32" s="21">
        <v>91306</v>
      </c>
      <c r="C32" s="54"/>
      <c r="D32" s="23" t="s">
        <v>48</v>
      </c>
      <c r="E32" s="21"/>
      <c r="F32" s="54"/>
      <c r="G32" s="54"/>
      <c r="H32" s="120"/>
      <c r="I32" s="54" t="s">
        <v>204</v>
      </c>
      <c r="J32" s="54"/>
      <c r="K32" s="54" t="s">
        <v>205</v>
      </c>
      <c r="L32" s="54" t="s">
        <v>206</v>
      </c>
      <c r="M32" s="54"/>
      <c r="N32" s="54" t="s">
        <v>127</v>
      </c>
      <c r="O32" s="56"/>
      <c r="P32" s="113" t="s">
        <v>36</v>
      </c>
      <c r="Q32" s="25" t="s">
        <v>128</v>
      </c>
      <c r="R32" s="128">
        <v>1102</v>
      </c>
      <c r="S32" s="57" t="s">
        <v>38</v>
      </c>
      <c r="T32" s="56" t="s">
        <v>140</v>
      </c>
      <c r="U32" s="56"/>
      <c r="V32" s="54" t="s">
        <v>59</v>
      </c>
      <c r="W32" s="54" t="s">
        <v>60</v>
      </c>
      <c r="X32" s="54">
        <v>15</v>
      </c>
      <c r="Y32" s="54"/>
      <c r="Z32" s="54"/>
      <c r="AA32" s="56" t="s">
        <v>44</v>
      </c>
      <c r="AB32" s="22" t="s">
        <v>198</v>
      </c>
      <c r="AC32" s="54" t="s">
        <v>204</v>
      </c>
      <c r="AD32" s="54" t="s">
        <v>196</v>
      </c>
      <c r="AE32" s="54" t="s">
        <v>197</v>
      </c>
      <c r="AF32" s="24" t="s">
        <v>44</v>
      </c>
      <c r="AG32" s="22" t="s">
        <v>202</v>
      </c>
      <c r="AH32" s="32" t="s">
        <v>207</v>
      </c>
      <c r="AI32" s="22"/>
      <c r="AJ32" s="21" t="s">
        <v>48</v>
      </c>
      <c r="AK32" s="34">
        <v>44354</v>
      </c>
      <c r="AL32" s="33">
        <f t="shared" si="1"/>
        <v>91306</v>
      </c>
    </row>
    <row r="33" spans="1:38" ht="18" customHeight="1" x14ac:dyDescent="0.3">
      <c r="A33" s="135">
        <v>29</v>
      </c>
      <c r="B33" s="21">
        <v>91307</v>
      </c>
      <c r="C33" s="54"/>
      <c r="D33" s="23" t="s">
        <v>48</v>
      </c>
      <c r="E33" s="21"/>
      <c r="F33" s="54"/>
      <c r="G33" s="54"/>
      <c r="H33" s="120"/>
      <c r="I33" s="54" t="s">
        <v>208</v>
      </c>
      <c r="J33" s="54"/>
      <c r="K33" s="54" t="s">
        <v>34</v>
      </c>
      <c r="L33" s="54"/>
      <c r="M33" s="54"/>
      <c r="N33" s="54" t="s">
        <v>127</v>
      </c>
      <c r="O33" s="56"/>
      <c r="P33" s="113" t="s">
        <v>36</v>
      </c>
      <c r="Q33" s="25" t="s">
        <v>128</v>
      </c>
      <c r="R33" s="128">
        <v>1102</v>
      </c>
      <c r="S33" s="57" t="s">
        <v>38</v>
      </c>
      <c r="T33" s="56"/>
      <c r="U33" s="56"/>
      <c r="V33" s="54" t="s">
        <v>40</v>
      </c>
      <c r="W33" s="54" t="s">
        <v>41</v>
      </c>
      <c r="X33" s="54">
        <v>11</v>
      </c>
      <c r="Y33" s="54"/>
      <c r="Z33" s="54" t="s">
        <v>152</v>
      </c>
      <c r="AA33" s="56" t="s">
        <v>44</v>
      </c>
      <c r="AB33" s="22" t="s">
        <v>178</v>
      </c>
      <c r="AC33" s="54" t="s">
        <v>208</v>
      </c>
      <c r="AD33" s="54" t="s">
        <v>151</v>
      </c>
      <c r="AE33" s="54" t="s">
        <v>209</v>
      </c>
      <c r="AF33" s="24" t="s">
        <v>44</v>
      </c>
      <c r="AG33" s="22" t="s">
        <v>153</v>
      </c>
      <c r="AH33" s="32" t="s">
        <v>179</v>
      </c>
      <c r="AI33" s="22"/>
      <c r="AJ33" s="21" t="s">
        <v>48</v>
      </c>
      <c r="AK33" s="34">
        <v>44354</v>
      </c>
      <c r="AL33" s="33">
        <f t="shared" si="1"/>
        <v>91307</v>
      </c>
    </row>
    <row r="34" spans="1:38" ht="18" customHeight="1" x14ac:dyDescent="0.3">
      <c r="A34" s="135">
        <v>30</v>
      </c>
      <c r="B34" s="21">
        <v>91308</v>
      </c>
      <c r="C34" s="54"/>
      <c r="D34" s="23" t="s">
        <v>48</v>
      </c>
      <c r="E34" s="21"/>
      <c r="F34" s="54"/>
      <c r="G34" s="54"/>
      <c r="H34" s="120"/>
      <c r="I34" s="54" t="s">
        <v>210</v>
      </c>
      <c r="J34" s="54" t="s">
        <v>211</v>
      </c>
      <c r="K34" s="54" t="s">
        <v>34</v>
      </c>
      <c r="L34" s="54"/>
      <c r="M34" s="54"/>
      <c r="N34" s="54" t="s">
        <v>127</v>
      </c>
      <c r="O34" s="56"/>
      <c r="P34" s="113" t="s">
        <v>36</v>
      </c>
      <c r="Q34" s="25" t="s">
        <v>128</v>
      </c>
      <c r="R34" s="128">
        <v>1102</v>
      </c>
      <c r="S34" s="57" t="s">
        <v>38</v>
      </c>
      <c r="T34" s="56"/>
      <c r="U34" s="56"/>
      <c r="V34" s="54" t="s">
        <v>40</v>
      </c>
      <c r="W34" s="54" t="s">
        <v>41</v>
      </c>
      <c r="X34" s="54">
        <v>3</v>
      </c>
      <c r="Y34" s="54"/>
      <c r="Z34" s="54" t="s">
        <v>85</v>
      </c>
      <c r="AA34" s="56" t="s">
        <v>214</v>
      </c>
      <c r="AB34" s="22" t="s">
        <v>215</v>
      </c>
      <c r="AC34" s="54" t="s">
        <v>210</v>
      </c>
      <c r="AD34" s="54" t="s">
        <v>212</v>
      </c>
      <c r="AE34" s="54" t="s">
        <v>213</v>
      </c>
      <c r="AF34" s="24" t="s">
        <v>44</v>
      </c>
      <c r="AG34" s="22" t="s">
        <v>153</v>
      </c>
      <c r="AH34" s="32" t="s">
        <v>216</v>
      </c>
      <c r="AI34" s="22"/>
      <c r="AJ34" s="21" t="s">
        <v>48</v>
      </c>
      <c r="AK34" s="34">
        <v>44354</v>
      </c>
      <c r="AL34" s="33">
        <f t="shared" si="1"/>
        <v>91308</v>
      </c>
    </row>
    <row r="35" spans="1:38" ht="18" customHeight="1" x14ac:dyDescent="0.3">
      <c r="A35" s="135">
        <v>31</v>
      </c>
      <c r="B35" s="21">
        <v>40304</v>
      </c>
      <c r="C35" s="54" t="s">
        <v>217</v>
      </c>
      <c r="D35" s="23" t="s">
        <v>96</v>
      </c>
      <c r="E35" s="21"/>
      <c r="F35" s="54" t="s">
        <v>221</v>
      </c>
      <c r="G35" s="55" t="s">
        <v>218</v>
      </c>
      <c r="H35" s="120"/>
      <c r="I35" s="54" t="s">
        <v>1322</v>
      </c>
      <c r="J35" s="54" t="s">
        <v>1397</v>
      </c>
      <c r="K35" s="54" t="s">
        <v>219</v>
      </c>
      <c r="L35" s="54"/>
      <c r="M35" s="54"/>
      <c r="N35" s="54" t="s">
        <v>127</v>
      </c>
      <c r="O35" s="54" t="s">
        <v>171</v>
      </c>
      <c r="P35" s="113" t="s">
        <v>36</v>
      </c>
      <c r="Q35" s="25" t="s">
        <v>128</v>
      </c>
      <c r="R35" s="128">
        <v>1102</v>
      </c>
      <c r="S35" s="57" t="s">
        <v>38</v>
      </c>
      <c r="T35" s="56" t="s">
        <v>172</v>
      </c>
      <c r="U35" s="54"/>
      <c r="V35" s="54" t="s">
        <v>92</v>
      </c>
      <c r="W35" s="54" t="s">
        <v>41</v>
      </c>
      <c r="X35" s="54">
        <v>126</v>
      </c>
      <c r="Y35" s="54"/>
      <c r="Z35" s="54" t="s">
        <v>103</v>
      </c>
      <c r="AA35" s="56" t="s">
        <v>44</v>
      </c>
      <c r="AB35" s="22" t="s">
        <v>220</v>
      </c>
      <c r="AC35" s="54" t="s">
        <v>222</v>
      </c>
      <c r="AD35" s="54" t="s">
        <v>223</v>
      </c>
      <c r="AE35" s="54" t="s">
        <v>224</v>
      </c>
      <c r="AF35" s="24" t="s">
        <v>44</v>
      </c>
      <c r="AG35" s="22" t="s">
        <v>225</v>
      </c>
      <c r="AH35" s="32" t="s">
        <v>226</v>
      </c>
      <c r="AI35" s="22"/>
      <c r="AJ35" s="21" t="s">
        <v>95</v>
      </c>
      <c r="AK35" s="34">
        <v>44354</v>
      </c>
      <c r="AL35" s="35">
        <f t="shared" si="1"/>
        <v>40304</v>
      </c>
    </row>
    <row r="36" spans="1:38" ht="18" customHeight="1" x14ac:dyDescent="0.3">
      <c r="A36" s="135">
        <v>32</v>
      </c>
      <c r="B36" s="21">
        <v>91310</v>
      </c>
      <c r="C36" s="54"/>
      <c r="D36" s="23" t="s">
        <v>48</v>
      </c>
      <c r="E36" s="21"/>
      <c r="F36" s="54"/>
      <c r="G36" s="54"/>
      <c r="H36" s="120"/>
      <c r="I36" s="54" t="s">
        <v>227</v>
      </c>
      <c r="J36" s="54"/>
      <c r="K36" s="54" t="s">
        <v>34</v>
      </c>
      <c r="L36" s="54"/>
      <c r="M36" s="54"/>
      <c r="N36" s="54" t="s">
        <v>127</v>
      </c>
      <c r="O36" s="56"/>
      <c r="P36" s="113" t="s">
        <v>36</v>
      </c>
      <c r="Q36" s="25" t="s">
        <v>128</v>
      </c>
      <c r="R36" s="128">
        <v>1102</v>
      </c>
      <c r="S36" s="57" t="s">
        <v>38</v>
      </c>
      <c r="T36" s="56"/>
      <c r="U36" s="56"/>
      <c r="V36" s="54" t="s">
        <v>40</v>
      </c>
      <c r="W36" s="54" t="s">
        <v>41</v>
      </c>
      <c r="X36" s="54">
        <v>3</v>
      </c>
      <c r="Y36" s="54"/>
      <c r="Z36" s="54" t="s">
        <v>53</v>
      </c>
      <c r="AA36" s="56" t="s">
        <v>44</v>
      </c>
      <c r="AB36" s="22" t="s">
        <v>230</v>
      </c>
      <c r="AC36" s="54" t="s">
        <v>227</v>
      </c>
      <c r="AD36" s="54" t="s">
        <v>228</v>
      </c>
      <c r="AE36" s="54" t="s">
        <v>229</v>
      </c>
      <c r="AF36" s="24"/>
      <c r="AG36" s="22"/>
      <c r="AH36" s="32" t="s">
        <v>231</v>
      </c>
      <c r="AI36" s="22"/>
      <c r="AJ36" s="25" t="s">
        <v>48</v>
      </c>
      <c r="AK36" s="34">
        <v>44354</v>
      </c>
      <c r="AL36" s="33">
        <f t="shared" si="1"/>
        <v>91310</v>
      </c>
    </row>
    <row r="37" spans="1:38" ht="18" customHeight="1" x14ac:dyDescent="0.3">
      <c r="A37" s="135">
        <v>33</v>
      </c>
      <c r="B37" s="21">
        <v>91311</v>
      </c>
      <c r="C37" s="54"/>
      <c r="D37" s="23" t="s">
        <v>48</v>
      </c>
      <c r="E37" s="21"/>
      <c r="F37" s="54"/>
      <c r="G37" s="54"/>
      <c r="H37" s="120"/>
      <c r="I37" s="54" t="s">
        <v>232</v>
      </c>
      <c r="J37" s="54"/>
      <c r="K37" s="54" t="s">
        <v>233</v>
      </c>
      <c r="L37" s="54"/>
      <c r="M37" s="54"/>
      <c r="N37" s="54" t="s">
        <v>127</v>
      </c>
      <c r="O37" s="56"/>
      <c r="P37" s="113" t="s">
        <v>36</v>
      </c>
      <c r="Q37" s="25" t="s">
        <v>128</v>
      </c>
      <c r="R37" s="128">
        <v>1102</v>
      </c>
      <c r="S37" s="57" t="s">
        <v>38</v>
      </c>
      <c r="T37" s="56" t="s">
        <v>129</v>
      </c>
      <c r="U37" s="56"/>
      <c r="V37" s="54" t="s">
        <v>59</v>
      </c>
      <c r="W37" s="54" t="s">
        <v>41</v>
      </c>
      <c r="X37" s="54">
        <v>18</v>
      </c>
      <c r="Y37" s="54"/>
      <c r="Z37" s="54"/>
      <c r="AA37" s="56" t="s">
        <v>44</v>
      </c>
      <c r="AB37" s="22" t="s">
        <v>198</v>
      </c>
      <c r="AC37" s="54" t="s">
        <v>232</v>
      </c>
      <c r="AD37" s="54" t="s">
        <v>196</v>
      </c>
      <c r="AE37" s="54" t="s">
        <v>197</v>
      </c>
      <c r="AF37" s="24"/>
      <c r="AG37" s="22"/>
      <c r="AH37" s="32" t="s">
        <v>234</v>
      </c>
      <c r="AI37" s="22"/>
      <c r="AJ37" s="21" t="s">
        <v>48</v>
      </c>
      <c r="AK37" s="34">
        <v>44354</v>
      </c>
      <c r="AL37" s="33">
        <f t="shared" si="1"/>
        <v>91311</v>
      </c>
    </row>
    <row r="38" spans="1:38" ht="18" customHeight="1" x14ac:dyDescent="0.3">
      <c r="A38" s="135">
        <v>34</v>
      </c>
      <c r="B38" s="21">
        <v>91312</v>
      </c>
      <c r="C38" s="54"/>
      <c r="D38" s="23" t="s">
        <v>48</v>
      </c>
      <c r="E38" s="21"/>
      <c r="F38" s="54"/>
      <c r="G38" s="54"/>
      <c r="H38" s="120"/>
      <c r="I38" s="54" t="s">
        <v>235</v>
      </c>
      <c r="J38" s="54"/>
      <c r="K38" s="54" t="s">
        <v>34</v>
      </c>
      <c r="L38" s="54"/>
      <c r="M38" s="54"/>
      <c r="N38" s="54" t="s">
        <v>127</v>
      </c>
      <c r="O38" s="56"/>
      <c r="P38" s="113" t="s">
        <v>36</v>
      </c>
      <c r="Q38" s="25" t="s">
        <v>128</v>
      </c>
      <c r="R38" s="128">
        <v>1102</v>
      </c>
      <c r="S38" s="57" t="s">
        <v>38</v>
      </c>
      <c r="T38" s="56" t="s">
        <v>129</v>
      </c>
      <c r="U38" s="56"/>
      <c r="V38" s="54" t="s">
        <v>40</v>
      </c>
      <c r="W38" s="54" t="s">
        <v>41</v>
      </c>
      <c r="X38" s="54">
        <v>8</v>
      </c>
      <c r="Y38" s="54"/>
      <c r="Z38" s="54" t="s">
        <v>53</v>
      </c>
      <c r="AA38" s="56" t="s">
        <v>44</v>
      </c>
      <c r="AB38" s="22" t="s">
        <v>237</v>
      </c>
      <c r="AC38" s="54" t="s">
        <v>235</v>
      </c>
      <c r="AD38" s="54" t="s">
        <v>236</v>
      </c>
      <c r="AE38" s="54" t="s">
        <v>84</v>
      </c>
      <c r="AF38" s="24"/>
      <c r="AG38" s="22"/>
      <c r="AH38" s="32" t="s">
        <v>88</v>
      </c>
      <c r="AI38" s="22"/>
      <c r="AJ38" s="25" t="s">
        <v>48</v>
      </c>
      <c r="AK38" s="34">
        <v>44354</v>
      </c>
      <c r="AL38" s="33">
        <f t="shared" si="1"/>
        <v>91312</v>
      </c>
    </row>
    <row r="39" spans="1:38" ht="18" customHeight="1" x14ac:dyDescent="0.3">
      <c r="A39" s="135">
        <v>35</v>
      </c>
      <c r="B39" s="21">
        <v>91313</v>
      </c>
      <c r="C39" s="54"/>
      <c r="D39" s="23" t="s">
        <v>48</v>
      </c>
      <c r="E39" s="21"/>
      <c r="F39" s="54"/>
      <c r="G39" s="54"/>
      <c r="H39" s="120"/>
      <c r="I39" s="54" t="s">
        <v>238</v>
      </c>
      <c r="J39" s="54"/>
      <c r="K39" s="54" t="s">
        <v>34</v>
      </c>
      <c r="L39" s="54"/>
      <c r="M39" s="54"/>
      <c r="N39" s="54" t="s">
        <v>127</v>
      </c>
      <c r="O39" s="56"/>
      <c r="P39" s="113" t="s">
        <v>36</v>
      </c>
      <c r="Q39" s="25" t="s">
        <v>128</v>
      </c>
      <c r="R39" s="128">
        <v>1102</v>
      </c>
      <c r="S39" s="57" t="s">
        <v>38</v>
      </c>
      <c r="T39" s="56"/>
      <c r="U39" s="56"/>
      <c r="V39" s="54" t="s">
        <v>40</v>
      </c>
      <c r="W39" s="54" t="s">
        <v>41</v>
      </c>
      <c r="X39" s="54">
        <v>6</v>
      </c>
      <c r="Y39" s="54"/>
      <c r="Z39" s="54" t="s">
        <v>85</v>
      </c>
      <c r="AA39" s="56" t="s">
        <v>44</v>
      </c>
      <c r="AB39" s="22" t="s">
        <v>239</v>
      </c>
      <c r="AC39" s="54" t="s">
        <v>238</v>
      </c>
      <c r="AD39" s="54"/>
      <c r="AE39" s="54"/>
      <c r="AF39" s="24" t="s">
        <v>44</v>
      </c>
      <c r="AG39" s="22" t="s">
        <v>240</v>
      </c>
      <c r="AH39" s="32"/>
      <c r="AI39" s="22"/>
      <c r="AJ39" s="25" t="s">
        <v>48</v>
      </c>
      <c r="AK39" s="34">
        <v>44354</v>
      </c>
      <c r="AL39" s="33">
        <f t="shared" si="1"/>
        <v>91313</v>
      </c>
    </row>
    <row r="40" spans="1:38" ht="18" customHeight="1" x14ac:dyDescent="0.3">
      <c r="A40" s="135">
        <v>36</v>
      </c>
      <c r="B40" s="21">
        <v>91314</v>
      </c>
      <c r="C40" s="54"/>
      <c r="D40" s="23" t="s">
        <v>48</v>
      </c>
      <c r="E40" s="21"/>
      <c r="F40" s="58" t="s">
        <v>241</v>
      </c>
      <c r="G40" s="54" t="s">
        <v>1321</v>
      </c>
      <c r="H40" s="121"/>
      <c r="I40" s="54" t="s">
        <v>242</v>
      </c>
      <c r="J40" s="68"/>
      <c r="K40" s="54" t="s">
        <v>243</v>
      </c>
      <c r="L40" s="54"/>
      <c r="M40" s="54"/>
      <c r="N40" s="54" t="s">
        <v>127</v>
      </c>
      <c r="O40" s="56"/>
      <c r="P40" s="113" t="s">
        <v>36</v>
      </c>
      <c r="Q40" s="25" t="s">
        <v>128</v>
      </c>
      <c r="R40" s="128">
        <v>1102</v>
      </c>
      <c r="S40" s="57" t="s">
        <v>38</v>
      </c>
      <c r="T40" s="63" t="s">
        <v>129</v>
      </c>
      <c r="U40" s="63"/>
      <c r="V40" s="54" t="s">
        <v>92</v>
      </c>
      <c r="W40" s="54" t="s">
        <v>41</v>
      </c>
      <c r="X40" s="54">
        <v>52</v>
      </c>
      <c r="Y40" s="54"/>
      <c r="Z40" s="54"/>
      <c r="AA40" s="56" t="s">
        <v>44</v>
      </c>
      <c r="AB40" s="24" t="s">
        <v>246</v>
      </c>
      <c r="AC40" s="54" t="s">
        <v>242</v>
      </c>
      <c r="AD40" s="54" t="s">
        <v>244</v>
      </c>
      <c r="AE40" s="54" t="s">
        <v>245</v>
      </c>
      <c r="AF40" s="24" t="s">
        <v>44</v>
      </c>
      <c r="AG40" s="22" t="s">
        <v>237</v>
      </c>
      <c r="AH40" s="32" t="s">
        <v>247</v>
      </c>
      <c r="AI40" s="22"/>
      <c r="AJ40" s="21" t="s">
        <v>248</v>
      </c>
      <c r="AK40" s="34">
        <v>44354</v>
      </c>
      <c r="AL40" s="33">
        <f t="shared" si="1"/>
        <v>91314</v>
      </c>
    </row>
    <row r="41" spans="1:38" ht="18" customHeight="1" x14ac:dyDescent="0.3">
      <c r="A41" s="135">
        <v>37</v>
      </c>
      <c r="B41" s="21"/>
      <c r="C41" s="21"/>
      <c r="D41" s="23"/>
      <c r="E41" s="21"/>
      <c r="F41" s="38"/>
      <c r="G41" s="38"/>
      <c r="H41" s="121" t="s">
        <v>265</v>
      </c>
      <c r="I41" s="58"/>
      <c r="J41" s="58"/>
      <c r="K41" s="58"/>
      <c r="L41" s="58"/>
      <c r="M41" s="58"/>
      <c r="N41" s="58"/>
      <c r="O41" s="58"/>
      <c r="P41" s="113"/>
      <c r="Q41" s="25"/>
      <c r="R41" s="39"/>
      <c r="S41" s="57"/>
      <c r="T41" s="56"/>
      <c r="U41" s="56"/>
      <c r="V41" s="56"/>
      <c r="W41" s="56"/>
      <c r="X41" s="58"/>
      <c r="Y41" s="54"/>
      <c r="Z41" s="54"/>
      <c r="AA41" s="31"/>
      <c r="AB41" s="31"/>
      <c r="AC41" s="58"/>
      <c r="AD41" s="54"/>
      <c r="AE41" s="54"/>
      <c r="AF41" s="31"/>
      <c r="AG41" s="24"/>
      <c r="AH41" s="32"/>
      <c r="AI41" s="32"/>
      <c r="AJ41" s="25"/>
      <c r="AK41" s="25"/>
      <c r="AL41" s="33"/>
    </row>
    <row r="42" spans="1:38" ht="18" customHeight="1" x14ac:dyDescent="0.3">
      <c r="A42" s="135">
        <v>38</v>
      </c>
      <c r="B42" s="21">
        <v>10301</v>
      </c>
      <c r="C42" s="54"/>
      <c r="D42" s="23" t="s">
        <v>249</v>
      </c>
      <c r="E42" s="21"/>
      <c r="F42" s="64" t="s">
        <v>250</v>
      </c>
      <c r="G42" s="64"/>
      <c r="H42" s="121"/>
      <c r="I42" s="64" t="s">
        <v>257</v>
      </c>
      <c r="J42" s="41"/>
      <c r="K42" s="64" t="s">
        <v>251</v>
      </c>
      <c r="L42" s="64" t="s">
        <v>252</v>
      </c>
      <c r="M42" s="54"/>
      <c r="N42" s="64" t="s">
        <v>253</v>
      </c>
      <c r="O42" s="41"/>
      <c r="P42" s="114" t="s">
        <v>36</v>
      </c>
      <c r="Q42" s="42" t="s">
        <v>254</v>
      </c>
      <c r="R42" s="21">
        <v>1103</v>
      </c>
      <c r="S42" s="57" t="s">
        <v>38</v>
      </c>
      <c r="T42" s="65" t="s">
        <v>255</v>
      </c>
      <c r="U42" s="64"/>
      <c r="V42" s="64"/>
      <c r="W42" s="64"/>
      <c r="X42" s="44" t="s">
        <v>256</v>
      </c>
      <c r="Y42" s="64"/>
      <c r="Z42" s="64"/>
      <c r="AA42" s="65" t="s">
        <v>44</v>
      </c>
      <c r="AB42" s="40" t="s">
        <v>258</v>
      </c>
      <c r="AC42" s="54"/>
      <c r="AD42" s="65" t="s">
        <v>257</v>
      </c>
      <c r="AE42" s="64" t="s">
        <v>295</v>
      </c>
      <c r="AF42" s="43"/>
      <c r="AG42" s="43"/>
      <c r="AH42" s="41" t="s">
        <v>259</v>
      </c>
      <c r="AI42" s="41"/>
      <c r="AJ42" s="44" t="s">
        <v>260</v>
      </c>
      <c r="AK42" s="45">
        <v>44573</v>
      </c>
      <c r="AL42" s="33">
        <f t="shared" ref="AL42:AL63" si="2">B42</f>
        <v>10301</v>
      </c>
    </row>
    <row r="43" spans="1:38" ht="18" customHeight="1" x14ac:dyDescent="0.3">
      <c r="A43" s="135">
        <v>39</v>
      </c>
      <c r="B43" s="21">
        <v>40305</v>
      </c>
      <c r="C43" s="56" t="s">
        <v>1324</v>
      </c>
      <c r="D43" s="23" t="s">
        <v>96</v>
      </c>
      <c r="E43" s="21"/>
      <c r="F43" s="54" t="s">
        <v>261</v>
      </c>
      <c r="G43" s="38" t="s">
        <v>1325</v>
      </c>
      <c r="H43" s="120"/>
      <c r="I43" s="54" t="s">
        <v>1323</v>
      </c>
      <c r="J43" s="54" t="s">
        <v>262</v>
      </c>
      <c r="K43" s="54" t="s">
        <v>263</v>
      </c>
      <c r="L43" s="54" t="s">
        <v>264</v>
      </c>
      <c r="M43" s="54"/>
      <c r="N43" s="54" t="s">
        <v>253</v>
      </c>
      <c r="O43" s="54" t="s">
        <v>171</v>
      </c>
      <c r="P43" s="113" t="s">
        <v>36</v>
      </c>
      <c r="Q43" s="25" t="s">
        <v>254</v>
      </c>
      <c r="R43" s="21">
        <v>1103</v>
      </c>
      <c r="S43" s="57" t="s">
        <v>38</v>
      </c>
      <c r="T43" s="56" t="s">
        <v>271</v>
      </c>
      <c r="U43" s="54"/>
      <c r="V43" s="54" t="s">
        <v>92</v>
      </c>
      <c r="W43" s="54" t="s">
        <v>41</v>
      </c>
      <c r="X43" s="54">
        <v>161</v>
      </c>
      <c r="Y43" s="54"/>
      <c r="Z43" s="54" t="s">
        <v>103</v>
      </c>
      <c r="AA43" s="56" t="s">
        <v>44</v>
      </c>
      <c r="AB43" s="22" t="s">
        <v>266</v>
      </c>
      <c r="AC43" s="127" t="s">
        <v>1326</v>
      </c>
      <c r="AD43" s="54" t="s">
        <v>272</v>
      </c>
      <c r="AE43" s="54" t="s">
        <v>273</v>
      </c>
      <c r="AF43" s="24" t="s">
        <v>44</v>
      </c>
      <c r="AG43" s="22" t="s">
        <v>267</v>
      </c>
      <c r="AH43" s="32" t="s">
        <v>268</v>
      </c>
      <c r="AI43" s="22"/>
      <c r="AJ43" s="21" t="s">
        <v>269</v>
      </c>
      <c r="AK43" s="34">
        <v>44354</v>
      </c>
      <c r="AL43" s="35">
        <f t="shared" si="2"/>
        <v>40305</v>
      </c>
    </row>
    <row r="44" spans="1:38" ht="18" customHeight="1" x14ac:dyDescent="0.3">
      <c r="A44" s="135">
        <v>40</v>
      </c>
      <c r="B44" s="21">
        <v>91316</v>
      </c>
      <c r="C44" s="54"/>
      <c r="D44" s="23" t="s">
        <v>48</v>
      </c>
      <c r="E44" s="21"/>
      <c r="F44" s="54"/>
      <c r="G44" s="54"/>
      <c r="H44" s="120"/>
      <c r="I44" s="54" t="s">
        <v>274</v>
      </c>
      <c r="J44" s="54"/>
      <c r="K44" s="54" t="s">
        <v>34</v>
      </c>
      <c r="L44" s="54"/>
      <c r="M44" s="54"/>
      <c r="N44" s="54" t="s">
        <v>253</v>
      </c>
      <c r="O44" s="56"/>
      <c r="P44" s="113" t="s">
        <v>36</v>
      </c>
      <c r="Q44" s="25" t="s">
        <v>254</v>
      </c>
      <c r="R44" s="21">
        <v>1103</v>
      </c>
      <c r="S44" s="57" t="s">
        <v>38</v>
      </c>
      <c r="T44" s="56" t="s">
        <v>275</v>
      </c>
      <c r="U44" s="56"/>
      <c r="V44" s="54" t="s">
        <v>40</v>
      </c>
      <c r="W44" s="54" t="s">
        <v>41</v>
      </c>
      <c r="X44" s="54">
        <v>3</v>
      </c>
      <c r="Y44" s="54"/>
      <c r="Z44" s="54" t="s">
        <v>53</v>
      </c>
      <c r="AA44" s="56" t="s">
        <v>44</v>
      </c>
      <c r="AB44" s="22" t="s">
        <v>237</v>
      </c>
      <c r="AC44" s="54" t="s">
        <v>274</v>
      </c>
      <c r="AD44" s="54" t="s">
        <v>236</v>
      </c>
      <c r="AE44" s="54" t="s">
        <v>84</v>
      </c>
      <c r="AF44" s="24" t="s">
        <v>44</v>
      </c>
      <c r="AG44" s="22" t="s">
        <v>86</v>
      </c>
      <c r="AH44" s="32" t="s">
        <v>88</v>
      </c>
      <c r="AI44" s="22"/>
      <c r="AJ44" s="25" t="s">
        <v>48</v>
      </c>
      <c r="AK44" s="34">
        <v>44354</v>
      </c>
      <c r="AL44" s="33">
        <f t="shared" si="2"/>
        <v>91316</v>
      </c>
    </row>
    <row r="45" spans="1:38" ht="18" customHeight="1" x14ac:dyDescent="0.3">
      <c r="A45" s="135">
        <v>41</v>
      </c>
      <c r="B45" s="21">
        <v>91317</v>
      </c>
      <c r="C45" s="54"/>
      <c r="D45" s="23" t="s">
        <v>48</v>
      </c>
      <c r="E45" s="21"/>
      <c r="F45" s="54"/>
      <c r="G45" s="54"/>
      <c r="H45" s="120"/>
      <c r="I45" s="54" t="s">
        <v>42</v>
      </c>
      <c r="J45" s="54"/>
      <c r="K45" s="54" t="s">
        <v>34</v>
      </c>
      <c r="L45" s="54"/>
      <c r="M45" s="54"/>
      <c r="N45" s="54" t="s">
        <v>253</v>
      </c>
      <c r="O45" s="56"/>
      <c r="P45" s="113" t="s">
        <v>36</v>
      </c>
      <c r="Q45" s="25" t="s">
        <v>254</v>
      </c>
      <c r="R45" s="21">
        <v>1103</v>
      </c>
      <c r="S45" s="57" t="s">
        <v>38</v>
      </c>
      <c r="T45" s="56"/>
      <c r="U45" s="56"/>
      <c r="V45" s="54" t="s">
        <v>40</v>
      </c>
      <c r="W45" s="54" t="s">
        <v>41</v>
      </c>
      <c r="X45" s="54">
        <v>4</v>
      </c>
      <c r="Y45" s="54"/>
      <c r="Z45" s="54" t="s">
        <v>85</v>
      </c>
      <c r="AA45" s="56" t="s">
        <v>44</v>
      </c>
      <c r="AB45" s="22" t="s">
        <v>45</v>
      </c>
      <c r="AC45" s="54" t="s">
        <v>42</v>
      </c>
      <c r="AD45" s="54" t="s">
        <v>42</v>
      </c>
      <c r="AE45" s="54" t="s">
        <v>43</v>
      </c>
      <c r="AF45" s="24"/>
      <c r="AG45" s="22"/>
      <c r="AH45" s="32" t="s">
        <v>46</v>
      </c>
      <c r="AI45" s="22"/>
      <c r="AJ45" s="21" t="s">
        <v>48</v>
      </c>
      <c r="AK45" s="34">
        <v>44354</v>
      </c>
      <c r="AL45" s="33">
        <f t="shared" si="2"/>
        <v>91317</v>
      </c>
    </row>
    <row r="46" spans="1:38" ht="18" customHeight="1" x14ac:dyDescent="0.3">
      <c r="A46" s="135">
        <v>42</v>
      </c>
      <c r="B46" s="21">
        <v>91318</v>
      </c>
      <c r="C46" s="54"/>
      <c r="D46" s="23" t="s">
        <v>48</v>
      </c>
      <c r="E46" s="21"/>
      <c r="F46" s="54"/>
      <c r="G46" s="54"/>
      <c r="H46" s="120"/>
      <c r="I46" s="54" t="s">
        <v>276</v>
      </c>
      <c r="J46" s="54" t="s">
        <v>277</v>
      </c>
      <c r="K46" s="54" t="s">
        <v>34</v>
      </c>
      <c r="L46" s="54"/>
      <c r="M46" s="54"/>
      <c r="N46" s="54" t="s">
        <v>253</v>
      </c>
      <c r="O46" s="56"/>
      <c r="P46" s="113" t="s">
        <v>36</v>
      </c>
      <c r="Q46" s="25" t="s">
        <v>254</v>
      </c>
      <c r="R46" s="21">
        <v>1103</v>
      </c>
      <c r="S46" s="57" t="s">
        <v>38</v>
      </c>
      <c r="T46" s="56"/>
      <c r="U46" s="56"/>
      <c r="V46" s="54" t="s">
        <v>40</v>
      </c>
      <c r="W46" s="54" t="s">
        <v>41</v>
      </c>
      <c r="X46" s="54">
        <v>7</v>
      </c>
      <c r="Y46" s="54"/>
      <c r="Z46" s="54"/>
      <c r="AA46" s="56" t="s">
        <v>44</v>
      </c>
      <c r="AB46" s="22" t="s">
        <v>72</v>
      </c>
      <c r="AC46" s="54" t="s">
        <v>276</v>
      </c>
      <c r="AD46" s="54" t="s">
        <v>70</v>
      </c>
      <c r="AE46" s="54" t="s">
        <v>71</v>
      </c>
      <c r="AF46" s="24"/>
      <c r="AG46" s="22"/>
      <c r="AH46" s="32" t="s">
        <v>73</v>
      </c>
      <c r="AI46" s="22"/>
      <c r="AJ46" s="21" t="s">
        <v>48</v>
      </c>
      <c r="AK46" s="34">
        <v>44354</v>
      </c>
      <c r="AL46" s="33">
        <f t="shared" si="2"/>
        <v>91318</v>
      </c>
    </row>
    <row r="47" spans="1:38" ht="18" customHeight="1" x14ac:dyDescent="0.3">
      <c r="A47" s="135">
        <v>43</v>
      </c>
      <c r="B47" s="21">
        <v>30379</v>
      </c>
      <c r="C47" s="54"/>
      <c r="D47" s="23" t="s">
        <v>32</v>
      </c>
      <c r="E47" s="21"/>
      <c r="F47" s="55" t="s">
        <v>278</v>
      </c>
      <c r="G47" s="56" t="s">
        <v>1327</v>
      </c>
      <c r="H47" s="118"/>
      <c r="I47" s="58" t="s">
        <v>279</v>
      </c>
      <c r="J47" s="56" t="s">
        <v>1328</v>
      </c>
      <c r="K47" s="55" t="s">
        <v>34</v>
      </c>
      <c r="L47" s="54"/>
      <c r="M47" s="54"/>
      <c r="N47" s="54" t="s">
        <v>253</v>
      </c>
      <c r="O47" s="55"/>
      <c r="P47" s="113" t="s">
        <v>36</v>
      </c>
      <c r="Q47" s="60" t="s">
        <v>254</v>
      </c>
      <c r="R47" s="21">
        <v>1103</v>
      </c>
      <c r="S47" s="57" t="s">
        <v>38</v>
      </c>
      <c r="T47" s="59" t="s">
        <v>275</v>
      </c>
      <c r="U47" s="59"/>
      <c r="V47" s="59" t="s">
        <v>40</v>
      </c>
      <c r="W47" s="56" t="s">
        <v>41</v>
      </c>
      <c r="X47" s="27">
        <v>6</v>
      </c>
      <c r="Y47" s="28"/>
      <c r="Z47" s="59"/>
      <c r="AA47" s="57" t="s">
        <v>44</v>
      </c>
      <c r="AB47" s="26" t="s">
        <v>178</v>
      </c>
      <c r="AC47" s="58" t="s">
        <v>279</v>
      </c>
      <c r="AD47" s="59" t="s">
        <v>151</v>
      </c>
      <c r="AE47" s="59" t="s">
        <v>177</v>
      </c>
      <c r="AF47" s="31" t="s">
        <v>44</v>
      </c>
      <c r="AG47" s="23" t="s">
        <v>153</v>
      </c>
      <c r="AH47" s="32" t="s">
        <v>179</v>
      </c>
      <c r="AI47" s="32"/>
      <c r="AJ47" s="170" t="s">
        <v>47</v>
      </c>
      <c r="AK47" s="21"/>
      <c r="AL47" s="33">
        <f t="shared" si="2"/>
        <v>30379</v>
      </c>
    </row>
    <row r="48" spans="1:38" ht="18" customHeight="1" x14ac:dyDescent="0.3">
      <c r="A48" s="135">
        <v>44</v>
      </c>
      <c r="B48" s="21">
        <v>91319</v>
      </c>
      <c r="C48" s="54"/>
      <c r="D48" s="23" t="s">
        <v>48</v>
      </c>
      <c r="E48" s="21"/>
      <c r="F48" s="54"/>
      <c r="G48" s="54"/>
      <c r="H48" s="120"/>
      <c r="I48" s="54" t="s">
        <v>280</v>
      </c>
      <c r="J48" s="54"/>
      <c r="K48" s="54" t="s">
        <v>281</v>
      </c>
      <c r="L48" s="54" t="s">
        <v>1329</v>
      </c>
      <c r="M48" s="54"/>
      <c r="N48" s="54" t="s">
        <v>253</v>
      </c>
      <c r="O48" s="56"/>
      <c r="P48" s="113" t="s">
        <v>36</v>
      </c>
      <c r="Q48" s="25" t="s">
        <v>254</v>
      </c>
      <c r="R48" s="21">
        <v>1103</v>
      </c>
      <c r="S48" s="57" t="s">
        <v>38</v>
      </c>
      <c r="T48" s="56"/>
      <c r="U48" s="56"/>
      <c r="V48" s="54" t="s">
        <v>59</v>
      </c>
      <c r="W48" s="54" t="s">
        <v>60</v>
      </c>
      <c r="X48" s="54">
        <v>28</v>
      </c>
      <c r="Y48" s="54"/>
      <c r="Z48" s="54"/>
      <c r="AA48" s="56" t="s">
        <v>44</v>
      </c>
      <c r="AB48" s="22" t="s">
        <v>198</v>
      </c>
      <c r="AC48" s="54" t="s">
        <v>280</v>
      </c>
      <c r="AD48" s="54" t="s">
        <v>196</v>
      </c>
      <c r="AE48" s="54" t="s">
        <v>197</v>
      </c>
      <c r="AF48" s="24"/>
      <c r="AG48" s="22"/>
      <c r="AH48" s="32" t="s">
        <v>282</v>
      </c>
      <c r="AI48" s="22"/>
      <c r="AJ48" s="21" t="s">
        <v>48</v>
      </c>
      <c r="AK48" s="34">
        <v>44354</v>
      </c>
      <c r="AL48" s="33">
        <f t="shared" si="2"/>
        <v>91319</v>
      </c>
    </row>
    <row r="49" spans="1:38" ht="18" customHeight="1" x14ac:dyDescent="0.3">
      <c r="A49" s="135">
        <v>45</v>
      </c>
      <c r="B49" s="21">
        <v>91320</v>
      </c>
      <c r="C49" s="54"/>
      <c r="D49" s="23" t="s">
        <v>48</v>
      </c>
      <c r="E49" s="21"/>
      <c r="F49" s="54" t="s">
        <v>283</v>
      </c>
      <c r="G49" s="54" t="s">
        <v>283</v>
      </c>
      <c r="H49" s="120"/>
      <c r="I49" s="54" t="s">
        <v>284</v>
      </c>
      <c r="J49" s="54"/>
      <c r="K49" s="54"/>
      <c r="L49" s="54"/>
      <c r="M49" s="54"/>
      <c r="N49" s="54" t="s">
        <v>253</v>
      </c>
      <c r="O49" s="63"/>
      <c r="P49" s="113" t="s">
        <v>36</v>
      </c>
      <c r="Q49" s="25" t="s">
        <v>254</v>
      </c>
      <c r="R49" s="21">
        <v>1103</v>
      </c>
      <c r="S49" s="57" t="s">
        <v>38</v>
      </c>
      <c r="T49" s="56" t="s">
        <v>285</v>
      </c>
      <c r="U49" s="56"/>
      <c r="V49" s="54" t="s">
        <v>40</v>
      </c>
      <c r="W49" s="54" t="s">
        <v>41</v>
      </c>
      <c r="X49" s="46">
        <v>48</v>
      </c>
      <c r="Y49" s="46"/>
      <c r="Z49" s="56" t="s">
        <v>85</v>
      </c>
      <c r="AA49" s="31" t="s">
        <v>44</v>
      </c>
      <c r="AB49" s="31" t="s">
        <v>288</v>
      </c>
      <c r="AC49" s="54" t="s">
        <v>284</v>
      </c>
      <c r="AD49" s="54" t="s">
        <v>286</v>
      </c>
      <c r="AE49" s="54" t="s">
        <v>287</v>
      </c>
      <c r="AF49" s="31" t="s">
        <v>44</v>
      </c>
      <c r="AG49" s="47" t="s">
        <v>289</v>
      </c>
      <c r="AH49" s="22"/>
      <c r="AI49" s="22"/>
      <c r="AJ49" s="21" t="s">
        <v>47</v>
      </c>
      <c r="AK49" s="34">
        <v>44354</v>
      </c>
      <c r="AL49" s="33">
        <f t="shared" si="2"/>
        <v>91320</v>
      </c>
    </row>
    <row r="50" spans="1:38" ht="18" customHeight="1" x14ac:dyDescent="0.3">
      <c r="A50" s="135">
        <v>46</v>
      </c>
      <c r="B50" s="21">
        <v>91321</v>
      </c>
      <c r="C50" s="54"/>
      <c r="D50" s="23" t="s">
        <v>48</v>
      </c>
      <c r="E50" s="21"/>
      <c r="F50" s="54"/>
      <c r="G50" s="54"/>
      <c r="H50" s="120"/>
      <c r="I50" s="54" t="s">
        <v>290</v>
      </c>
      <c r="J50" s="54"/>
      <c r="K50" s="54" t="s">
        <v>291</v>
      </c>
      <c r="L50" s="54"/>
      <c r="M50" s="54"/>
      <c r="N50" s="54" t="s">
        <v>253</v>
      </c>
      <c r="O50" s="56"/>
      <c r="P50" s="113" t="s">
        <v>36</v>
      </c>
      <c r="Q50" s="25" t="s">
        <v>254</v>
      </c>
      <c r="R50" s="21">
        <v>1103</v>
      </c>
      <c r="S50" s="57" t="s">
        <v>38</v>
      </c>
      <c r="T50" s="56"/>
      <c r="U50" s="56"/>
      <c r="V50" s="54" t="s">
        <v>59</v>
      </c>
      <c r="W50" s="54" t="s">
        <v>41</v>
      </c>
      <c r="X50" s="54"/>
      <c r="Y50" s="54"/>
      <c r="Z50" s="54"/>
      <c r="AA50" s="56" t="s">
        <v>44</v>
      </c>
      <c r="AB50" s="22" t="s">
        <v>198</v>
      </c>
      <c r="AC50" s="54" t="s">
        <v>290</v>
      </c>
      <c r="AD50" s="54" t="s">
        <v>196</v>
      </c>
      <c r="AE50" s="54" t="s">
        <v>197</v>
      </c>
      <c r="AF50" s="24"/>
      <c r="AG50" s="22"/>
      <c r="AH50" s="32" t="s">
        <v>292</v>
      </c>
      <c r="AI50" s="22"/>
      <c r="AJ50" s="21" t="s">
        <v>48</v>
      </c>
      <c r="AK50" s="34">
        <v>44354</v>
      </c>
      <c r="AL50" s="33">
        <f t="shared" si="2"/>
        <v>91321</v>
      </c>
    </row>
    <row r="51" spans="1:38" ht="18" customHeight="1" x14ac:dyDescent="0.3">
      <c r="A51" s="135">
        <v>47</v>
      </c>
      <c r="B51" s="21">
        <v>91322</v>
      </c>
      <c r="C51" s="54"/>
      <c r="D51" s="23" t="s">
        <v>48</v>
      </c>
      <c r="E51" s="21"/>
      <c r="F51" s="54"/>
      <c r="G51" s="54"/>
      <c r="H51" s="120"/>
      <c r="I51" s="54" t="s">
        <v>293</v>
      </c>
      <c r="J51" s="54"/>
      <c r="K51" s="54" t="s">
        <v>294</v>
      </c>
      <c r="L51" s="54"/>
      <c r="M51" s="54"/>
      <c r="N51" s="54" t="s">
        <v>253</v>
      </c>
      <c r="O51" s="56"/>
      <c r="P51" s="113" t="s">
        <v>36</v>
      </c>
      <c r="Q51" s="25" t="s">
        <v>254</v>
      </c>
      <c r="R51" s="21">
        <v>1103</v>
      </c>
      <c r="S51" s="57" t="s">
        <v>38</v>
      </c>
      <c r="T51" s="56"/>
      <c r="U51" s="56"/>
      <c r="V51" s="54" t="s">
        <v>59</v>
      </c>
      <c r="W51" s="54" t="s">
        <v>60</v>
      </c>
      <c r="X51" s="54">
        <v>13</v>
      </c>
      <c r="Y51" s="54"/>
      <c r="Z51" s="54" t="s">
        <v>53</v>
      </c>
      <c r="AA51" s="56" t="s">
        <v>44</v>
      </c>
      <c r="AB51" s="22" t="s">
        <v>296</v>
      </c>
      <c r="AC51" s="54" t="s">
        <v>293</v>
      </c>
      <c r="AD51" s="54" t="s">
        <v>265</v>
      </c>
      <c r="AE51" s="54" t="s">
        <v>295</v>
      </c>
      <c r="AF51" s="24" t="s">
        <v>44</v>
      </c>
      <c r="AG51" s="22" t="s">
        <v>297</v>
      </c>
      <c r="AH51" s="32" t="s">
        <v>298</v>
      </c>
      <c r="AI51" s="22"/>
      <c r="AJ51" s="25" t="s">
        <v>48</v>
      </c>
      <c r="AK51" s="34">
        <v>44354</v>
      </c>
      <c r="AL51" s="33">
        <f t="shared" si="2"/>
        <v>91322</v>
      </c>
    </row>
    <row r="52" spans="1:38" ht="18" customHeight="1" x14ac:dyDescent="0.3">
      <c r="A52" s="135">
        <v>48</v>
      </c>
      <c r="B52" s="21">
        <v>91323</v>
      </c>
      <c r="C52" s="54"/>
      <c r="D52" s="23" t="s">
        <v>48</v>
      </c>
      <c r="E52" s="21"/>
      <c r="F52" s="54"/>
      <c r="G52" s="54"/>
      <c r="H52" s="120"/>
      <c r="I52" s="54" t="s">
        <v>299</v>
      </c>
      <c r="J52" s="54"/>
      <c r="K52" s="54"/>
      <c r="L52" s="54"/>
      <c r="M52" s="54"/>
      <c r="N52" s="54" t="s">
        <v>253</v>
      </c>
      <c r="O52" s="56"/>
      <c r="P52" s="113" t="s">
        <v>36</v>
      </c>
      <c r="Q52" s="25" t="s">
        <v>254</v>
      </c>
      <c r="R52" s="21">
        <v>1103</v>
      </c>
      <c r="S52" s="57" t="s">
        <v>38</v>
      </c>
      <c r="T52" s="56"/>
      <c r="U52" s="56"/>
      <c r="V52" s="54"/>
      <c r="W52" s="54"/>
      <c r="X52" s="54">
        <v>192</v>
      </c>
      <c r="Y52" s="54"/>
      <c r="Z52" s="54" t="s">
        <v>53</v>
      </c>
      <c r="AA52" s="56" t="s">
        <v>44</v>
      </c>
      <c r="AB52" s="22" t="s">
        <v>296</v>
      </c>
      <c r="AC52" s="54" t="s">
        <v>299</v>
      </c>
      <c r="AD52" s="54" t="s">
        <v>265</v>
      </c>
      <c r="AE52" s="54" t="s">
        <v>295</v>
      </c>
      <c r="AF52" s="24" t="s">
        <v>44</v>
      </c>
      <c r="AG52" s="22" t="s">
        <v>297</v>
      </c>
      <c r="AH52" s="32" t="s">
        <v>298</v>
      </c>
      <c r="AI52" s="22"/>
      <c r="AJ52" s="25" t="s">
        <v>48</v>
      </c>
      <c r="AK52" s="34">
        <v>44354</v>
      </c>
      <c r="AL52" s="33">
        <f t="shared" si="2"/>
        <v>91323</v>
      </c>
    </row>
    <row r="53" spans="1:38" ht="18" customHeight="1" x14ac:dyDescent="0.3">
      <c r="A53" s="135">
        <v>49</v>
      </c>
      <c r="B53" s="21">
        <v>91324</v>
      </c>
      <c r="C53" s="54"/>
      <c r="D53" s="23" t="s">
        <v>48</v>
      </c>
      <c r="E53" s="21"/>
      <c r="F53" s="54"/>
      <c r="G53" s="54"/>
      <c r="H53" s="120"/>
      <c r="I53" s="54" t="s">
        <v>300</v>
      </c>
      <c r="J53" s="54"/>
      <c r="K53" s="54"/>
      <c r="L53" s="54"/>
      <c r="M53" s="54"/>
      <c r="N53" s="54" t="s">
        <v>253</v>
      </c>
      <c r="O53" s="56"/>
      <c r="P53" s="113" t="s">
        <v>36</v>
      </c>
      <c r="Q53" s="25" t="s">
        <v>254</v>
      </c>
      <c r="R53" s="21">
        <v>1103</v>
      </c>
      <c r="S53" s="57" t="s">
        <v>38</v>
      </c>
      <c r="T53" s="56"/>
      <c r="U53" s="56"/>
      <c r="V53" s="54" t="s">
        <v>40</v>
      </c>
      <c r="W53" s="54" t="s">
        <v>41</v>
      </c>
      <c r="X53" s="54">
        <v>5</v>
      </c>
      <c r="Y53" s="54"/>
      <c r="Z53" s="54" t="s">
        <v>53</v>
      </c>
      <c r="AA53" s="56" t="s">
        <v>44</v>
      </c>
      <c r="AB53" s="22" t="s">
        <v>296</v>
      </c>
      <c r="AC53" s="54" t="s">
        <v>300</v>
      </c>
      <c r="AD53" s="54" t="s">
        <v>265</v>
      </c>
      <c r="AE53" s="54" t="s">
        <v>295</v>
      </c>
      <c r="AF53" s="24" t="s">
        <v>44</v>
      </c>
      <c r="AG53" s="22" t="s">
        <v>297</v>
      </c>
      <c r="AH53" s="32" t="s">
        <v>298</v>
      </c>
      <c r="AI53" s="22"/>
      <c r="AJ53" s="25" t="s">
        <v>48</v>
      </c>
      <c r="AK53" s="34">
        <v>44354</v>
      </c>
      <c r="AL53" s="33">
        <f t="shared" si="2"/>
        <v>91324</v>
      </c>
    </row>
    <row r="54" spans="1:38" ht="18" customHeight="1" x14ac:dyDescent="0.3">
      <c r="A54" s="135">
        <v>50</v>
      </c>
      <c r="B54" s="21">
        <v>40306</v>
      </c>
      <c r="C54" s="56"/>
      <c r="D54" s="23" t="s">
        <v>96</v>
      </c>
      <c r="E54" s="21"/>
      <c r="F54" s="54" t="s">
        <v>306</v>
      </c>
      <c r="G54" s="54"/>
      <c r="H54" s="120"/>
      <c r="I54" s="54" t="s">
        <v>1330</v>
      </c>
      <c r="J54" s="54" t="s">
        <v>307</v>
      </c>
      <c r="K54" s="54" t="s">
        <v>291</v>
      </c>
      <c r="L54" s="54" t="s">
        <v>308</v>
      </c>
      <c r="M54" s="54"/>
      <c r="N54" s="54" t="s">
        <v>253</v>
      </c>
      <c r="O54" s="54" t="s">
        <v>309</v>
      </c>
      <c r="P54" s="113" t="s">
        <v>36</v>
      </c>
      <c r="Q54" s="25" t="s">
        <v>254</v>
      </c>
      <c r="R54" s="21">
        <v>1103</v>
      </c>
      <c r="S54" s="57" t="s">
        <v>38</v>
      </c>
      <c r="T54" s="56" t="s">
        <v>310</v>
      </c>
      <c r="U54" s="54"/>
      <c r="V54" s="54" t="s">
        <v>59</v>
      </c>
      <c r="W54" s="54" t="s">
        <v>41</v>
      </c>
      <c r="X54" s="54">
        <v>24</v>
      </c>
      <c r="Y54" s="54"/>
      <c r="Z54" s="54"/>
      <c r="AA54" s="56" t="s">
        <v>44</v>
      </c>
      <c r="AB54" s="22" t="s">
        <v>304</v>
      </c>
      <c r="AC54" s="54" t="s">
        <v>301</v>
      </c>
      <c r="AD54" s="54" t="s">
        <v>302</v>
      </c>
      <c r="AE54" s="54" t="s">
        <v>303</v>
      </c>
      <c r="AF54" s="24"/>
      <c r="AG54" s="22"/>
      <c r="AH54" s="32" t="s">
        <v>305</v>
      </c>
      <c r="AI54" s="22"/>
      <c r="AJ54" s="21" t="s">
        <v>1319</v>
      </c>
      <c r="AK54" s="34">
        <v>44354</v>
      </c>
      <c r="AL54" s="35">
        <f t="shared" si="2"/>
        <v>40306</v>
      </c>
    </row>
    <row r="55" spans="1:38" ht="18" customHeight="1" x14ac:dyDescent="0.3">
      <c r="A55" s="135">
        <v>51</v>
      </c>
      <c r="B55" s="21">
        <v>40307</v>
      </c>
      <c r="C55" s="56" t="s">
        <v>97</v>
      </c>
      <c r="D55" s="23" t="s">
        <v>96</v>
      </c>
      <c r="E55" s="21"/>
      <c r="F55" s="54" t="s">
        <v>311</v>
      </c>
      <c r="G55" s="54"/>
      <c r="H55" s="120"/>
      <c r="I55" s="54" t="s">
        <v>321</v>
      </c>
      <c r="J55" s="54" t="s">
        <v>312</v>
      </c>
      <c r="K55" s="54" t="s">
        <v>313</v>
      </c>
      <c r="L55" s="54" t="s">
        <v>314</v>
      </c>
      <c r="M55" s="54"/>
      <c r="N55" s="54" t="s">
        <v>253</v>
      </c>
      <c r="O55" s="54" t="s">
        <v>171</v>
      </c>
      <c r="P55" s="113" t="s">
        <v>36</v>
      </c>
      <c r="Q55" s="25" t="s">
        <v>254</v>
      </c>
      <c r="R55" s="21">
        <v>1103</v>
      </c>
      <c r="S55" s="57" t="s">
        <v>38</v>
      </c>
      <c r="T55" s="56" t="s">
        <v>285</v>
      </c>
      <c r="U55" s="54"/>
      <c r="V55" s="54" t="s">
        <v>92</v>
      </c>
      <c r="W55" s="54" t="s">
        <v>41</v>
      </c>
      <c r="X55" s="54">
        <v>69</v>
      </c>
      <c r="Y55" s="54"/>
      <c r="Z55" s="54"/>
      <c r="AA55" s="56" t="s">
        <v>44</v>
      </c>
      <c r="AB55" s="22" t="s">
        <v>317</v>
      </c>
      <c r="AC55" s="54" t="s">
        <v>322</v>
      </c>
      <c r="AD55" s="54" t="s">
        <v>315</v>
      </c>
      <c r="AE55" s="54" t="s">
        <v>316</v>
      </c>
      <c r="AF55" s="24" t="s">
        <v>44</v>
      </c>
      <c r="AG55" s="22" t="s">
        <v>318</v>
      </c>
      <c r="AH55" s="32" t="s">
        <v>319</v>
      </c>
      <c r="AI55" s="22"/>
      <c r="AJ55" s="21" t="s">
        <v>320</v>
      </c>
      <c r="AK55" s="34">
        <v>44354</v>
      </c>
      <c r="AL55" s="35">
        <f t="shared" si="2"/>
        <v>40307</v>
      </c>
    </row>
    <row r="56" spans="1:38" ht="18" customHeight="1" x14ac:dyDescent="0.3">
      <c r="A56" s="135">
        <v>52</v>
      </c>
      <c r="B56" s="21">
        <v>91327</v>
      </c>
      <c r="C56" s="54"/>
      <c r="D56" s="23" t="s">
        <v>48</v>
      </c>
      <c r="E56" s="21"/>
      <c r="F56" s="54"/>
      <c r="G56" s="54"/>
      <c r="H56" s="120"/>
      <c r="I56" s="54" t="s">
        <v>208</v>
      </c>
      <c r="J56" s="54"/>
      <c r="K56" s="54" t="s">
        <v>34</v>
      </c>
      <c r="L56" s="54"/>
      <c r="M56" s="54"/>
      <c r="N56" s="54" t="s">
        <v>253</v>
      </c>
      <c r="O56" s="56"/>
      <c r="P56" s="113" t="s">
        <v>36</v>
      </c>
      <c r="Q56" s="25" t="s">
        <v>254</v>
      </c>
      <c r="R56" s="21">
        <v>1103</v>
      </c>
      <c r="S56" s="57" t="s">
        <v>38</v>
      </c>
      <c r="T56" s="56"/>
      <c r="U56" s="56"/>
      <c r="V56" s="54" t="s">
        <v>40</v>
      </c>
      <c r="W56" s="54" t="s">
        <v>41</v>
      </c>
      <c r="X56" s="54">
        <v>12</v>
      </c>
      <c r="Y56" s="54"/>
      <c r="Z56" s="54" t="s">
        <v>152</v>
      </c>
      <c r="AA56" s="56" t="s">
        <v>44</v>
      </c>
      <c r="AB56" s="22" t="s">
        <v>178</v>
      </c>
      <c r="AC56" s="54" t="s">
        <v>208</v>
      </c>
      <c r="AD56" s="54" t="s">
        <v>151</v>
      </c>
      <c r="AE56" s="54" t="s">
        <v>209</v>
      </c>
      <c r="AF56" s="24" t="s">
        <v>44</v>
      </c>
      <c r="AG56" s="22" t="s">
        <v>153</v>
      </c>
      <c r="AH56" s="32" t="s">
        <v>179</v>
      </c>
      <c r="AI56" s="22"/>
      <c r="AJ56" s="21" t="s">
        <v>48</v>
      </c>
      <c r="AK56" s="34">
        <v>44354</v>
      </c>
      <c r="AL56" s="33">
        <f t="shared" si="2"/>
        <v>91327</v>
      </c>
    </row>
    <row r="57" spans="1:38" ht="18" customHeight="1" x14ac:dyDescent="0.3">
      <c r="A57" s="135">
        <v>53</v>
      </c>
      <c r="B57" s="21">
        <v>40308</v>
      </c>
      <c r="C57" s="54" t="s">
        <v>326</v>
      </c>
      <c r="D57" s="23" t="s">
        <v>96</v>
      </c>
      <c r="E57" s="21"/>
      <c r="F57" s="54" t="s">
        <v>332</v>
      </c>
      <c r="G57" s="54" t="s">
        <v>1398</v>
      </c>
      <c r="H57" s="120"/>
      <c r="I57" s="54" t="s">
        <v>327</v>
      </c>
      <c r="J57" s="54" t="s">
        <v>330</v>
      </c>
      <c r="K57" s="54" t="s">
        <v>263</v>
      </c>
      <c r="L57" s="54"/>
      <c r="M57" s="54"/>
      <c r="N57" s="54" t="s">
        <v>253</v>
      </c>
      <c r="O57" s="54" t="s">
        <v>171</v>
      </c>
      <c r="P57" s="113" t="s">
        <v>36</v>
      </c>
      <c r="Q57" s="25" t="s">
        <v>254</v>
      </c>
      <c r="R57" s="21">
        <v>1103</v>
      </c>
      <c r="S57" s="57" t="s">
        <v>38</v>
      </c>
      <c r="T57" s="56" t="s">
        <v>271</v>
      </c>
      <c r="U57" s="54"/>
      <c r="V57" s="54" t="s">
        <v>92</v>
      </c>
      <c r="W57" s="54" t="s">
        <v>41</v>
      </c>
      <c r="X57" s="54">
        <v>160</v>
      </c>
      <c r="Y57" s="54"/>
      <c r="Z57" s="54" t="s">
        <v>103</v>
      </c>
      <c r="AA57" s="56" t="s">
        <v>44</v>
      </c>
      <c r="AB57" s="22" t="s">
        <v>328</v>
      </c>
      <c r="AC57" s="58" t="s">
        <v>327</v>
      </c>
      <c r="AD57" s="54" t="s">
        <v>272</v>
      </c>
      <c r="AE57" s="54" t="s">
        <v>273</v>
      </c>
      <c r="AF57" s="24" t="s">
        <v>44</v>
      </c>
      <c r="AG57" s="22" t="s">
        <v>267</v>
      </c>
      <c r="AH57" s="32" t="s">
        <v>331</v>
      </c>
      <c r="AI57" s="22"/>
      <c r="AJ57" s="21" t="s">
        <v>329</v>
      </c>
      <c r="AK57" s="34">
        <v>44354</v>
      </c>
      <c r="AL57" s="35">
        <f t="shared" si="2"/>
        <v>40308</v>
      </c>
    </row>
    <row r="58" spans="1:38" ht="18" customHeight="1" x14ac:dyDescent="0.3">
      <c r="A58" s="135">
        <v>54</v>
      </c>
      <c r="B58" s="21">
        <v>40309</v>
      </c>
      <c r="C58" s="56" t="s">
        <v>97</v>
      </c>
      <c r="D58" s="23" t="s">
        <v>96</v>
      </c>
      <c r="E58" s="21"/>
      <c r="F58" s="54" t="s">
        <v>335</v>
      </c>
      <c r="G58" s="54" t="s">
        <v>1331</v>
      </c>
      <c r="H58" s="120"/>
      <c r="I58" s="54" t="s">
        <v>336</v>
      </c>
      <c r="J58" s="158" t="s">
        <v>337</v>
      </c>
      <c r="K58" s="54" t="s">
        <v>342</v>
      </c>
      <c r="L58" s="54"/>
      <c r="M58" s="54"/>
      <c r="N58" s="54" t="s">
        <v>253</v>
      </c>
      <c r="O58" s="54" t="s">
        <v>171</v>
      </c>
      <c r="P58" s="113" t="s">
        <v>36</v>
      </c>
      <c r="Q58" s="25" t="s">
        <v>254</v>
      </c>
      <c r="R58" s="21">
        <v>1103</v>
      </c>
      <c r="S58" s="57" t="s">
        <v>38</v>
      </c>
      <c r="T58" s="56" t="s">
        <v>271</v>
      </c>
      <c r="U58" s="54"/>
      <c r="V58" s="54" t="s">
        <v>338</v>
      </c>
      <c r="W58" s="54" t="s">
        <v>41</v>
      </c>
      <c r="X58" s="54">
        <v>48</v>
      </c>
      <c r="Y58" s="54"/>
      <c r="Z58" s="54" t="s">
        <v>103</v>
      </c>
      <c r="AA58" s="56" t="s">
        <v>44</v>
      </c>
      <c r="AB58" s="22" t="s">
        <v>334</v>
      </c>
      <c r="AC58" s="54" t="s">
        <v>339</v>
      </c>
      <c r="AD58" s="54" t="s">
        <v>333</v>
      </c>
      <c r="AE58" s="54" t="s">
        <v>287</v>
      </c>
      <c r="AF58" s="24" t="s">
        <v>44</v>
      </c>
      <c r="AG58" s="22" t="s">
        <v>340</v>
      </c>
      <c r="AH58" s="32" t="s">
        <v>341</v>
      </c>
      <c r="AI58" s="22"/>
      <c r="AJ58" s="21" t="s">
        <v>320</v>
      </c>
      <c r="AK58" s="34">
        <v>44354</v>
      </c>
      <c r="AL58" s="35">
        <f t="shared" si="2"/>
        <v>40309</v>
      </c>
    </row>
    <row r="59" spans="1:38" ht="18" customHeight="1" x14ac:dyDescent="0.3">
      <c r="A59" s="135">
        <v>55</v>
      </c>
      <c r="B59" s="21">
        <v>20368</v>
      </c>
      <c r="C59" s="21"/>
      <c r="D59" s="23" t="s">
        <v>163</v>
      </c>
      <c r="E59" s="21"/>
      <c r="F59" s="38" t="s">
        <v>352</v>
      </c>
      <c r="G59" s="38" t="s">
        <v>1332</v>
      </c>
      <c r="H59" s="121"/>
      <c r="I59" s="58" t="s">
        <v>344</v>
      </c>
      <c r="J59" s="58" t="s">
        <v>345</v>
      </c>
      <c r="K59" s="54" t="s">
        <v>346</v>
      </c>
      <c r="L59" s="54"/>
      <c r="M59" s="54"/>
      <c r="N59" s="56" t="s">
        <v>253</v>
      </c>
      <c r="O59" s="55"/>
      <c r="P59" s="31" t="s">
        <v>36</v>
      </c>
      <c r="Q59" s="21" t="s">
        <v>254</v>
      </c>
      <c r="R59" s="60">
        <v>1103</v>
      </c>
      <c r="S59" s="56" t="s">
        <v>38</v>
      </c>
      <c r="T59" s="56" t="s">
        <v>285</v>
      </c>
      <c r="U59" s="54"/>
      <c r="V59" s="54" t="s">
        <v>59</v>
      </c>
      <c r="W59" s="54" t="s">
        <v>41</v>
      </c>
      <c r="X59" s="54">
        <v>139</v>
      </c>
      <c r="Y59" s="58"/>
      <c r="Z59" s="56" t="s">
        <v>347</v>
      </c>
      <c r="AA59" s="24" t="s">
        <v>44</v>
      </c>
      <c r="AB59" s="24" t="s">
        <v>348</v>
      </c>
      <c r="AC59" s="54" t="s">
        <v>344</v>
      </c>
      <c r="AD59" s="54"/>
      <c r="AE59" s="54"/>
      <c r="AF59" s="22" t="s">
        <v>349</v>
      </c>
      <c r="AG59" s="32" t="s">
        <v>350</v>
      </c>
      <c r="AH59" s="159" t="s">
        <v>351</v>
      </c>
      <c r="AI59" s="22"/>
      <c r="AJ59" s="34" t="s">
        <v>248</v>
      </c>
      <c r="AK59" s="34">
        <v>44354</v>
      </c>
      <c r="AL59" s="33">
        <f t="shared" si="2"/>
        <v>20368</v>
      </c>
    </row>
    <row r="60" spans="1:38" ht="18" customHeight="1" x14ac:dyDescent="0.3">
      <c r="A60" s="135">
        <v>56</v>
      </c>
      <c r="B60" s="21">
        <v>91332</v>
      </c>
      <c r="C60" s="54"/>
      <c r="D60" s="23" t="s">
        <v>48</v>
      </c>
      <c r="E60" s="21"/>
      <c r="F60" s="54"/>
      <c r="G60" s="54"/>
      <c r="H60" s="120"/>
      <c r="I60" s="54" t="s">
        <v>353</v>
      </c>
      <c r="J60" s="54"/>
      <c r="K60" s="54" t="s">
        <v>34</v>
      </c>
      <c r="L60" s="54"/>
      <c r="M60" s="54"/>
      <c r="N60" s="54" t="s">
        <v>253</v>
      </c>
      <c r="O60" s="56"/>
      <c r="P60" s="113" t="s">
        <v>36</v>
      </c>
      <c r="Q60" s="25" t="s">
        <v>254</v>
      </c>
      <c r="R60" s="21">
        <v>1103</v>
      </c>
      <c r="S60" s="57" t="s">
        <v>38</v>
      </c>
      <c r="T60" s="56"/>
      <c r="U60" s="56"/>
      <c r="V60" s="54" t="s">
        <v>40</v>
      </c>
      <c r="W60" s="54" t="s">
        <v>41</v>
      </c>
      <c r="X60" s="54">
        <v>3</v>
      </c>
      <c r="Y60" s="54"/>
      <c r="Z60" s="54" t="s">
        <v>53</v>
      </c>
      <c r="AA60" s="56" t="s">
        <v>44</v>
      </c>
      <c r="AB60" s="22" t="s">
        <v>357</v>
      </c>
      <c r="AC60" s="54" t="s">
        <v>354</v>
      </c>
      <c r="AD60" s="54" t="s">
        <v>355</v>
      </c>
      <c r="AE60" s="54" t="s">
        <v>356</v>
      </c>
      <c r="AF60" s="24"/>
      <c r="AG60" s="22"/>
      <c r="AH60" s="22"/>
      <c r="AI60" s="22"/>
      <c r="AJ60" s="25" t="s">
        <v>48</v>
      </c>
      <c r="AK60" s="34">
        <v>44354</v>
      </c>
      <c r="AL60" s="33">
        <f t="shared" si="2"/>
        <v>91332</v>
      </c>
    </row>
    <row r="61" spans="1:38" ht="18" customHeight="1" x14ac:dyDescent="0.3">
      <c r="A61" s="135">
        <v>57</v>
      </c>
      <c r="B61" s="21">
        <v>91333</v>
      </c>
      <c r="C61" s="54"/>
      <c r="D61" s="23" t="s">
        <v>48</v>
      </c>
      <c r="E61" s="21"/>
      <c r="F61" s="54"/>
      <c r="G61" s="54"/>
      <c r="H61" s="120"/>
      <c r="I61" s="54" t="s">
        <v>358</v>
      </c>
      <c r="J61" s="54"/>
      <c r="K61" s="54" t="s">
        <v>359</v>
      </c>
      <c r="L61" s="54" t="s">
        <v>360</v>
      </c>
      <c r="M61" s="54"/>
      <c r="N61" s="54" t="s">
        <v>253</v>
      </c>
      <c r="O61" s="56"/>
      <c r="P61" s="113" t="s">
        <v>36</v>
      </c>
      <c r="Q61" s="25" t="s">
        <v>254</v>
      </c>
      <c r="R61" s="21">
        <v>1103</v>
      </c>
      <c r="S61" s="57" t="s">
        <v>38</v>
      </c>
      <c r="T61" s="56" t="s">
        <v>271</v>
      </c>
      <c r="U61" s="56"/>
      <c r="V61" s="54" t="s">
        <v>59</v>
      </c>
      <c r="W61" s="54" t="s">
        <v>60</v>
      </c>
      <c r="X61" s="54">
        <v>80</v>
      </c>
      <c r="Y61" s="54"/>
      <c r="Z61" s="54"/>
      <c r="AA61" s="56" t="s">
        <v>44</v>
      </c>
      <c r="AB61" s="22" t="s">
        <v>198</v>
      </c>
      <c r="AC61" s="54" t="s">
        <v>358</v>
      </c>
      <c r="AD61" s="54" t="s">
        <v>196</v>
      </c>
      <c r="AE61" s="54" t="s">
        <v>197</v>
      </c>
      <c r="AF61" s="24"/>
      <c r="AG61" s="22"/>
      <c r="AH61" s="32" t="s">
        <v>361</v>
      </c>
      <c r="AI61" s="22"/>
      <c r="AJ61" s="21" t="s">
        <v>48</v>
      </c>
      <c r="AK61" s="34">
        <v>44354</v>
      </c>
      <c r="AL61" s="33">
        <f t="shared" si="2"/>
        <v>91333</v>
      </c>
    </row>
    <row r="62" spans="1:38" ht="18" customHeight="1" x14ac:dyDescent="0.3">
      <c r="A62" s="135">
        <v>58</v>
      </c>
      <c r="B62" s="21">
        <v>91334</v>
      </c>
      <c r="C62" s="54"/>
      <c r="D62" s="23" t="s">
        <v>48</v>
      </c>
      <c r="E62" s="21"/>
      <c r="F62" s="54"/>
      <c r="G62" s="54"/>
      <c r="H62" s="120"/>
      <c r="I62" s="54" t="s">
        <v>362</v>
      </c>
      <c r="J62" s="54"/>
      <c r="K62" s="54" t="s">
        <v>363</v>
      </c>
      <c r="L62" s="54"/>
      <c r="M62" s="54"/>
      <c r="N62" s="54" t="s">
        <v>253</v>
      </c>
      <c r="O62" s="56"/>
      <c r="P62" s="113" t="s">
        <v>36</v>
      </c>
      <c r="Q62" s="25" t="s">
        <v>254</v>
      </c>
      <c r="R62" s="21">
        <v>1103</v>
      </c>
      <c r="S62" s="57" t="s">
        <v>38</v>
      </c>
      <c r="T62" s="56"/>
      <c r="U62" s="56"/>
      <c r="V62" s="54" t="s">
        <v>92</v>
      </c>
      <c r="W62" s="54" t="s">
        <v>41</v>
      </c>
      <c r="X62" s="54">
        <v>18</v>
      </c>
      <c r="Y62" s="54"/>
      <c r="Z62" s="54"/>
      <c r="AA62" s="56" t="s">
        <v>44</v>
      </c>
      <c r="AB62" s="22" t="s">
        <v>198</v>
      </c>
      <c r="AC62" s="54" t="s">
        <v>362</v>
      </c>
      <c r="AD62" s="54" t="s">
        <v>196</v>
      </c>
      <c r="AE62" s="54" t="s">
        <v>197</v>
      </c>
      <c r="AF62" s="24"/>
      <c r="AG62" s="22"/>
      <c r="AH62" s="32" t="s">
        <v>364</v>
      </c>
      <c r="AI62" s="22"/>
      <c r="AJ62" s="21" t="s">
        <v>48</v>
      </c>
      <c r="AK62" s="34">
        <v>44354</v>
      </c>
      <c r="AL62" s="33">
        <f t="shared" si="2"/>
        <v>91334</v>
      </c>
    </row>
    <row r="63" spans="1:38" ht="18" customHeight="1" x14ac:dyDescent="0.3">
      <c r="A63" s="135">
        <v>59</v>
      </c>
      <c r="B63" s="21">
        <v>91335</v>
      </c>
      <c r="C63" s="54"/>
      <c r="D63" s="23" t="s">
        <v>48</v>
      </c>
      <c r="E63" s="21"/>
      <c r="F63" s="54"/>
      <c r="G63" s="54"/>
      <c r="H63" s="120"/>
      <c r="I63" s="54" t="s">
        <v>365</v>
      </c>
      <c r="J63" s="54"/>
      <c r="K63" s="54" t="s">
        <v>366</v>
      </c>
      <c r="L63" s="54" t="s">
        <v>367</v>
      </c>
      <c r="M63" s="54"/>
      <c r="N63" s="54" t="s">
        <v>253</v>
      </c>
      <c r="O63" s="56"/>
      <c r="P63" s="113" t="s">
        <v>36</v>
      </c>
      <c r="Q63" s="25" t="s">
        <v>254</v>
      </c>
      <c r="R63" s="21">
        <v>1103</v>
      </c>
      <c r="S63" s="57" t="s">
        <v>38</v>
      </c>
      <c r="T63" s="56" t="s">
        <v>271</v>
      </c>
      <c r="U63" s="56"/>
      <c r="V63" s="54" t="s">
        <v>59</v>
      </c>
      <c r="W63" s="54" t="s">
        <v>41</v>
      </c>
      <c r="X63" s="54">
        <v>31</v>
      </c>
      <c r="Y63" s="54"/>
      <c r="Z63" s="54" t="s">
        <v>53</v>
      </c>
      <c r="AA63" s="56" t="s">
        <v>44</v>
      </c>
      <c r="AB63" s="22" t="s">
        <v>369</v>
      </c>
      <c r="AC63" s="54" t="s">
        <v>365</v>
      </c>
      <c r="AD63" s="54" t="s">
        <v>368</v>
      </c>
      <c r="AE63" s="54"/>
      <c r="AF63" s="24" t="s">
        <v>44</v>
      </c>
      <c r="AG63" s="22" t="s">
        <v>297</v>
      </c>
      <c r="AH63" s="32" t="s">
        <v>370</v>
      </c>
      <c r="AI63" s="22"/>
      <c r="AJ63" s="25" t="s">
        <v>48</v>
      </c>
      <c r="AK63" s="34">
        <v>44354</v>
      </c>
      <c r="AL63" s="33">
        <f t="shared" si="2"/>
        <v>91335</v>
      </c>
    </row>
    <row r="64" spans="1:38" ht="18" customHeight="1" x14ac:dyDescent="0.3">
      <c r="A64" s="135">
        <v>60</v>
      </c>
      <c r="B64" s="21"/>
      <c r="C64" s="54"/>
      <c r="D64" s="23"/>
      <c r="E64" s="21"/>
      <c r="F64" s="54"/>
      <c r="G64" s="54"/>
      <c r="H64" s="120" t="s">
        <v>373</v>
      </c>
      <c r="I64" s="54"/>
      <c r="J64" s="54"/>
      <c r="K64" s="54"/>
      <c r="L64" s="54"/>
      <c r="M64" s="54"/>
      <c r="N64" s="54"/>
      <c r="O64" s="56"/>
      <c r="P64" s="113"/>
      <c r="Q64" s="25"/>
      <c r="R64" s="25"/>
      <c r="S64" s="57"/>
      <c r="T64" s="56"/>
      <c r="U64" s="56"/>
      <c r="V64" s="54"/>
      <c r="W64" s="54"/>
      <c r="X64" s="54"/>
      <c r="Y64" s="54"/>
      <c r="Z64" s="54"/>
      <c r="AA64" s="56"/>
      <c r="AB64" s="22"/>
      <c r="AC64" s="54"/>
      <c r="AD64" s="54"/>
      <c r="AE64" s="54"/>
      <c r="AF64" s="24"/>
      <c r="AG64" s="22"/>
      <c r="AH64" s="32"/>
      <c r="AI64" s="22"/>
      <c r="AJ64" s="25"/>
      <c r="AK64" s="34"/>
      <c r="AL64" s="33"/>
    </row>
    <row r="65" spans="1:38" ht="18" customHeight="1" x14ac:dyDescent="0.3">
      <c r="A65" s="135">
        <v>61</v>
      </c>
      <c r="B65" s="21">
        <v>10302</v>
      </c>
      <c r="C65" s="21"/>
      <c r="D65" s="23" t="s">
        <v>249</v>
      </c>
      <c r="E65" s="21"/>
      <c r="F65" s="64" t="s">
        <v>371</v>
      </c>
      <c r="G65" s="64"/>
      <c r="H65" s="120"/>
      <c r="I65" s="64" t="s">
        <v>376</v>
      </c>
      <c r="J65" s="41"/>
      <c r="K65" s="64" t="s">
        <v>372</v>
      </c>
      <c r="L65" s="54"/>
      <c r="M65" s="54"/>
      <c r="N65" s="64" t="s">
        <v>373</v>
      </c>
      <c r="O65" s="41"/>
      <c r="P65" s="114" t="s">
        <v>36</v>
      </c>
      <c r="Q65" s="42" t="s">
        <v>374</v>
      </c>
      <c r="R65" s="25" t="s">
        <v>374</v>
      </c>
      <c r="S65" s="57" t="s">
        <v>38</v>
      </c>
      <c r="T65" s="56" t="s">
        <v>39</v>
      </c>
      <c r="U65" s="64"/>
      <c r="V65" s="64"/>
      <c r="W65" s="64"/>
      <c r="X65" s="44" t="s">
        <v>375</v>
      </c>
      <c r="Y65" s="64"/>
      <c r="Z65" s="64"/>
      <c r="AA65" s="65" t="s">
        <v>44</v>
      </c>
      <c r="AB65" s="43" t="s">
        <v>378</v>
      </c>
      <c r="AC65" s="54"/>
      <c r="AD65" s="65" t="s">
        <v>376</v>
      </c>
      <c r="AE65" s="64" t="s">
        <v>377</v>
      </c>
      <c r="AF65" s="24"/>
      <c r="AG65" s="24"/>
      <c r="AH65" s="41" t="s">
        <v>379</v>
      </c>
      <c r="AI65" s="41"/>
      <c r="AJ65" s="44" t="s">
        <v>260</v>
      </c>
      <c r="AK65" s="45">
        <v>44573</v>
      </c>
      <c r="AL65" s="33">
        <f t="shared" ref="AL65:AL71" si="3">B65</f>
        <v>10302</v>
      </c>
    </row>
    <row r="66" spans="1:38" ht="18" customHeight="1" x14ac:dyDescent="0.3">
      <c r="A66" s="135">
        <v>62</v>
      </c>
      <c r="B66" s="21">
        <v>91336</v>
      </c>
      <c r="C66" s="54"/>
      <c r="D66" s="23" t="s">
        <v>48</v>
      </c>
      <c r="E66" s="21"/>
      <c r="F66" s="54"/>
      <c r="G66" s="54"/>
      <c r="H66" s="120"/>
      <c r="I66" s="54" t="s">
        <v>380</v>
      </c>
      <c r="J66" s="54" t="s">
        <v>381</v>
      </c>
      <c r="K66" s="54"/>
      <c r="L66" s="54"/>
      <c r="M66" s="54"/>
      <c r="N66" s="54" t="s">
        <v>373</v>
      </c>
      <c r="O66" s="56"/>
      <c r="P66" s="113" t="s">
        <v>36</v>
      </c>
      <c r="Q66" s="25" t="s">
        <v>374</v>
      </c>
      <c r="R66" s="25" t="s">
        <v>374</v>
      </c>
      <c r="S66" s="57" t="s">
        <v>38</v>
      </c>
      <c r="T66" s="56"/>
      <c r="U66" s="56"/>
      <c r="V66" s="54"/>
      <c r="W66" s="54"/>
      <c r="X66" s="54">
        <v>30</v>
      </c>
      <c r="Y66" s="54"/>
      <c r="Z66" s="54" t="s">
        <v>53</v>
      </c>
      <c r="AA66" s="56" t="s">
        <v>44</v>
      </c>
      <c r="AB66" s="22" t="s">
        <v>385</v>
      </c>
      <c r="AC66" s="54" t="s">
        <v>382</v>
      </c>
      <c r="AD66" s="54" t="s">
        <v>383</v>
      </c>
      <c r="AE66" s="54" t="s">
        <v>384</v>
      </c>
      <c r="AF66" s="24"/>
      <c r="AG66" s="22"/>
      <c r="AH66" s="32" t="s">
        <v>386</v>
      </c>
      <c r="AI66" s="22"/>
      <c r="AJ66" s="25" t="s">
        <v>48</v>
      </c>
      <c r="AK66" s="21"/>
      <c r="AL66" s="33">
        <f t="shared" si="3"/>
        <v>91336</v>
      </c>
    </row>
    <row r="67" spans="1:38" ht="18" customHeight="1" x14ac:dyDescent="0.3">
      <c r="A67" s="135">
        <v>63</v>
      </c>
      <c r="B67" s="21">
        <v>10303</v>
      </c>
      <c r="C67" s="21"/>
      <c r="D67" s="23" t="s">
        <v>249</v>
      </c>
      <c r="E67" s="21"/>
      <c r="F67" s="54" t="s">
        <v>387</v>
      </c>
      <c r="G67" s="54"/>
      <c r="H67" s="120"/>
      <c r="I67" s="54" t="s">
        <v>388</v>
      </c>
      <c r="J67" s="54"/>
      <c r="K67" s="54" t="s">
        <v>389</v>
      </c>
      <c r="L67" s="54" t="s">
        <v>390</v>
      </c>
      <c r="M67" s="54"/>
      <c r="N67" s="54" t="s">
        <v>373</v>
      </c>
      <c r="O67" s="54"/>
      <c r="P67" s="113" t="s">
        <v>36</v>
      </c>
      <c r="Q67" s="25" t="s">
        <v>374</v>
      </c>
      <c r="R67" s="25" t="s">
        <v>374</v>
      </c>
      <c r="S67" s="57" t="s">
        <v>38</v>
      </c>
      <c r="T67" s="56" t="s">
        <v>39</v>
      </c>
      <c r="U67" s="54"/>
      <c r="V67" s="54" t="s">
        <v>391</v>
      </c>
      <c r="W67" s="54" t="s">
        <v>41</v>
      </c>
      <c r="X67" s="21">
        <v>100</v>
      </c>
      <c r="Y67" s="54"/>
      <c r="Z67" s="54"/>
      <c r="AA67" s="56" t="s">
        <v>44</v>
      </c>
      <c r="AB67" s="24" t="s">
        <v>378</v>
      </c>
      <c r="AC67" s="54" t="s">
        <v>388</v>
      </c>
      <c r="AD67" s="56" t="s">
        <v>376</v>
      </c>
      <c r="AE67" s="54" t="s">
        <v>377</v>
      </c>
      <c r="AF67" s="24"/>
      <c r="AG67" s="24"/>
      <c r="AH67" s="22"/>
      <c r="AI67" s="22"/>
      <c r="AJ67" s="21" t="s">
        <v>260</v>
      </c>
      <c r="AK67" s="34">
        <v>44159</v>
      </c>
      <c r="AL67" s="33">
        <f t="shared" si="3"/>
        <v>10303</v>
      </c>
    </row>
    <row r="68" spans="1:38" ht="18" customHeight="1" x14ac:dyDescent="0.3">
      <c r="A68" s="135">
        <v>64</v>
      </c>
      <c r="B68" s="21">
        <v>91337</v>
      </c>
      <c r="C68" s="54"/>
      <c r="D68" s="23" t="s">
        <v>48</v>
      </c>
      <c r="E68" s="21"/>
      <c r="F68" s="54"/>
      <c r="G68" s="54"/>
      <c r="H68" s="120"/>
      <c r="I68" s="54" t="s">
        <v>392</v>
      </c>
      <c r="J68" s="54" t="s">
        <v>393</v>
      </c>
      <c r="K68" s="54" t="s">
        <v>34</v>
      </c>
      <c r="L68" s="54"/>
      <c r="M68" s="54"/>
      <c r="N68" s="54" t="s">
        <v>373</v>
      </c>
      <c r="O68" s="56"/>
      <c r="P68" s="113" t="s">
        <v>36</v>
      </c>
      <c r="Q68" s="25" t="s">
        <v>374</v>
      </c>
      <c r="R68" s="25" t="s">
        <v>374</v>
      </c>
      <c r="S68" s="57" t="s">
        <v>38</v>
      </c>
      <c r="T68" s="56" t="s">
        <v>39</v>
      </c>
      <c r="U68" s="56"/>
      <c r="V68" s="54" t="s">
        <v>40</v>
      </c>
      <c r="W68" s="54" t="s">
        <v>41</v>
      </c>
      <c r="X68" s="54">
        <v>10</v>
      </c>
      <c r="Y68" s="54"/>
      <c r="Z68" s="54" t="s">
        <v>53</v>
      </c>
      <c r="AA68" s="56" t="s">
        <v>396</v>
      </c>
      <c r="AB68" s="22" t="s">
        <v>397</v>
      </c>
      <c r="AC68" s="54" t="s">
        <v>392</v>
      </c>
      <c r="AD68" s="54" t="s">
        <v>394</v>
      </c>
      <c r="AE68" s="54" t="s">
        <v>395</v>
      </c>
      <c r="AF68" s="31" t="s">
        <v>44</v>
      </c>
      <c r="AG68" s="31" t="s">
        <v>398</v>
      </c>
      <c r="AH68" s="32"/>
      <c r="AI68" s="22"/>
      <c r="AJ68" s="21" t="s">
        <v>48</v>
      </c>
      <c r="AK68" s="34">
        <v>44354</v>
      </c>
      <c r="AL68" s="33">
        <f t="shared" si="3"/>
        <v>91337</v>
      </c>
    </row>
    <row r="69" spans="1:38" ht="18" customHeight="1" x14ac:dyDescent="0.3">
      <c r="A69" s="135">
        <v>65</v>
      </c>
      <c r="B69" s="21">
        <v>91338</v>
      </c>
      <c r="C69" s="54"/>
      <c r="D69" s="23" t="s">
        <v>48</v>
      </c>
      <c r="E69" s="21"/>
      <c r="F69" s="54"/>
      <c r="G69" s="54"/>
      <c r="H69" s="120"/>
      <c r="I69" s="54" t="s">
        <v>399</v>
      </c>
      <c r="J69" s="54"/>
      <c r="K69" s="54" t="s">
        <v>34</v>
      </c>
      <c r="L69" s="54"/>
      <c r="M69" s="54"/>
      <c r="N69" s="54" t="s">
        <v>373</v>
      </c>
      <c r="O69" s="56"/>
      <c r="P69" s="113" t="s">
        <v>36</v>
      </c>
      <c r="Q69" s="25" t="s">
        <v>374</v>
      </c>
      <c r="R69" s="25" t="s">
        <v>374</v>
      </c>
      <c r="S69" s="57" t="s">
        <v>38</v>
      </c>
      <c r="T69" s="56" t="s">
        <v>39</v>
      </c>
      <c r="U69" s="56"/>
      <c r="V69" s="54" t="s">
        <v>40</v>
      </c>
      <c r="W69" s="54" t="s">
        <v>41</v>
      </c>
      <c r="X69" s="54">
        <v>3</v>
      </c>
      <c r="Y69" s="54"/>
      <c r="Z69" s="54" t="s">
        <v>53</v>
      </c>
      <c r="AA69" s="56" t="s">
        <v>44</v>
      </c>
      <c r="AB69" s="22" t="s">
        <v>237</v>
      </c>
      <c r="AC69" s="54" t="s">
        <v>399</v>
      </c>
      <c r="AD69" s="54" t="s">
        <v>236</v>
      </c>
      <c r="AE69" s="54" t="s">
        <v>84</v>
      </c>
      <c r="AF69" s="24"/>
      <c r="AG69" s="22"/>
      <c r="AH69" s="159" t="s">
        <v>88</v>
      </c>
      <c r="AI69" s="22"/>
      <c r="AJ69" s="25" t="s">
        <v>48</v>
      </c>
      <c r="AK69" s="34">
        <v>44354</v>
      </c>
      <c r="AL69" s="33">
        <f t="shared" si="3"/>
        <v>91338</v>
      </c>
    </row>
    <row r="70" spans="1:38" ht="18" customHeight="1" x14ac:dyDescent="0.3">
      <c r="A70" s="135">
        <v>66</v>
      </c>
      <c r="B70" s="21">
        <v>91339</v>
      </c>
      <c r="C70" s="54"/>
      <c r="D70" s="23" t="s">
        <v>48</v>
      </c>
      <c r="E70" s="21"/>
      <c r="F70" s="54"/>
      <c r="G70" s="54"/>
      <c r="H70" s="120"/>
      <c r="I70" s="54" t="s">
        <v>400</v>
      </c>
      <c r="J70" s="54"/>
      <c r="K70" s="54"/>
      <c r="L70" s="54"/>
      <c r="M70" s="54"/>
      <c r="N70" s="54" t="s">
        <v>373</v>
      </c>
      <c r="O70" s="56"/>
      <c r="P70" s="113" t="s">
        <v>36</v>
      </c>
      <c r="Q70" s="25" t="s">
        <v>374</v>
      </c>
      <c r="R70" s="25" t="s">
        <v>374</v>
      </c>
      <c r="S70" s="57" t="s">
        <v>38</v>
      </c>
      <c r="T70" s="56" t="s">
        <v>39</v>
      </c>
      <c r="U70" s="56"/>
      <c r="V70" s="54"/>
      <c r="W70" s="54"/>
      <c r="X70" s="54">
        <v>8</v>
      </c>
      <c r="Y70" s="54"/>
      <c r="Z70" s="54" t="s">
        <v>53</v>
      </c>
      <c r="AA70" s="56" t="s">
        <v>44</v>
      </c>
      <c r="AB70" s="22" t="s">
        <v>385</v>
      </c>
      <c r="AC70" s="54" t="s">
        <v>400</v>
      </c>
      <c r="AD70" s="54" t="s">
        <v>383</v>
      </c>
      <c r="AE70" s="54" t="s">
        <v>384</v>
      </c>
      <c r="AF70" s="24"/>
      <c r="AG70" s="22"/>
      <c r="AH70" s="32" t="s">
        <v>386</v>
      </c>
      <c r="AI70" s="22"/>
      <c r="AJ70" s="25" t="s">
        <v>48</v>
      </c>
      <c r="AK70" s="34">
        <v>44354</v>
      </c>
      <c r="AL70" s="33">
        <f t="shared" si="3"/>
        <v>91339</v>
      </c>
    </row>
    <row r="71" spans="1:38" ht="18" customHeight="1" x14ac:dyDescent="0.3">
      <c r="A71" s="135">
        <v>67</v>
      </c>
      <c r="B71" s="21">
        <v>91340</v>
      </c>
      <c r="C71" s="54"/>
      <c r="D71" s="23" t="s">
        <v>48</v>
      </c>
      <c r="E71" s="21"/>
      <c r="F71" s="54"/>
      <c r="G71" s="54"/>
      <c r="H71" s="120"/>
      <c r="I71" s="54" t="s">
        <v>401</v>
      </c>
      <c r="J71" s="54"/>
      <c r="K71" s="54" t="s">
        <v>402</v>
      </c>
      <c r="L71" s="54"/>
      <c r="M71" s="54"/>
      <c r="N71" s="54" t="s">
        <v>373</v>
      </c>
      <c r="O71" s="56"/>
      <c r="P71" s="113" t="s">
        <v>36</v>
      </c>
      <c r="Q71" s="25" t="s">
        <v>374</v>
      </c>
      <c r="R71" s="25" t="s">
        <v>374</v>
      </c>
      <c r="S71" s="57" t="s">
        <v>38</v>
      </c>
      <c r="T71" s="56" t="s">
        <v>39</v>
      </c>
      <c r="U71" s="56"/>
      <c r="V71" s="54" t="s">
        <v>59</v>
      </c>
      <c r="W71" s="54" t="s">
        <v>41</v>
      </c>
      <c r="X71" s="54">
        <v>3</v>
      </c>
      <c r="Y71" s="54"/>
      <c r="Z71" s="54"/>
      <c r="AA71" s="56" t="s">
        <v>44</v>
      </c>
      <c r="AB71" s="22" t="s">
        <v>63</v>
      </c>
      <c r="AC71" s="54" t="s">
        <v>401</v>
      </c>
      <c r="AD71" s="54" t="s">
        <v>61</v>
      </c>
      <c r="AE71" s="54" t="s">
        <v>62</v>
      </c>
      <c r="AF71" s="24"/>
      <c r="AG71" s="22"/>
      <c r="AH71" s="32" t="s">
        <v>64</v>
      </c>
      <c r="AI71" s="22"/>
      <c r="AJ71" s="25" t="s">
        <v>48</v>
      </c>
      <c r="AK71" s="34">
        <v>44460</v>
      </c>
      <c r="AL71" s="33">
        <f t="shared" si="3"/>
        <v>91340</v>
      </c>
    </row>
    <row r="72" spans="1:38" ht="18" customHeight="1" x14ac:dyDescent="0.3">
      <c r="A72" s="135">
        <v>68</v>
      </c>
      <c r="B72" s="21"/>
      <c r="C72" s="54"/>
      <c r="D72" s="23"/>
      <c r="E72" s="21"/>
      <c r="F72" s="54"/>
      <c r="G72" s="54"/>
      <c r="H72" s="120" t="s">
        <v>406</v>
      </c>
      <c r="I72" s="54"/>
      <c r="J72" s="54"/>
      <c r="K72" s="54"/>
      <c r="L72" s="54"/>
      <c r="M72" s="54"/>
      <c r="N72" s="54"/>
      <c r="O72" s="56"/>
      <c r="P72" s="113"/>
      <c r="Q72" s="25"/>
      <c r="R72" s="25"/>
      <c r="S72" s="57"/>
      <c r="T72" s="56"/>
      <c r="U72" s="56"/>
      <c r="V72" s="54"/>
      <c r="W72" s="54"/>
      <c r="X72" s="54"/>
      <c r="Y72" s="54"/>
      <c r="Z72" s="54"/>
      <c r="AA72" s="56"/>
      <c r="AB72" s="22"/>
      <c r="AC72" s="54"/>
      <c r="AD72" s="54"/>
      <c r="AE72" s="54"/>
      <c r="AF72" s="24"/>
      <c r="AG72" s="22"/>
      <c r="AH72" s="32"/>
      <c r="AI72" s="22"/>
      <c r="AJ72" s="25"/>
      <c r="AK72" s="34"/>
      <c r="AL72" s="33"/>
    </row>
    <row r="73" spans="1:38" ht="18" customHeight="1" x14ac:dyDescent="0.3">
      <c r="A73" s="135">
        <v>69</v>
      </c>
      <c r="B73" s="21">
        <v>30382</v>
      </c>
      <c r="C73" s="54"/>
      <c r="D73" s="23" t="s">
        <v>32</v>
      </c>
      <c r="E73" s="21"/>
      <c r="F73" s="55" t="s">
        <v>403</v>
      </c>
      <c r="G73" s="54" t="s">
        <v>405</v>
      </c>
      <c r="H73" s="118"/>
      <c r="I73" s="55" t="s">
        <v>404</v>
      </c>
      <c r="J73" s="54"/>
      <c r="K73" s="55" t="s">
        <v>34</v>
      </c>
      <c r="L73" s="54"/>
      <c r="M73" s="54"/>
      <c r="N73" s="55" t="s">
        <v>407</v>
      </c>
      <c r="O73" s="55"/>
      <c r="P73" s="113" t="s">
        <v>36</v>
      </c>
      <c r="Q73" s="60" t="s">
        <v>412</v>
      </c>
      <c r="R73" s="21">
        <v>1106</v>
      </c>
      <c r="S73" s="57" t="s">
        <v>38</v>
      </c>
      <c r="T73" s="59" t="s">
        <v>408</v>
      </c>
      <c r="U73" s="59"/>
      <c r="V73" s="59" t="s">
        <v>40</v>
      </c>
      <c r="W73" s="56" t="s">
        <v>41</v>
      </c>
      <c r="X73" s="27">
        <v>4</v>
      </c>
      <c r="Y73" s="28"/>
      <c r="Z73" s="56"/>
      <c r="AA73" s="31" t="s">
        <v>44</v>
      </c>
      <c r="AB73" s="23" t="s">
        <v>45</v>
      </c>
      <c r="AC73" s="58" t="s">
        <v>404</v>
      </c>
      <c r="AD73" s="54" t="s">
        <v>42</v>
      </c>
      <c r="AE73" s="56" t="s">
        <v>43</v>
      </c>
      <c r="AF73" s="26"/>
      <c r="AG73" s="26"/>
      <c r="AH73" s="32" t="s">
        <v>46</v>
      </c>
      <c r="AI73" s="32"/>
      <c r="AJ73" s="170" t="s">
        <v>409</v>
      </c>
      <c r="AK73" s="21"/>
      <c r="AL73" s="33">
        <f t="shared" ref="AL73:AL82" si="4">B73</f>
        <v>30382</v>
      </c>
    </row>
    <row r="74" spans="1:38" ht="18" customHeight="1" x14ac:dyDescent="0.3">
      <c r="A74" s="135">
        <v>70</v>
      </c>
      <c r="B74" s="21">
        <v>40310</v>
      </c>
      <c r="C74" s="56" t="s">
        <v>167</v>
      </c>
      <c r="D74" s="23" t="s">
        <v>96</v>
      </c>
      <c r="E74" s="21"/>
      <c r="F74" s="54" t="s">
        <v>418</v>
      </c>
      <c r="G74" s="54"/>
      <c r="H74" s="120"/>
      <c r="I74" s="54" t="s">
        <v>419</v>
      </c>
      <c r="J74" s="54" t="s">
        <v>420</v>
      </c>
      <c r="K74" s="54" t="s">
        <v>410</v>
      </c>
      <c r="L74" s="54"/>
      <c r="M74" s="54"/>
      <c r="N74" s="55" t="s">
        <v>407</v>
      </c>
      <c r="O74" s="54" t="s">
        <v>411</v>
      </c>
      <c r="P74" s="113" t="s">
        <v>36</v>
      </c>
      <c r="Q74" s="25" t="s">
        <v>412</v>
      </c>
      <c r="R74" s="21">
        <v>1106</v>
      </c>
      <c r="S74" s="57" t="s">
        <v>38</v>
      </c>
      <c r="T74" s="56" t="s">
        <v>413</v>
      </c>
      <c r="U74" s="54"/>
      <c r="V74" s="54" t="s">
        <v>92</v>
      </c>
      <c r="W74" s="54" t="s">
        <v>41</v>
      </c>
      <c r="X74" s="54">
        <v>150</v>
      </c>
      <c r="Y74" s="54"/>
      <c r="Z74" s="54" t="s">
        <v>103</v>
      </c>
      <c r="AA74" s="56" t="s">
        <v>44</v>
      </c>
      <c r="AB74" s="22" t="s">
        <v>415</v>
      </c>
      <c r="AC74" s="54" t="s">
        <v>421</v>
      </c>
      <c r="AD74" s="54" t="s">
        <v>414</v>
      </c>
      <c r="AE74" s="54" t="s">
        <v>422</v>
      </c>
      <c r="AF74" s="24" t="s">
        <v>214</v>
      </c>
      <c r="AG74" s="24" t="s">
        <v>416</v>
      </c>
      <c r="AH74" s="32" t="s">
        <v>417</v>
      </c>
      <c r="AI74" s="22"/>
      <c r="AJ74" s="21" t="s">
        <v>320</v>
      </c>
      <c r="AK74" s="34">
        <v>44354</v>
      </c>
      <c r="AL74" s="35">
        <f t="shared" si="4"/>
        <v>40310</v>
      </c>
    </row>
    <row r="75" spans="1:38" ht="18" customHeight="1" x14ac:dyDescent="0.3">
      <c r="A75" s="135">
        <v>71</v>
      </c>
      <c r="B75" s="21">
        <v>91342</v>
      </c>
      <c r="C75" s="54"/>
      <c r="D75" s="23" t="s">
        <v>48</v>
      </c>
      <c r="E75" s="21"/>
      <c r="F75" s="54"/>
      <c r="G75" s="54"/>
      <c r="H75" s="120"/>
      <c r="I75" s="54" t="s">
        <v>423</v>
      </c>
      <c r="J75" s="54"/>
      <c r="K75" s="54" t="s">
        <v>291</v>
      </c>
      <c r="L75" s="54" t="s">
        <v>424</v>
      </c>
      <c r="M75" s="54"/>
      <c r="N75" s="55" t="s">
        <v>407</v>
      </c>
      <c r="O75" s="56"/>
      <c r="P75" s="113" t="s">
        <v>36</v>
      </c>
      <c r="Q75" s="25" t="s">
        <v>412</v>
      </c>
      <c r="R75" s="21">
        <v>1106</v>
      </c>
      <c r="S75" s="57" t="s">
        <v>38</v>
      </c>
      <c r="T75" s="56"/>
      <c r="U75" s="56"/>
      <c r="V75" s="54" t="s">
        <v>59</v>
      </c>
      <c r="W75" s="54" t="s">
        <v>60</v>
      </c>
      <c r="X75" s="54">
        <v>138</v>
      </c>
      <c r="Y75" s="54"/>
      <c r="Z75" s="54" t="s">
        <v>53</v>
      </c>
      <c r="AA75" s="56" t="s">
        <v>44</v>
      </c>
      <c r="AB75" s="22" t="s">
        <v>426</v>
      </c>
      <c r="AC75" s="54" t="s">
        <v>423</v>
      </c>
      <c r="AD75" s="54" t="s">
        <v>406</v>
      </c>
      <c r="AE75" s="54" t="s">
        <v>425</v>
      </c>
      <c r="AF75" s="24"/>
      <c r="AG75" s="22"/>
      <c r="AH75" s="32" t="s">
        <v>427</v>
      </c>
      <c r="AI75" s="22"/>
      <c r="AJ75" s="25" t="s">
        <v>48</v>
      </c>
      <c r="AK75" s="34">
        <v>44354</v>
      </c>
      <c r="AL75" s="33">
        <f t="shared" si="4"/>
        <v>91342</v>
      </c>
    </row>
    <row r="76" spans="1:38" ht="18" customHeight="1" x14ac:dyDescent="0.3">
      <c r="A76" s="135">
        <v>72</v>
      </c>
      <c r="B76" s="21">
        <v>91343</v>
      </c>
      <c r="C76" s="54"/>
      <c r="D76" s="23" t="s">
        <v>48</v>
      </c>
      <c r="E76" s="21"/>
      <c r="F76" s="54"/>
      <c r="G76" s="54"/>
      <c r="H76" s="120"/>
      <c r="I76" s="54" t="s">
        <v>428</v>
      </c>
      <c r="J76" s="54"/>
      <c r="K76" s="54" t="s">
        <v>34</v>
      </c>
      <c r="L76" s="54"/>
      <c r="M76" s="54"/>
      <c r="N76" s="55" t="s">
        <v>407</v>
      </c>
      <c r="O76" s="56"/>
      <c r="P76" s="113" t="s">
        <v>36</v>
      </c>
      <c r="Q76" s="25" t="s">
        <v>412</v>
      </c>
      <c r="R76" s="21">
        <v>1106</v>
      </c>
      <c r="S76" s="57" t="s">
        <v>38</v>
      </c>
      <c r="T76" s="56"/>
      <c r="U76" s="56"/>
      <c r="V76" s="54" t="s">
        <v>40</v>
      </c>
      <c r="W76" s="54" t="s">
        <v>41</v>
      </c>
      <c r="X76" s="54">
        <v>4</v>
      </c>
      <c r="Y76" s="54"/>
      <c r="Z76" s="54"/>
      <c r="AA76" s="56" t="s">
        <v>44</v>
      </c>
      <c r="AB76" s="22" t="s">
        <v>45</v>
      </c>
      <c r="AC76" s="54" t="s">
        <v>428</v>
      </c>
      <c r="AD76" s="54" t="s">
        <v>42</v>
      </c>
      <c r="AE76" s="54" t="s">
        <v>43</v>
      </c>
      <c r="AF76" s="24"/>
      <c r="AG76" s="22"/>
      <c r="AH76" s="32" t="s">
        <v>46</v>
      </c>
      <c r="AI76" s="22"/>
      <c r="AJ76" s="21" t="s">
        <v>48</v>
      </c>
      <c r="AK76" s="34">
        <v>44354</v>
      </c>
      <c r="AL76" s="33">
        <f t="shared" si="4"/>
        <v>91343</v>
      </c>
    </row>
    <row r="77" spans="1:38" ht="18" customHeight="1" x14ac:dyDescent="0.3">
      <c r="A77" s="135">
        <v>73</v>
      </c>
      <c r="B77" s="21">
        <v>20369</v>
      </c>
      <c r="C77" s="21"/>
      <c r="D77" s="23" t="s">
        <v>163</v>
      </c>
      <c r="E77" s="21"/>
      <c r="F77" s="38" t="s">
        <v>429</v>
      </c>
      <c r="G77" s="38"/>
      <c r="H77" s="121"/>
      <c r="I77" s="54" t="s">
        <v>436</v>
      </c>
      <c r="J77" s="58"/>
      <c r="K77" s="58" t="s">
        <v>34</v>
      </c>
      <c r="L77" s="54"/>
      <c r="M77" s="58"/>
      <c r="N77" s="55" t="s">
        <v>407</v>
      </c>
      <c r="O77" s="58"/>
      <c r="P77" s="113" t="s">
        <v>36</v>
      </c>
      <c r="Q77" s="25" t="s">
        <v>412</v>
      </c>
      <c r="R77" s="21">
        <v>1106</v>
      </c>
      <c r="S77" s="57" t="s">
        <v>38</v>
      </c>
      <c r="T77" s="56" t="s">
        <v>413</v>
      </c>
      <c r="U77" s="56"/>
      <c r="V77" s="56" t="s">
        <v>338</v>
      </c>
      <c r="W77" s="56" t="s">
        <v>41</v>
      </c>
      <c r="X77" s="58">
        <v>72</v>
      </c>
      <c r="Y77" s="54"/>
      <c r="Z77" s="54"/>
      <c r="AA77" s="56" t="s">
        <v>44</v>
      </c>
      <c r="AB77" s="22" t="s">
        <v>431</v>
      </c>
      <c r="AC77" s="54" t="s">
        <v>430</v>
      </c>
      <c r="AD77" s="54" t="s">
        <v>333</v>
      </c>
      <c r="AE77" s="54" t="s">
        <v>343</v>
      </c>
      <c r="AF77" s="31"/>
      <c r="AG77" s="31"/>
      <c r="AH77" s="32" t="s">
        <v>432</v>
      </c>
      <c r="AI77" s="32"/>
      <c r="AJ77" s="21" t="s">
        <v>320</v>
      </c>
      <c r="AK77" s="34">
        <v>44354</v>
      </c>
      <c r="AL77" s="33">
        <f t="shared" si="4"/>
        <v>20369</v>
      </c>
    </row>
    <row r="78" spans="1:38" ht="18" customHeight="1" x14ac:dyDescent="0.3">
      <c r="A78" s="135">
        <v>74</v>
      </c>
      <c r="B78" s="21">
        <v>91344</v>
      </c>
      <c r="C78" s="54"/>
      <c r="D78" s="23" t="s">
        <v>48</v>
      </c>
      <c r="E78" s="21"/>
      <c r="F78" s="54"/>
      <c r="G78" s="54"/>
      <c r="H78" s="120"/>
      <c r="I78" s="54" t="s">
        <v>301</v>
      </c>
      <c r="J78" s="54"/>
      <c r="K78" s="54"/>
      <c r="L78" s="54"/>
      <c r="M78" s="54"/>
      <c r="N78" s="55" t="s">
        <v>407</v>
      </c>
      <c r="O78" s="56"/>
      <c r="P78" s="113" t="s">
        <v>36</v>
      </c>
      <c r="Q78" s="25" t="s">
        <v>412</v>
      </c>
      <c r="R78" s="21">
        <v>1106</v>
      </c>
      <c r="S78" s="57" t="s">
        <v>38</v>
      </c>
      <c r="T78" s="56"/>
      <c r="U78" s="56"/>
      <c r="V78" s="54"/>
      <c r="W78" s="54" t="s">
        <v>41</v>
      </c>
      <c r="X78" s="54">
        <v>3</v>
      </c>
      <c r="Y78" s="54"/>
      <c r="Z78" s="54" t="s">
        <v>85</v>
      </c>
      <c r="AA78" s="56" t="s">
        <v>44</v>
      </c>
      <c r="AB78" s="22" t="s">
        <v>304</v>
      </c>
      <c r="AC78" s="54" t="s">
        <v>301</v>
      </c>
      <c r="AD78" s="54" t="s">
        <v>302</v>
      </c>
      <c r="AE78" s="54" t="s">
        <v>303</v>
      </c>
      <c r="AF78" s="24"/>
      <c r="AG78" s="22"/>
      <c r="AH78" s="32" t="s">
        <v>305</v>
      </c>
      <c r="AI78" s="22"/>
      <c r="AJ78" s="21" t="s">
        <v>48</v>
      </c>
      <c r="AK78" s="34">
        <v>44354</v>
      </c>
      <c r="AL78" s="33">
        <f t="shared" si="4"/>
        <v>91344</v>
      </c>
    </row>
    <row r="79" spans="1:38" ht="18" customHeight="1" x14ac:dyDescent="0.3">
      <c r="A79" s="135">
        <v>75</v>
      </c>
      <c r="B79" s="21">
        <v>91345</v>
      </c>
      <c r="C79" s="54"/>
      <c r="D79" s="23" t="s">
        <v>48</v>
      </c>
      <c r="E79" s="21"/>
      <c r="F79" s="54"/>
      <c r="G79" s="54"/>
      <c r="H79" s="120"/>
      <c r="I79" s="54" t="s">
        <v>433</v>
      </c>
      <c r="J79" s="54"/>
      <c r="K79" s="54"/>
      <c r="L79" s="54"/>
      <c r="M79" s="54"/>
      <c r="N79" s="55" t="s">
        <v>407</v>
      </c>
      <c r="O79" s="56"/>
      <c r="P79" s="113" t="s">
        <v>36</v>
      </c>
      <c r="Q79" s="25" t="s">
        <v>412</v>
      </c>
      <c r="R79" s="21">
        <v>1106</v>
      </c>
      <c r="S79" s="57" t="s">
        <v>38</v>
      </c>
      <c r="T79" s="56"/>
      <c r="U79" s="56"/>
      <c r="V79" s="54"/>
      <c r="W79" s="54" t="s">
        <v>41</v>
      </c>
      <c r="X79" s="54">
        <v>1</v>
      </c>
      <c r="Y79" s="54"/>
      <c r="Z79" s="54" t="s">
        <v>53</v>
      </c>
      <c r="AA79" s="56" t="s">
        <v>44</v>
      </c>
      <c r="AB79" s="22" t="s">
        <v>426</v>
      </c>
      <c r="AC79" s="54" t="s">
        <v>433</v>
      </c>
      <c r="AD79" s="54" t="s">
        <v>406</v>
      </c>
      <c r="AE79" s="54" t="s">
        <v>425</v>
      </c>
      <c r="AF79" s="24"/>
      <c r="AG79" s="22"/>
      <c r="AH79" s="32" t="s">
        <v>427</v>
      </c>
      <c r="AI79" s="22"/>
      <c r="AJ79" s="25" t="s">
        <v>48</v>
      </c>
      <c r="AK79" s="34">
        <v>44354</v>
      </c>
      <c r="AL79" s="33">
        <f t="shared" si="4"/>
        <v>91345</v>
      </c>
    </row>
    <row r="80" spans="1:38" ht="18" customHeight="1" x14ac:dyDescent="0.3">
      <c r="A80" s="135">
        <v>76</v>
      </c>
      <c r="B80" s="21">
        <v>91346</v>
      </c>
      <c r="C80" s="54"/>
      <c r="D80" s="23" t="s">
        <v>48</v>
      </c>
      <c r="E80" s="21"/>
      <c r="F80" s="54"/>
      <c r="G80" s="54"/>
      <c r="H80" s="120"/>
      <c r="I80" s="54" t="s">
        <v>434</v>
      </c>
      <c r="J80" s="54"/>
      <c r="K80" s="54"/>
      <c r="L80" s="54"/>
      <c r="M80" s="54"/>
      <c r="N80" s="55" t="s">
        <v>407</v>
      </c>
      <c r="O80" s="56"/>
      <c r="P80" s="113" t="s">
        <v>36</v>
      </c>
      <c r="Q80" s="25" t="s">
        <v>412</v>
      </c>
      <c r="R80" s="21">
        <v>1106</v>
      </c>
      <c r="S80" s="57" t="s">
        <v>38</v>
      </c>
      <c r="T80" s="56"/>
      <c r="U80" s="56"/>
      <c r="V80" s="54"/>
      <c r="W80" s="54"/>
      <c r="X80" s="54">
        <v>43</v>
      </c>
      <c r="Y80" s="54"/>
      <c r="Z80" s="54" t="s">
        <v>53</v>
      </c>
      <c r="AA80" s="56" t="s">
        <v>44</v>
      </c>
      <c r="AB80" s="22" t="s">
        <v>426</v>
      </c>
      <c r="AC80" s="54" t="s">
        <v>434</v>
      </c>
      <c r="AD80" s="54" t="s">
        <v>406</v>
      </c>
      <c r="AE80" s="54" t="s">
        <v>425</v>
      </c>
      <c r="AF80" s="24"/>
      <c r="AG80" s="22"/>
      <c r="AH80" s="32" t="s">
        <v>427</v>
      </c>
      <c r="AI80" s="22"/>
      <c r="AJ80" s="25" t="s">
        <v>48</v>
      </c>
      <c r="AK80" s="34">
        <v>44354</v>
      </c>
      <c r="AL80" s="33">
        <f t="shared" si="4"/>
        <v>91346</v>
      </c>
    </row>
    <row r="81" spans="1:39" ht="18" customHeight="1" x14ac:dyDescent="0.3">
      <c r="A81" s="135">
        <v>77</v>
      </c>
      <c r="B81" s="21">
        <v>91347</v>
      </c>
      <c r="C81" s="54"/>
      <c r="D81" s="23" t="s">
        <v>48</v>
      </c>
      <c r="E81" s="21"/>
      <c r="F81" s="54"/>
      <c r="G81" s="54"/>
      <c r="H81" s="120"/>
      <c r="I81" s="54" t="s">
        <v>435</v>
      </c>
      <c r="J81" s="54"/>
      <c r="K81" s="54"/>
      <c r="L81" s="54"/>
      <c r="M81" s="54"/>
      <c r="N81" s="55" t="s">
        <v>407</v>
      </c>
      <c r="O81" s="56"/>
      <c r="P81" s="113" t="s">
        <v>36</v>
      </c>
      <c r="Q81" s="25" t="s">
        <v>412</v>
      </c>
      <c r="R81" s="21">
        <v>1106</v>
      </c>
      <c r="S81" s="57" t="s">
        <v>38</v>
      </c>
      <c r="T81" s="56"/>
      <c r="U81" s="56"/>
      <c r="V81" s="54" t="s">
        <v>92</v>
      </c>
      <c r="W81" s="54" t="s">
        <v>41</v>
      </c>
      <c r="X81" s="54">
        <v>5</v>
      </c>
      <c r="Y81" s="54"/>
      <c r="Z81" s="54" t="s">
        <v>53</v>
      </c>
      <c r="AA81" s="56" t="s">
        <v>44</v>
      </c>
      <c r="AB81" s="22" t="s">
        <v>426</v>
      </c>
      <c r="AC81" s="54" t="s">
        <v>435</v>
      </c>
      <c r="AD81" s="54" t="s">
        <v>406</v>
      </c>
      <c r="AE81" s="54" t="s">
        <v>425</v>
      </c>
      <c r="AF81" s="24"/>
      <c r="AG81" s="22"/>
      <c r="AH81" s="32" t="s">
        <v>427</v>
      </c>
      <c r="AI81" s="22"/>
      <c r="AJ81" s="25" t="s">
        <v>48</v>
      </c>
      <c r="AK81" s="34">
        <v>44354</v>
      </c>
      <c r="AL81" s="33">
        <f t="shared" si="4"/>
        <v>91347</v>
      </c>
    </row>
    <row r="82" spans="1:39" ht="18" customHeight="1" x14ac:dyDescent="0.3">
      <c r="A82" s="135">
        <v>78</v>
      </c>
      <c r="B82" s="21">
        <v>91349</v>
      </c>
      <c r="C82" s="54"/>
      <c r="D82" s="23" t="s">
        <v>48</v>
      </c>
      <c r="E82" s="21"/>
      <c r="F82" s="54"/>
      <c r="G82" s="54"/>
      <c r="H82" s="120"/>
      <c r="I82" s="54" t="s">
        <v>437</v>
      </c>
      <c r="J82" s="54" t="s">
        <v>438</v>
      </c>
      <c r="K82" s="54" t="s">
        <v>34</v>
      </c>
      <c r="L82" s="54"/>
      <c r="M82" s="54"/>
      <c r="N82" s="55" t="s">
        <v>407</v>
      </c>
      <c r="O82" s="56"/>
      <c r="P82" s="113" t="s">
        <v>36</v>
      </c>
      <c r="Q82" s="25" t="s">
        <v>412</v>
      </c>
      <c r="R82" s="21">
        <v>1106</v>
      </c>
      <c r="S82" s="57" t="s">
        <v>38</v>
      </c>
      <c r="T82" s="56" t="s">
        <v>413</v>
      </c>
      <c r="U82" s="56"/>
      <c r="V82" s="54" t="s">
        <v>40</v>
      </c>
      <c r="W82" s="54" t="s">
        <v>41</v>
      </c>
      <c r="X82" s="54">
        <v>4</v>
      </c>
      <c r="Y82" s="54"/>
      <c r="Z82" s="54" t="s">
        <v>53</v>
      </c>
      <c r="AA82" s="56" t="s">
        <v>44</v>
      </c>
      <c r="AB82" s="22" t="s">
        <v>237</v>
      </c>
      <c r="AC82" s="54" t="s">
        <v>437</v>
      </c>
      <c r="AD82" s="54" t="s">
        <v>236</v>
      </c>
      <c r="AE82" s="54" t="s">
        <v>84</v>
      </c>
      <c r="AF82" s="24"/>
      <c r="AG82" s="22"/>
      <c r="AH82" s="32" t="s">
        <v>88</v>
      </c>
      <c r="AI82" s="22"/>
      <c r="AJ82" s="25" t="s">
        <v>48</v>
      </c>
      <c r="AK82" s="34">
        <v>44354</v>
      </c>
      <c r="AL82" s="33">
        <f t="shared" si="4"/>
        <v>91349</v>
      </c>
    </row>
    <row r="83" spans="1:39" ht="18" customHeight="1" x14ac:dyDescent="0.3">
      <c r="A83" s="135">
        <v>79</v>
      </c>
      <c r="B83" s="21"/>
      <c r="C83" s="54"/>
      <c r="D83" s="23"/>
      <c r="E83" s="21"/>
      <c r="F83" s="54"/>
      <c r="G83" s="54"/>
      <c r="H83" s="120" t="s">
        <v>455</v>
      </c>
      <c r="I83" s="54"/>
      <c r="J83" s="54"/>
      <c r="K83" s="54"/>
      <c r="L83" s="54"/>
      <c r="M83" s="54"/>
      <c r="N83" s="54"/>
      <c r="O83" s="56"/>
      <c r="P83" s="113"/>
      <c r="Q83" s="25"/>
      <c r="R83" s="25"/>
      <c r="S83" s="57"/>
      <c r="T83" s="56"/>
      <c r="U83" s="56"/>
      <c r="V83" s="54"/>
      <c r="W83" s="54"/>
      <c r="X83" s="54"/>
      <c r="Y83" s="54"/>
      <c r="Z83" s="54"/>
      <c r="AA83" s="56"/>
      <c r="AB83" s="22"/>
      <c r="AC83" s="54"/>
      <c r="AD83" s="54"/>
      <c r="AE83" s="54"/>
      <c r="AF83" s="24"/>
      <c r="AG83" s="22"/>
      <c r="AH83" s="32"/>
      <c r="AI83" s="22"/>
      <c r="AJ83" s="25"/>
      <c r="AK83" s="34"/>
      <c r="AL83" s="33"/>
    </row>
    <row r="84" spans="1:39" ht="18" customHeight="1" x14ac:dyDescent="0.3">
      <c r="A84" s="135">
        <v>80</v>
      </c>
      <c r="B84" s="21">
        <v>91350</v>
      </c>
      <c r="C84" s="54"/>
      <c r="D84" s="23" t="s">
        <v>48</v>
      </c>
      <c r="E84" s="21"/>
      <c r="F84" s="54"/>
      <c r="G84" s="54"/>
      <c r="H84" s="120"/>
      <c r="I84" s="54" t="s">
        <v>439</v>
      </c>
      <c r="J84" s="54"/>
      <c r="K84" s="54" t="s">
        <v>34</v>
      </c>
      <c r="L84" s="54"/>
      <c r="M84" s="54"/>
      <c r="N84" s="54" t="s">
        <v>440</v>
      </c>
      <c r="O84" s="56"/>
      <c r="P84" s="113" t="s">
        <v>36</v>
      </c>
      <c r="Q84" s="25" t="s">
        <v>441</v>
      </c>
      <c r="R84" s="21">
        <v>1107</v>
      </c>
      <c r="S84" s="57" t="s">
        <v>38</v>
      </c>
      <c r="T84" s="56" t="s">
        <v>442</v>
      </c>
      <c r="U84" s="56"/>
      <c r="V84" s="54" t="s">
        <v>40</v>
      </c>
      <c r="W84" s="54" t="s">
        <v>41</v>
      </c>
      <c r="X84" s="54">
        <v>6</v>
      </c>
      <c r="Y84" s="54"/>
      <c r="Z84" s="54" t="s">
        <v>443</v>
      </c>
      <c r="AA84" s="56" t="s">
        <v>44</v>
      </c>
      <c r="AB84" s="22" t="s">
        <v>144</v>
      </c>
      <c r="AC84" s="54" t="s">
        <v>439</v>
      </c>
      <c r="AD84" s="54" t="s">
        <v>142</v>
      </c>
      <c r="AE84" s="54" t="s">
        <v>147</v>
      </c>
      <c r="AF84" s="24" t="s">
        <v>44</v>
      </c>
      <c r="AG84" s="22" t="s">
        <v>444</v>
      </c>
      <c r="AH84" s="32" t="s">
        <v>145</v>
      </c>
      <c r="AI84" s="22"/>
      <c r="AJ84" s="21" t="s">
        <v>48</v>
      </c>
      <c r="AK84" s="34">
        <v>44354</v>
      </c>
      <c r="AL84" s="33">
        <f t="shared" ref="AL84:AL110" si="5">B84</f>
        <v>91350</v>
      </c>
    </row>
    <row r="85" spans="1:39" ht="18" customHeight="1" x14ac:dyDescent="0.3">
      <c r="A85" s="135">
        <v>81</v>
      </c>
      <c r="B85" s="21">
        <v>91351</v>
      </c>
      <c r="C85" s="54"/>
      <c r="D85" s="23" t="s">
        <v>48</v>
      </c>
      <c r="E85" s="21"/>
      <c r="F85" s="54"/>
      <c r="G85" s="54"/>
      <c r="H85" s="120"/>
      <c r="I85" s="54" t="s">
        <v>445</v>
      </c>
      <c r="J85" s="54"/>
      <c r="K85" s="54" t="s">
        <v>446</v>
      </c>
      <c r="L85" s="54" t="s">
        <v>447</v>
      </c>
      <c r="M85" s="54"/>
      <c r="N85" s="54" t="s">
        <v>440</v>
      </c>
      <c r="O85" s="56" t="s">
        <v>448</v>
      </c>
      <c r="P85" s="113" t="s">
        <v>36</v>
      </c>
      <c r="Q85" s="25" t="s">
        <v>441</v>
      </c>
      <c r="R85" s="21">
        <v>1107</v>
      </c>
      <c r="S85" s="57" t="s">
        <v>38</v>
      </c>
      <c r="T85" s="56" t="s">
        <v>442</v>
      </c>
      <c r="U85" s="56"/>
      <c r="V85" s="54" t="s">
        <v>59</v>
      </c>
      <c r="W85" s="54" t="s">
        <v>41</v>
      </c>
      <c r="X85" s="54">
        <f>64+31</f>
        <v>95</v>
      </c>
      <c r="Y85" s="54"/>
      <c r="Z85" s="54"/>
      <c r="AA85" s="56" t="s">
        <v>44</v>
      </c>
      <c r="AB85" s="22" t="s">
        <v>450</v>
      </c>
      <c r="AC85" s="54" t="s">
        <v>449</v>
      </c>
      <c r="AD85" s="54"/>
      <c r="AE85" s="54"/>
      <c r="AF85" s="24"/>
      <c r="AG85" s="22"/>
      <c r="AH85" s="32" t="s">
        <v>451</v>
      </c>
      <c r="AI85" s="22"/>
      <c r="AJ85" s="25" t="s">
        <v>48</v>
      </c>
      <c r="AK85" s="34">
        <v>44354</v>
      </c>
      <c r="AL85" s="33">
        <f t="shared" si="5"/>
        <v>91351</v>
      </c>
    </row>
    <row r="86" spans="1:39" ht="18" customHeight="1" x14ac:dyDescent="0.3">
      <c r="A86" s="135">
        <v>82</v>
      </c>
      <c r="B86" s="21">
        <v>40311</v>
      </c>
      <c r="C86" s="56" t="s">
        <v>1333</v>
      </c>
      <c r="D86" s="23" t="s">
        <v>96</v>
      </c>
      <c r="E86" s="21"/>
      <c r="F86" s="54" t="s">
        <v>452</v>
      </c>
      <c r="G86" s="38" t="s">
        <v>1399</v>
      </c>
      <c r="H86" s="120"/>
      <c r="I86" s="54" t="s">
        <v>453</v>
      </c>
      <c r="J86" s="54"/>
      <c r="K86" s="54" t="s">
        <v>454</v>
      </c>
      <c r="L86" s="54"/>
      <c r="M86" s="54"/>
      <c r="N86" s="54" t="s">
        <v>440</v>
      </c>
      <c r="O86" s="54" t="s">
        <v>448</v>
      </c>
      <c r="P86" s="113" t="s">
        <v>36</v>
      </c>
      <c r="Q86" s="25" t="s">
        <v>441</v>
      </c>
      <c r="R86" s="21">
        <v>1107</v>
      </c>
      <c r="S86" s="57" t="s">
        <v>38</v>
      </c>
      <c r="T86" s="56" t="s">
        <v>442</v>
      </c>
      <c r="U86" s="54"/>
      <c r="V86" s="54" t="s">
        <v>92</v>
      </c>
      <c r="W86" s="54" t="s">
        <v>41</v>
      </c>
      <c r="X86" s="54">
        <v>117</v>
      </c>
      <c r="Y86" s="54"/>
      <c r="Z86" s="54" t="s">
        <v>103</v>
      </c>
      <c r="AA86" s="56" t="s">
        <v>44</v>
      </c>
      <c r="AB86" s="22" t="s">
        <v>459</v>
      </c>
      <c r="AC86" s="54" t="s">
        <v>456</v>
      </c>
      <c r="AD86" s="54" t="s">
        <v>457</v>
      </c>
      <c r="AE86" s="54" t="s">
        <v>458</v>
      </c>
      <c r="AF86" s="24" t="s">
        <v>460</v>
      </c>
      <c r="AG86" s="22" t="s">
        <v>461</v>
      </c>
      <c r="AH86" s="32" t="s">
        <v>462</v>
      </c>
      <c r="AI86" s="22"/>
      <c r="AJ86" s="21" t="s">
        <v>320</v>
      </c>
      <c r="AK86" s="34">
        <v>44354</v>
      </c>
      <c r="AL86" s="35">
        <f t="shared" si="5"/>
        <v>40311</v>
      </c>
    </row>
    <row r="87" spans="1:39" ht="18" customHeight="1" x14ac:dyDescent="0.3">
      <c r="A87" s="135">
        <v>83</v>
      </c>
      <c r="B87" s="21">
        <v>91354</v>
      </c>
      <c r="C87" s="54"/>
      <c r="D87" s="23" t="s">
        <v>48</v>
      </c>
      <c r="E87" s="21"/>
      <c r="F87" s="54"/>
      <c r="G87" s="54"/>
      <c r="H87" s="120"/>
      <c r="I87" s="54" t="s">
        <v>464</v>
      </c>
      <c r="J87" s="54"/>
      <c r="K87" s="54" t="s">
        <v>465</v>
      </c>
      <c r="L87" s="54" t="s">
        <v>466</v>
      </c>
      <c r="M87" s="54"/>
      <c r="N87" s="54" t="s">
        <v>440</v>
      </c>
      <c r="O87" s="56"/>
      <c r="P87" s="113" t="s">
        <v>36</v>
      </c>
      <c r="Q87" s="25" t="s">
        <v>441</v>
      </c>
      <c r="R87" s="21">
        <v>1107</v>
      </c>
      <c r="S87" s="57" t="s">
        <v>38</v>
      </c>
      <c r="T87" s="56" t="s">
        <v>442</v>
      </c>
      <c r="U87" s="56"/>
      <c r="V87" s="54" t="s">
        <v>92</v>
      </c>
      <c r="W87" s="54" t="s">
        <v>41</v>
      </c>
      <c r="X87" s="54">
        <v>42</v>
      </c>
      <c r="Y87" s="54"/>
      <c r="Z87" s="54"/>
      <c r="AA87" s="56" t="s">
        <v>44</v>
      </c>
      <c r="AB87" s="22" t="s">
        <v>198</v>
      </c>
      <c r="AC87" s="54" t="s">
        <v>464</v>
      </c>
      <c r="AD87" s="54" t="s">
        <v>196</v>
      </c>
      <c r="AE87" s="54" t="s">
        <v>197</v>
      </c>
      <c r="AF87" s="24" t="s">
        <v>44</v>
      </c>
      <c r="AG87" s="22" t="s">
        <v>467</v>
      </c>
      <c r="AH87" s="32" t="s">
        <v>468</v>
      </c>
      <c r="AI87" s="22"/>
      <c r="AJ87" s="21" t="s">
        <v>48</v>
      </c>
      <c r="AK87" s="34">
        <v>44354</v>
      </c>
      <c r="AL87" s="33">
        <f t="shared" si="5"/>
        <v>91354</v>
      </c>
    </row>
    <row r="88" spans="1:39" ht="18" customHeight="1" x14ac:dyDescent="0.3">
      <c r="A88" s="135">
        <v>84</v>
      </c>
      <c r="B88" s="21">
        <v>91355</v>
      </c>
      <c r="C88" s="54"/>
      <c r="D88" s="23" t="s">
        <v>48</v>
      </c>
      <c r="E88" s="21"/>
      <c r="F88" s="54"/>
      <c r="G88" s="54"/>
      <c r="H88" s="120"/>
      <c r="I88" s="54" t="s">
        <v>469</v>
      </c>
      <c r="J88" s="54"/>
      <c r="K88" s="54" t="s">
        <v>34</v>
      </c>
      <c r="L88" s="54"/>
      <c r="M88" s="54"/>
      <c r="N88" s="54" t="s">
        <v>440</v>
      </c>
      <c r="O88" s="56"/>
      <c r="P88" s="113" t="s">
        <v>36</v>
      </c>
      <c r="Q88" s="25" t="s">
        <v>441</v>
      </c>
      <c r="R88" s="21">
        <v>1107</v>
      </c>
      <c r="S88" s="57" t="s">
        <v>38</v>
      </c>
      <c r="T88" s="56" t="s">
        <v>442</v>
      </c>
      <c r="U88" s="56"/>
      <c r="V88" s="54" t="s">
        <v>40</v>
      </c>
      <c r="W88" s="54" t="s">
        <v>41</v>
      </c>
      <c r="X88" s="54">
        <v>3</v>
      </c>
      <c r="Y88" s="54"/>
      <c r="Z88" s="54"/>
      <c r="AA88" s="56" t="s">
        <v>44</v>
      </c>
      <c r="AB88" s="22" t="s">
        <v>159</v>
      </c>
      <c r="AC88" s="54" t="s">
        <v>469</v>
      </c>
      <c r="AD88" s="54" t="s">
        <v>470</v>
      </c>
      <c r="AE88" s="54" t="s">
        <v>471</v>
      </c>
      <c r="AF88" s="24"/>
      <c r="AG88" s="22"/>
      <c r="AH88" s="22"/>
      <c r="AI88" s="22"/>
      <c r="AJ88" s="21" t="s">
        <v>48</v>
      </c>
      <c r="AK88" s="34">
        <v>44354</v>
      </c>
      <c r="AL88" s="33">
        <f t="shared" si="5"/>
        <v>91355</v>
      </c>
    </row>
    <row r="89" spans="1:39" ht="18" customHeight="1" x14ac:dyDescent="0.3">
      <c r="A89" s="135">
        <v>85</v>
      </c>
      <c r="B89" s="128">
        <v>30383</v>
      </c>
      <c r="C89" s="127"/>
      <c r="D89" s="136" t="s">
        <v>32</v>
      </c>
      <c r="E89" s="128"/>
      <c r="F89" s="137" t="s">
        <v>472</v>
      </c>
      <c r="G89" s="124" t="s">
        <v>473</v>
      </c>
      <c r="H89" s="138"/>
      <c r="I89" s="137" t="s">
        <v>1401</v>
      </c>
      <c r="J89" s="163"/>
      <c r="K89" s="137" t="s">
        <v>34</v>
      </c>
      <c r="L89" s="127"/>
      <c r="M89" s="127"/>
      <c r="N89" s="127" t="s">
        <v>440</v>
      </c>
      <c r="O89" s="137" t="s">
        <v>448</v>
      </c>
      <c r="P89" s="139" t="s">
        <v>36</v>
      </c>
      <c r="Q89" s="140" t="s">
        <v>441</v>
      </c>
      <c r="R89" s="128">
        <v>1107</v>
      </c>
      <c r="S89" s="141" t="s">
        <v>38</v>
      </c>
      <c r="T89" s="142" t="s">
        <v>442</v>
      </c>
      <c r="U89" s="142"/>
      <c r="V89" s="142" t="s">
        <v>40</v>
      </c>
      <c r="W89" s="124" t="s">
        <v>41</v>
      </c>
      <c r="X89" s="143">
        <v>4</v>
      </c>
      <c r="Y89" s="144"/>
      <c r="Z89" s="142"/>
      <c r="AA89" s="133" t="s">
        <v>44</v>
      </c>
      <c r="AB89" s="136" t="s">
        <v>237</v>
      </c>
      <c r="AC89" s="145" t="s">
        <v>1401</v>
      </c>
      <c r="AD89" s="127" t="s">
        <v>474</v>
      </c>
      <c r="AE89" s="142" t="s">
        <v>84</v>
      </c>
      <c r="AF89" s="146" t="s">
        <v>475</v>
      </c>
      <c r="AG89" s="146" t="s">
        <v>476</v>
      </c>
      <c r="AH89" s="52" t="s">
        <v>477</v>
      </c>
      <c r="AI89" s="52"/>
      <c r="AJ89" s="171" t="s">
        <v>47</v>
      </c>
      <c r="AK89" s="128"/>
      <c r="AL89" s="147">
        <f t="shared" si="5"/>
        <v>30383</v>
      </c>
    </row>
    <row r="90" spans="1:39" ht="18" customHeight="1" x14ac:dyDescent="0.3">
      <c r="A90" s="135">
        <v>86</v>
      </c>
      <c r="B90" s="21">
        <v>91356</v>
      </c>
      <c r="C90" s="54"/>
      <c r="D90" s="23" t="s">
        <v>48</v>
      </c>
      <c r="E90" s="21"/>
      <c r="F90" s="54"/>
      <c r="G90" s="54"/>
      <c r="H90" s="120"/>
      <c r="I90" s="54" t="s">
        <v>478</v>
      </c>
      <c r="J90" s="54"/>
      <c r="K90" s="54" t="s">
        <v>34</v>
      </c>
      <c r="L90" s="54"/>
      <c r="M90" s="54"/>
      <c r="N90" s="54" t="s">
        <v>440</v>
      </c>
      <c r="O90" s="56"/>
      <c r="P90" s="113" t="s">
        <v>36</v>
      </c>
      <c r="Q90" s="25" t="s">
        <v>441</v>
      </c>
      <c r="R90" s="21">
        <v>1107</v>
      </c>
      <c r="S90" s="57" t="s">
        <v>38</v>
      </c>
      <c r="T90" s="56" t="s">
        <v>442</v>
      </c>
      <c r="U90" s="56"/>
      <c r="V90" s="54" t="s">
        <v>40</v>
      </c>
      <c r="W90" s="54" t="s">
        <v>41</v>
      </c>
      <c r="X90" s="54">
        <v>6</v>
      </c>
      <c r="Y90" s="54"/>
      <c r="Z90" s="54"/>
      <c r="AA90" s="56" t="s">
        <v>44</v>
      </c>
      <c r="AB90" s="22" t="s">
        <v>45</v>
      </c>
      <c r="AC90" s="54" t="s">
        <v>478</v>
      </c>
      <c r="AD90" s="54" t="s">
        <v>42</v>
      </c>
      <c r="AE90" s="54" t="s">
        <v>43</v>
      </c>
      <c r="AF90" s="24"/>
      <c r="AG90" s="22"/>
      <c r="AH90" s="32" t="s">
        <v>46</v>
      </c>
      <c r="AI90" s="22"/>
      <c r="AJ90" s="21" t="s">
        <v>48</v>
      </c>
      <c r="AK90" s="34">
        <v>44354</v>
      </c>
      <c r="AL90" s="33">
        <f t="shared" si="5"/>
        <v>91356</v>
      </c>
    </row>
    <row r="91" spans="1:39" ht="18" customHeight="1" x14ac:dyDescent="0.3">
      <c r="A91" s="135">
        <v>87</v>
      </c>
      <c r="B91" s="21">
        <v>91357</v>
      </c>
      <c r="C91" s="54"/>
      <c r="D91" s="23" t="s">
        <v>48</v>
      </c>
      <c r="E91" s="21"/>
      <c r="F91" s="54"/>
      <c r="G91" s="54"/>
      <c r="H91" s="120"/>
      <c r="I91" s="54" t="s">
        <v>479</v>
      </c>
      <c r="J91" s="54"/>
      <c r="K91" s="54" t="s">
        <v>480</v>
      </c>
      <c r="L91" s="54" t="s">
        <v>481</v>
      </c>
      <c r="M91" s="54"/>
      <c r="N91" s="54" t="s">
        <v>440</v>
      </c>
      <c r="O91" s="56" t="s">
        <v>448</v>
      </c>
      <c r="P91" s="113" t="s">
        <v>36</v>
      </c>
      <c r="Q91" s="25" t="s">
        <v>441</v>
      </c>
      <c r="R91" s="21">
        <v>1107</v>
      </c>
      <c r="S91" s="57" t="s">
        <v>38</v>
      </c>
      <c r="T91" s="56" t="s">
        <v>442</v>
      </c>
      <c r="U91" s="56"/>
      <c r="V91" s="54" t="s">
        <v>59</v>
      </c>
      <c r="W91" s="54" t="s">
        <v>60</v>
      </c>
      <c r="X91" s="54">
        <v>40</v>
      </c>
      <c r="Y91" s="54"/>
      <c r="Z91" s="54"/>
      <c r="AA91" s="56" t="s">
        <v>44</v>
      </c>
      <c r="AB91" s="22" t="s">
        <v>198</v>
      </c>
      <c r="AC91" s="54" t="s">
        <v>479</v>
      </c>
      <c r="AD91" s="54" t="s">
        <v>196</v>
      </c>
      <c r="AE91" s="54" t="s">
        <v>197</v>
      </c>
      <c r="AF91" s="24"/>
      <c r="AG91" s="22"/>
      <c r="AH91" s="32" t="s">
        <v>482</v>
      </c>
      <c r="AI91" s="22"/>
      <c r="AJ91" s="25" t="s">
        <v>48</v>
      </c>
      <c r="AK91" s="34">
        <v>44354</v>
      </c>
      <c r="AL91" s="33">
        <f t="shared" si="5"/>
        <v>91357</v>
      </c>
    </row>
    <row r="92" spans="1:39" ht="18" customHeight="1" x14ac:dyDescent="0.3">
      <c r="A92" s="135">
        <v>88</v>
      </c>
      <c r="B92" s="21">
        <v>91358</v>
      </c>
      <c r="C92" s="54"/>
      <c r="D92" s="23" t="s">
        <v>48</v>
      </c>
      <c r="E92" s="21"/>
      <c r="F92" s="54"/>
      <c r="G92" s="54"/>
      <c r="H92" s="120"/>
      <c r="I92" s="54" t="s">
        <v>483</v>
      </c>
      <c r="J92" s="54"/>
      <c r="K92" s="54" t="s">
        <v>34</v>
      </c>
      <c r="L92" s="54"/>
      <c r="M92" s="54"/>
      <c r="N92" s="54" t="s">
        <v>440</v>
      </c>
      <c r="O92" s="56"/>
      <c r="P92" s="113" t="s">
        <v>36</v>
      </c>
      <c r="Q92" s="25" t="s">
        <v>441</v>
      </c>
      <c r="R92" s="21">
        <v>1107</v>
      </c>
      <c r="S92" s="57" t="s">
        <v>38</v>
      </c>
      <c r="T92" s="56" t="s">
        <v>442</v>
      </c>
      <c r="U92" s="56"/>
      <c r="V92" s="54" t="s">
        <v>40</v>
      </c>
      <c r="W92" s="54" t="s">
        <v>41</v>
      </c>
      <c r="X92" s="54">
        <v>9</v>
      </c>
      <c r="Y92" s="54"/>
      <c r="Z92" s="54"/>
      <c r="AA92" s="56" t="s">
        <v>44</v>
      </c>
      <c r="AB92" s="22" t="s">
        <v>68</v>
      </c>
      <c r="AC92" s="54" t="s">
        <v>483</v>
      </c>
      <c r="AD92" s="54" t="s">
        <v>66</v>
      </c>
      <c r="AE92" s="54" t="s">
        <v>67</v>
      </c>
      <c r="AF92" s="24"/>
      <c r="AG92" s="22"/>
      <c r="AH92" s="22"/>
      <c r="AI92" s="22"/>
      <c r="AJ92" s="21" t="s">
        <v>48</v>
      </c>
      <c r="AK92" s="34">
        <v>44354</v>
      </c>
      <c r="AL92" s="33">
        <f t="shared" si="5"/>
        <v>91358</v>
      </c>
      <c r="AM92" s="130"/>
    </row>
    <row r="93" spans="1:39" ht="18" customHeight="1" x14ac:dyDescent="0.3">
      <c r="A93" s="135">
        <v>89</v>
      </c>
      <c r="B93" s="21">
        <v>40312</v>
      </c>
      <c r="C93" s="56" t="s">
        <v>1428</v>
      </c>
      <c r="D93" s="23" t="s">
        <v>96</v>
      </c>
      <c r="E93" s="21"/>
      <c r="F93" s="54" t="s">
        <v>484</v>
      </c>
      <c r="G93" s="54"/>
      <c r="H93" s="120"/>
      <c r="I93" s="54" t="s">
        <v>485</v>
      </c>
      <c r="J93" s="54" t="s">
        <v>486</v>
      </c>
      <c r="K93" s="54" t="s">
        <v>487</v>
      </c>
      <c r="L93" s="54"/>
      <c r="M93" s="54"/>
      <c r="N93" s="54" t="s">
        <v>440</v>
      </c>
      <c r="O93" s="54" t="s">
        <v>448</v>
      </c>
      <c r="P93" s="113" t="s">
        <v>36</v>
      </c>
      <c r="Q93" s="25" t="s">
        <v>441</v>
      </c>
      <c r="R93" s="21">
        <v>1107</v>
      </c>
      <c r="S93" s="57" t="s">
        <v>38</v>
      </c>
      <c r="T93" s="56" t="s">
        <v>442</v>
      </c>
      <c r="U93" s="54"/>
      <c r="V93" s="54" t="s">
        <v>59</v>
      </c>
      <c r="W93" s="54" t="s">
        <v>41</v>
      </c>
      <c r="X93" s="54">
        <v>100</v>
      </c>
      <c r="Y93" s="54"/>
      <c r="Z93" s="54" t="s">
        <v>103</v>
      </c>
      <c r="AA93" s="56" t="s">
        <v>44</v>
      </c>
      <c r="AB93" s="22" t="s">
        <v>490</v>
      </c>
      <c r="AC93" s="54" t="s">
        <v>485</v>
      </c>
      <c r="AD93" s="54" t="s">
        <v>488</v>
      </c>
      <c r="AE93" s="54" t="s">
        <v>489</v>
      </c>
      <c r="AF93" s="24" t="s">
        <v>44</v>
      </c>
      <c r="AG93" s="22" t="s">
        <v>491</v>
      </c>
      <c r="AH93" s="32" t="s">
        <v>492</v>
      </c>
      <c r="AI93" s="22"/>
      <c r="AJ93" s="21" t="s">
        <v>493</v>
      </c>
      <c r="AK93" s="34">
        <v>43224</v>
      </c>
      <c r="AL93" s="35">
        <f t="shared" si="5"/>
        <v>40312</v>
      </c>
    </row>
    <row r="94" spans="1:39" ht="18" customHeight="1" x14ac:dyDescent="0.3">
      <c r="A94" s="135">
        <v>90</v>
      </c>
      <c r="B94" s="21">
        <v>91359</v>
      </c>
      <c r="C94" s="54"/>
      <c r="D94" s="23" t="s">
        <v>48</v>
      </c>
      <c r="E94" s="21"/>
      <c r="F94" s="54"/>
      <c r="G94" s="54"/>
      <c r="H94" s="120"/>
      <c r="I94" s="54" t="s">
        <v>494</v>
      </c>
      <c r="J94" s="54"/>
      <c r="K94" s="54" t="s">
        <v>495</v>
      </c>
      <c r="L94" s="54" t="s">
        <v>496</v>
      </c>
      <c r="M94" s="54"/>
      <c r="N94" s="54" t="s">
        <v>440</v>
      </c>
      <c r="O94" s="56"/>
      <c r="P94" s="113" t="s">
        <v>36</v>
      </c>
      <c r="Q94" s="25" t="s">
        <v>441</v>
      </c>
      <c r="R94" s="21">
        <v>1107</v>
      </c>
      <c r="S94" s="57" t="s">
        <v>38</v>
      </c>
      <c r="T94" s="56" t="s">
        <v>442</v>
      </c>
      <c r="U94" s="56"/>
      <c r="V94" s="54" t="s">
        <v>92</v>
      </c>
      <c r="W94" s="54" t="s">
        <v>60</v>
      </c>
      <c r="X94" s="54">
        <v>22</v>
      </c>
      <c r="Y94" s="54"/>
      <c r="Z94" s="54"/>
      <c r="AA94" s="56" t="s">
        <v>44</v>
      </c>
      <c r="AB94" s="22" t="s">
        <v>198</v>
      </c>
      <c r="AC94" s="54" t="s">
        <v>494</v>
      </c>
      <c r="AD94" s="54" t="s">
        <v>196</v>
      </c>
      <c r="AE94" s="54" t="s">
        <v>197</v>
      </c>
      <c r="AF94" s="24"/>
      <c r="AG94" s="22"/>
      <c r="AH94" s="32" t="s">
        <v>497</v>
      </c>
      <c r="AI94" s="22"/>
      <c r="AJ94" s="25" t="s">
        <v>48</v>
      </c>
      <c r="AK94" s="34">
        <v>44354</v>
      </c>
      <c r="AL94" s="33">
        <f t="shared" si="5"/>
        <v>91359</v>
      </c>
    </row>
    <row r="95" spans="1:39" ht="18" customHeight="1" x14ac:dyDescent="0.3">
      <c r="A95" s="135">
        <v>91</v>
      </c>
      <c r="B95" s="21">
        <v>20371</v>
      </c>
      <c r="C95" s="21"/>
      <c r="D95" s="23" t="s">
        <v>163</v>
      </c>
      <c r="E95" s="21"/>
      <c r="F95" s="38" t="s">
        <v>500</v>
      </c>
      <c r="G95" s="38" t="s">
        <v>1400</v>
      </c>
      <c r="H95" s="121"/>
      <c r="I95" s="58" t="s">
        <v>501</v>
      </c>
      <c r="J95" s="58"/>
      <c r="K95" s="58" t="s">
        <v>502</v>
      </c>
      <c r="L95" s="58" t="s">
        <v>503</v>
      </c>
      <c r="M95" s="58"/>
      <c r="N95" s="54" t="s">
        <v>440</v>
      </c>
      <c r="O95" s="58" t="s">
        <v>448</v>
      </c>
      <c r="P95" s="113" t="s">
        <v>36</v>
      </c>
      <c r="Q95" s="25" t="s">
        <v>441</v>
      </c>
      <c r="R95" s="21">
        <v>1107</v>
      </c>
      <c r="S95" s="57" t="s">
        <v>38</v>
      </c>
      <c r="T95" s="56" t="s">
        <v>442</v>
      </c>
      <c r="U95" s="56"/>
      <c r="V95" s="56" t="s">
        <v>92</v>
      </c>
      <c r="W95" s="56" t="s">
        <v>41</v>
      </c>
      <c r="X95" s="58">
        <v>63</v>
      </c>
      <c r="Y95" s="54"/>
      <c r="Z95" s="56"/>
      <c r="AA95" s="56" t="s">
        <v>44</v>
      </c>
      <c r="AB95" s="24" t="s">
        <v>504</v>
      </c>
      <c r="AC95" s="56" t="s">
        <v>498</v>
      </c>
      <c r="AD95" s="56" t="s">
        <v>186</v>
      </c>
      <c r="AE95" s="56" t="s">
        <v>187</v>
      </c>
      <c r="AF95" s="24" t="s">
        <v>44</v>
      </c>
      <c r="AG95" s="24" t="s">
        <v>504</v>
      </c>
      <c r="AH95" s="32" t="s">
        <v>499</v>
      </c>
      <c r="AI95" s="32"/>
      <c r="AJ95" s="25" t="s">
        <v>248</v>
      </c>
      <c r="AK95" s="25" t="s">
        <v>1334</v>
      </c>
      <c r="AL95" s="33">
        <f t="shared" si="5"/>
        <v>20371</v>
      </c>
    </row>
    <row r="96" spans="1:39" ht="18" customHeight="1" x14ac:dyDescent="0.3">
      <c r="A96" s="135">
        <v>92</v>
      </c>
      <c r="B96" s="21">
        <v>30384</v>
      </c>
      <c r="C96" s="54"/>
      <c r="D96" s="23" t="s">
        <v>32</v>
      </c>
      <c r="E96" s="21"/>
      <c r="F96" s="55" t="s">
        <v>505</v>
      </c>
      <c r="G96" s="54" t="s">
        <v>507</v>
      </c>
      <c r="H96" s="118"/>
      <c r="I96" s="58" t="s">
        <v>506</v>
      </c>
      <c r="J96" s="162"/>
      <c r="K96" s="55" t="s">
        <v>34</v>
      </c>
      <c r="L96" s="54"/>
      <c r="M96" s="54"/>
      <c r="N96" s="54" t="s">
        <v>440</v>
      </c>
      <c r="O96" s="55" t="s">
        <v>448</v>
      </c>
      <c r="P96" s="113" t="s">
        <v>36</v>
      </c>
      <c r="Q96" s="60" t="s">
        <v>441</v>
      </c>
      <c r="R96" s="21">
        <v>1107</v>
      </c>
      <c r="S96" s="57" t="s">
        <v>38</v>
      </c>
      <c r="T96" s="59" t="s">
        <v>442</v>
      </c>
      <c r="U96" s="59"/>
      <c r="V96" s="59" t="s">
        <v>40</v>
      </c>
      <c r="W96" s="56" t="s">
        <v>41</v>
      </c>
      <c r="X96" s="27">
        <v>5</v>
      </c>
      <c r="Y96" s="28"/>
      <c r="Z96" s="56"/>
      <c r="AA96" s="31" t="s">
        <v>44</v>
      </c>
      <c r="AB96" s="23" t="s">
        <v>153</v>
      </c>
      <c r="AC96" s="58" t="s">
        <v>506</v>
      </c>
      <c r="AD96" s="59" t="s">
        <v>151</v>
      </c>
      <c r="AE96" s="59" t="s">
        <v>177</v>
      </c>
      <c r="AF96" s="31" t="s">
        <v>508</v>
      </c>
      <c r="AG96" s="31" t="s">
        <v>509</v>
      </c>
      <c r="AH96" s="32" t="s">
        <v>510</v>
      </c>
      <c r="AI96" s="32"/>
      <c r="AJ96" s="170" t="s">
        <v>47</v>
      </c>
      <c r="AK96" s="21"/>
      <c r="AL96" s="33">
        <f t="shared" si="5"/>
        <v>30384</v>
      </c>
    </row>
    <row r="97" spans="1:38" ht="18" customHeight="1" x14ac:dyDescent="0.3">
      <c r="A97" s="135">
        <v>93</v>
      </c>
      <c r="B97" s="21">
        <v>91362</v>
      </c>
      <c r="C97" s="54"/>
      <c r="D97" s="23" t="s">
        <v>48</v>
      </c>
      <c r="E97" s="21"/>
      <c r="F97" s="54"/>
      <c r="G97" s="54"/>
      <c r="H97" s="120"/>
      <c r="I97" s="54" t="s">
        <v>511</v>
      </c>
      <c r="J97" s="54"/>
      <c r="K97" s="54" t="s">
        <v>512</v>
      </c>
      <c r="L97" s="54"/>
      <c r="M97" s="54"/>
      <c r="N97" s="54" t="s">
        <v>440</v>
      </c>
      <c r="O97" s="63"/>
      <c r="P97" s="113" t="s">
        <v>36</v>
      </c>
      <c r="Q97" s="25" t="s">
        <v>441</v>
      </c>
      <c r="R97" s="21">
        <v>1107</v>
      </c>
      <c r="S97" s="57" t="s">
        <v>38</v>
      </c>
      <c r="T97" s="56" t="s">
        <v>442</v>
      </c>
      <c r="U97" s="56"/>
      <c r="V97" s="54" t="s">
        <v>59</v>
      </c>
      <c r="W97" s="54" t="s">
        <v>41</v>
      </c>
      <c r="X97" s="46">
        <v>2</v>
      </c>
      <c r="Y97" s="46"/>
      <c r="Z97" s="54"/>
      <c r="AA97" s="56" t="s">
        <v>44</v>
      </c>
      <c r="AB97" s="22" t="s">
        <v>198</v>
      </c>
      <c r="AC97" s="54" t="s">
        <v>511</v>
      </c>
      <c r="AD97" s="54" t="s">
        <v>196</v>
      </c>
      <c r="AE97" s="54" t="s">
        <v>197</v>
      </c>
      <c r="AF97" s="24"/>
      <c r="AG97" s="22"/>
      <c r="AH97" s="32" t="s">
        <v>513</v>
      </c>
      <c r="AI97" s="22"/>
      <c r="AJ97" s="25" t="s">
        <v>48</v>
      </c>
      <c r="AK97" s="34">
        <v>44354</v>
      </c>
      <c r="AL97" s="33">
        <f t="shared" si="5"/>
        <v>91362</v>
      </c>
    </row>
    <row r="98" spans="1:38" ht="18" customHeight="1" x14ac:dyDescent="0.3">
      <c r="A98" s="135">
        <v>94</v>
      </c>
      <c r="B98" s="128">
        <v>40313</v>
      </c>
      <c r="C98" s="127" t="s">
        <v>270</v>
      </c>
      <c r="D98" s="136" t="s">
        <v>96</v>
      </c>
      <c r="E98" s="128"/>
      <c r="F98" s="127" t="s">
        <v>518</v>
      </c>
      <c r="G98" s="127" t="s">
        <v>1431</v>
      </c>
      <c r="H98" s="148"/>
      <c r="I98" s="127" t="s">
        <v>514</v>
      </c>
      <c r="J98" s="127"/>
      <c r="K98" s="127" t="s">
        <v>515</v>
      </c>
      <c r="L98" s="127"/>
      <c r="M98" s="127"/>
      <c r="N98" s="127" t="s">
        <v>440</v>
      </c>
      <c r="O98" s="127" t="s">
        <v>448</v>
      </c>
      <c r="P98" s="139" t="s">
        <v>36</v>
      </c>
      <c r="Q98" s="149" t="s">
        <v>441</v>
      </c>
      <c r="R98" s="128">
        <v>1107</v>
      </c>
      <c r="S98" s="141" t="s">
        <v>38</v>
      </c>
      <c r="T98" s="124" t="s">
        <v>442</v>
      </c>
      <c r="U98" s="127"/>
      <c r="V98" s="127" t="s">
        <v>92</v>
      </c>
      <c r="W98" s="127" t="s">
        <v>41</v>
      </c>
      <c r="X98" s="127">
        <v>161</v>
      </c>
      <c r="Y98" s="127"/>
      <c r="Z98" s="127" t="s">
        <v>103</v>
      </c>
      <c r="AA98" s="124" t="s">
        <v>44</v>
      </c>
      <c r="AB98" s="125" t="s">
        <v>516</v>
      </c>
      <c r="AC98" s="127" t="s">
        <v>519</v>
      </c>
      <c r="AD98" s="127" t="s">
        <v>223</v>
      </c>
      <c r="AE98" s="127" t="s">
        <v>224</v>
      </c>
      <c r="AF98" s="126" t="s">
        <v>44</v>
      </c>
      <c r="AG98" s="125" t="s">
        <v>517</v>
      </c>
      <c r="AH98" s="52" t="s">
        <v>520</v>
      </c>
      <c r="AI98" s="125"/>
      <c r="AJ98" s="128" t="s">
        <v>320</v>
      </c>
      <c r="AK98" s="132">
        <v>44354</v>
      </c>
      <c r="AL98" s="150">
        <f t="shared" si="5"/>
        <v>40313</v>
      </c>
    </row>
    <row r="99" spans="1:38" ht="18" customHeight="1" x14ac:dyDescent="0.3">
      <c r="A99" s="135">
        <v>95</v>
      </c>
      <c r="B99" s="21">
        <v>91364</v>
      </c>
      <c r="C99" s="54"/>
      <c r="D99" s="23" t="s">
        <v>48</v>
      </c>
      <c r="E99" s="21"/>
      <c r="F99" s="54"/>
      <c r="G99" s="54"/>
      <c r="H99" s="120"/>
      <c r="I99" s="54" t="s">
        <v>521</v>
      </c>
      <c r="J99" s="54"/>
      <c r="K99" s="54" t="s">
        <v>522</v>
      </c>
      <c r="L99" s="54"/>
      <c r="M99" s="54"/>
      <c r="N99" s="54" t="s">
        <v>440</v>
      </c>
      <c r="O99" s="56"/>
      <c r="P99" s="113" t="s">
        <v>36</v>
      </c>
      <c r="Q99" s="25" t="s">
        <v>441</v>
      </c>
      <c r="R99" s="21">
        <v>1107</v>
      </c>
      <c r="S99" s="57" t="s">
        <v>38</v>
      </c>
      <c r="T99" s="56" t="s">
        <v>442</v>
      </c>
      <c r="U99" s="56"/>
      <c r="V99" s="54" t="s">
        <v>59</v>
      </c>
      <c r="W99" s="54" t="s">
        <v>60</v>
      </c>
      <c r="X99" s="54">
        <v>159</v>
      </c>
      <c r="Y99" s="54"/>
      <c r="Z99" s="54"/>
      <c r="AA99" s="56" t="s">
        <v>44</v>
      </c>
      <c r="AB99" s="22" t="s">
        <v>198</v>
      </c>
      <c r="AC99" s="54" t="s">
        <v>521</v>
      </c>
      <c r="AD99" s="54" t="s">
        <v>196</v>
      </c>
      <c r="AE99" s="54" t="s">
        <v>197</v>
      </c>
      <c r="AF99" s="24"/>
      <c r="AG99" s="22"/>
      <c r="AH99" s="32" t="s">
        <v>523</v>
      </c>
      <c r="AI99" s="22"/>
      <c r="AJ99" s="25" t="s">
        <v>48</v>
      </c>
      <c r="AK99" s="34">
        <v>44354</v>
      </c>
      <c r="AL99" s="33">
        <f t="shared" si="5"/>
        <v>91364</v>
      </c>
    </row>
    <row r="100" spans="1:38" ht="18" customHeight="1" x14ac:dyDescent="0.3">
      <c r="A100" s="135">
        <v>96</v>
      </c>
      <c r="B100" s="21">
        <v>91365</v>
      </c>
      <c r="C100" s="54"/>
      <c r="D100" s="23" t="s">
        <v>48</v>
      </c>
      <c r="E100" s="21"/>
      <c r="F100" s="54"/>
      <c r="G100" s="54"/>
      <c r="H100" s="120"/>
      <c r="I100" s="54" t="s">
        <v>524</v>
      </c>
      <c r="J100" s="54"/>
      <c r="K100" s="54"/>
      <c r="L100" s="54"/>
      <c r="M100" s="54"/>
      <c r="N100" s="54" t="s">
        <v>440</v>
      </c>
      <c r="O100" s="56"/>
      <c r="P100" s="113" t="s">
        <v>36</v>
      </c>
      <c r="Q100" s="25" t="s">
        <v>441</v>
      </c>
      <c r="R100" s="21">
        <v>1107</v>
      </c>
      <c r="S100" s="57" t="s">
        <v>38</v>
      </c>
      <c r="T100" s="56" t="s">
        <v>442</v>
      </c>
      <c r="U100" s="56"/>
      <c r="V100" s="54"/>
      <c r="W100" s="54"/>
      <c r="X100" s="54">
        <v>71</v>
      </c>
      <c r="Y100" s="54"/>
      <c r="Z100" s="54" t="s">
        <v>53</v>
      </c>
      <c r="AA100" s="56" t="s">
        <v>44</v>
      </c>
      <c r="AB100" s="22" t="s">
        <v>526</v>
      </c>
      <c r="AC100" s="54" t="s">
        <v>524</v>
      </c>
      <c r="AD100" s="54" t="s">
        <v>455</v>
      </c>
      <c r="AE100" s="54" t="s">
        <v>525</v>
      </c>
      <c r="AF100" s="24"/>
      <c r="AG100" s="22"/>
      <c r="AH100" s="32" t="s">
        <v>527</v>
      </c>
      <c r="AI100" s="22"/>
      <c r="AJ100" s="25" t="s">
        <v>48</v>
      </c>
      <c r="AK100" s="34">
        <v>44354</v>
      </c>
      <c r="AL100" s="33">
        <f t="shared" si="5"/>
        <v>91365</v>
      </c>
    </row>
    <row r="101" spans="1:38" ht="18" customHeight="1" x14ac:dyDescent="0.3">
      <c r="A101" s="135">
        <v>97</v>
      </c>
      <c r="B101" s="21">
        <v>30386</v>
      </c>
      <c r="C101" s="54"/>
      <c r="D101" s="23" t="s">
        <v>32</v>
      </c>
      <c r="E101" s="21"/>
      <c r="F101" s="55" t="s">
        <v>528</v>
      </c>
      <c r="G101" s="56" t="s">
        <v>529</v>
      </c>
      <c r="H101" s="118"/>
      <c r="I101" s="55" t="s">
        <v>1402</v>
      </c>
      <c r="J101" s="68"/>
      <c r="K101" s="55" t="s">
        <v>34</v>
      </c>
      <c r="L101" s="54"/>
      <c r="M101" s="54"/>
      <c r="N101" s="54" t="s">
        <v>440</v>
      </c>
      <c r="O101" s="55" t="s">
        <v>171</v>
      </c>
      <c r="P101" s="113" t="s">
        <v>36</v>
      </c>
      <c r="Q101" s="60" t="s">
        <v>441</v>
      </c>
      <c r="R101" s="21">
        <v>1107</v>
      </c>
      <c r="S101" s="57" t="s">
        <v>38</v>
      </c>
      <c r="T101" s="59" t="s">
        <v>140</v>
      </c>
      <c r="U101" s="59"/>
      <c r="V101" s="59" t="s">
        <v>40</v>
      </c>
      <c r="W101" s="56" t="s">
        <v>41</v>
      </c>
      <c r="X101" s="27">
        <v>3</v>
      </c>
      <c r="Y101" s="28"/>
      <c r="Z101" s="59"/>
      <c r="AA101" s="31" t="s">
        <v>44</v>
      </c>
      <c r="AB101" s="23" t="s">
        <v>159</v>
      </c>
      <c r="AC101" s="58" t="s">
        <v>1402</v>
      </c>
      <c r="AD101" s="62" t="s">
        <v>157</v>
      </c>
      <c r="AE101" s="59" t="s">
        <v>158</v>
      </c>
      <c r="AF101" s="26" t="s">
        <v>44</v>
      </c>
      <c r="AG101" s="26" t="s">
        <v>160</v>
      </c>
      <c r="AH101" s="32" t="s">
        <v>530</v>
      </c>
      <c r="AI101" s="32"/>
      <c r="AJ101" s="170" t="s">
        <v>47</v>
      </c>
      <c r="AK101" s="21"/>
      <c r="AL101" s="33">
        <f t="shared" si="5"/>
        <v>30386</v>
      </c>
    </row>
    <row r="102" spans="1:38" ht="18" customHeight="1" x14ac:dyDescent="0.3">
      <c r="A102" s="135">
        <v>98</v>
      </c>
      <c r="B102" s="21">
        <v>91366</v>
      </c>
      <c r="C102" s="54"/>
      <c r="D102" s="23" t="s">
        <v>48</v>
      </c>
      <c r="E102" s="21"/>
      <c r="F102" s="54"/>
      <c r="G102" s="54"/>
      <c r="H102" s="120"/>
      <c r="I102" s="54" t="s">
        <v>531</v>
      </c>
      <c r="J102" s="54"/>
      <c r="K102" s="54" t="s">
        <v>532</v>
      </c>
      <c r="L102" s="54"/>
      <c r="M102" s="54"/>
      <c r="N102" s="54" t="s">
        <v>440</v>
      </c>
      <c r="O102" s="56"/>
      <c r="P102" s="113" t="s">
        <v>36</v>
      </c>
      <c r="Q102" s="25" t="s">
        <v>441</v>
      </c>
      <c r="R102" s="21">
        <v>1107</v>
      </c>
      <c r="S102" s="57" t="s">
        <v>38</v>
      </c>
      <c r="T102" s="56" t="s">
        <v>442</v>
      </c>
      <c r="U102" s="56"/>
      <c r="V102" s="54" t="s">
        <v>59</v>
      </c>
      <c r="W102" s="54" t="s">
        <v>60</v>
      </c>
      <c r="X102" s="54">
        <v>64</v>
      </c>
      <c r="Y102" s="54"/>
      <c r="Z102" s="54"/>
      <c r="AA102" s="56" t="s">
        <v>44</v>
      </c>
      <c r="AB102" s="22" t="s">
        <v>198</v>
      </c>
      <c r="AC102" s="54" t="s">
        <v>531</v>
      </c>
      <c r="AD102" s="54" t="s">
        <v>196</v>
      </c>
      <c r="AE102" s="54" t="s">
        <v>197</v>
      </c>
      <c r="AF102" s="24"/>
      <c r="AG102" s="22"/>
      <c r="AH102" s="32" t="s">
        <v>533</v>
      </c>
      <c r="AI102" s="22"/>
      <c r="AJ102" s="25" t="s">
        <v>48</v>
      </c>
      <c r="AK102" s="34">
        <v>44354</v>
      </c>
      <c r="AL102" s="33">
        <f t="shared" si="5"/>
        <v>91366</v>
      </c>
    </row>
    <row r="103" spans="1:38" ht="18" customHeight="1" x14ac:dyDescent="0.3">
      <c r="A103" s="135">
        <v>99</v>
      </c>
      <c r="B103" s="21">
        <v>91367</v>
      </c>
      <c r="C103" s="54"/>
      <c r="D103" s="23" t="s">
        <v>48</v>
      </c>
      <c r="E103" s="21"/>
      <c r="F103" s="54"/>
      <c r="G103" s="54"/>
      <c r="H103" s="120"/>
      <c r="I103" s="54" t="s">
        <v>534</v>
      </c>
      <c r="J103" s="54"/>
      <c r="K103" s="54" t="s">
        <v>34</v>
      </c>
      <c r="L103" s="54"/>
      <c r="M103" s="54"/>
      <c r="N103" s="54" t="s">
        <v>440</v>
      </c>
      <c r="O103" s="56"/>
      <c r="P103" s="113" t="s">
        <v>36</v>
      </c>
      <c r="Q103" s="25" t="s">
        <v>441</v>
      </c>
      <c r="R103" s="21">
        <v>1107</v>
      </c>
      <c r="S103" s="57" t="s">
        <v>38</v>
      </c>
      <c r="T103" s="56" t="s">
        <v>442</v>
      </c>
      <c r="U103" s="56"/>
      <c r="V103" s="54" t="s">
        <v>40</v>
      </c>
      <c r="W103" s="54" t="s">
        <v>41</v>
      </c>
      <c r="X103" s="54">
        <v>19</v>
      </c>
      <c r="Y103" s="54"/>
      <c r="Z103" s="54"/>
      <c r="AA103" s="57" t="s">
        <v>44</v>
      </c>
      <c r="AB103" s="26" t="s">
        <v>178</v>
      </c>
      <c r="AC103" s="54" t="s">
        <v>535</v>
      </c>
      <c r="AD103" s="54" t="s">
        <v>151</v>
      </c>
      <c r="AE103" s="54" t="s">
        <v>209</v>
      </c>
      <c r="AF103" s="31" t="s">
        <v>44</v>
      </c>
      <c r="AG103" s="23" t="s">
        <v>153</v>
      </c>
      <c r="AH103" s="32" t="s">
        <v>179</v>
      </c>
      <c r="AI103" s="22"/>
      <c r="AJ103" s="21" t="s">
        <v>48</v>
      </c>
      <c r="AK103" s="34">
        <v>44354</v>
      </c>
      <c r="AL103" s="33">
        <f t="shared" si="5"/>
        <v>91367</v>
      </c>
    </row>
    <row r="104" spans="1:38" ht="18" customHeight="1" x14ac:dyDescent="0.3">
      <c r="A104" s="135">
        <v>100</v>
      </c>
      <c r="B104" s="21">
        <v>91368</v>
      </c>
      <c r="C104" s="54"/>
      <c r="D104" s="23" t="s">
        <v>48</v>
      </c>
      <c r="E104" s="21"/>
      <c r="F104" s="54"/>
      <c r="G104" s="54"/>
      <c r="H104" s="120"/>
      <c r="I104" s="54" t="s">
        <v>536</v>
      </c>
      <c r="J104" s="54"/>
      <c r="K104" s="54" t="s">
        <v>537</v>
      </c>
      <c r="L104" s="54"/>
      <c r="M104" s="54"/>
      <c r="N104" s="54" t="s">
        <v>440</v>
      </c>
      <c r="O104" s="56" t="s">
        <v>448</v>
      </c>
      <c r="P104" s="113" t="s">
        <v>36</v>
      </c>
      <c r="Q104" s="25" t="s">
        <v>441</v>
      </c>
      <c r="R104" s="21">
        <v>1107</v>
      </c>
      <c r="S104" s="57" t="s">
        <v>38</v>
      </c>
      <c r="T104" s="56" t="s">
        <v>442</v>
      </c>
      <c r="U104" s="56"/>
      <c r="V104" s="54" t="s">
        <v>40</v>
      </c>
      <c r="W104" s="54" t="s">
        <v>41</v>
      </c>
      <c r="X104" s="54">
        <v>10</v>
      </c>
      <c r="Y104" s="54"/>
      <c r="Z104" s="54"/>
      <c r="AA104" s="56" t="s">
        <v>44</v>
      </c>
      <c r="AB104" s="22" t="s">
        <v>538</v>
      </c>
      <c r="AC104" s="54" t="s">
        <v>536</v>
      </c>
      <c r="AD104" s="54" t="s">
        <v>470</v>
      </c>
      <c r="AE104" s="54" t="s">
        <v>471</v>
      </c>
      <c r="AF104" s="24"/>
      <c r="AG104" s="22"/>
      <c r="AH104" s="22"/>
      <c r="AI104" s="22"/>
      <c r="AJ104" s="25" t="s">
        <v>48</v>
      </c>
      <c r="AK104" s="34">
        <v>44354</v>
      </c>
      <c r="AL104" s="33">
        <f t="shared" si="5"/>
        <v>91368</v>
      </c>
    </row>
    <row r="105" spans="1:38" ht="18" customHeight="1" x14ac:dyDescent="0.3">
      <c r="A105" s="135">
        <v>101</v>
      </c>
      <c r="B105" s="21">
        <v>20373</v>
      </c>
      <c r="C105" s="21"/>
      <c r="D105" s="23" t="s">
        <v>163</v>
      </c>
      <c r="E105" s="21"/>
      <c r="F105" s="38" t="s">
        <v>542</v>
      </c>
      <c r="G105" s="38" t="s">
        <v>1403</v>
      </c>
      <c r="H105" s="121"/>
      <c r="I105" s="58" t="s">
        <v>543</v>
      </c>
      <c r="J105" s="58"/>
      <c r="K105" s="58" t="s">
        <v>544</v>
      </c>
      <c r="L105" s="58"/>
      <c r="M105" s="58"/>
      <c r="N105" s="54" t="s">
        <v>440</v>
      </c>
      <c r="O105" s="58"/>
      <c r="P105" s="113" t="s">
        <v>36</v>
      </c>
      <c r="Q105" s="25" t="s">
        <v>441</v>
      </c>
      <c r="R105" s="21">
        <v>1107</v>
      </c>
      <c r="S105" s="57" t="s">
        <v>38</v>
      </c>
      <c r="T105" s="56" t="s">
        <v>442</v>
      </c>
      <c r="U105" s="56"/>
      <c r="V105" s="56" t="s">
        <v>338</v>
      </c>
      <c r="W105" s="56" t="s">
        <v>41</v>
      </c>
      <c r="X105" s="58">
        <v>54</v>
      </c>
      <c r="Y105" s="54"/>
      <c r="Z105" s="54"/>
      <c r="AA105" s="31" t="s">
        <v>44</v>
      </c>
      <c r="AB105" s="31" t="s">
        <v>340</v>
      </c>
      <c r="AC105" s="58" t="s">
        <v>539</v>
      </c>
      <c r="AD105" s="54" t="s">
        <v>333</v>
      </c>
      <c r="AE105" s="54" t="s">
        <v>343</v>
      </c>
      <c r="AF105" s="126" t="s">
        <v>44</v>
      </c>
      <c r="AG105" s="125" t="s">
        <v>540</v>
      </c>
      <c r="AH105" s="52" t="s">
        <v>541</v>
      </c>
      <c r="AI105" s="125"/>
      <c r="AJ105" s="128" t="s">
        <v>248</v>
      </c>
      <c r="AK105" s="132">
        <v>44354</v>
      </c>
      <c r="AL105" s="33">
        <f t="shared" si="5"/>
        <v>20373</v>
      </c>
    </row>
    <row r="106" spans="1:38" ht="18" customHeight="1" x14ac:dyDescent="0.3">
      <c r="A106" s="135">
        <v>102</v>
      </c>
      <c r="B106" s="21">
        <v>91370</v>
      </c>
      <c r="C106" s="54"/>
      <c r="D106" s="23" t="s">
        <v>48</v>
      </c>
      <c r="E106" s="21"/>
      <c r="F106" s="55" t="s">
        <v>472</v>
      </c>
      <c r="G106" s="54"/>
      <c r="H106" s="120"/>
      <c r="I106" s="54" t="s">
        <v>545</v>
      </c>
      <c r="J106" s="54"/>
      <c r="K106" s="54" t="s">
        <v>34</v>
      </c>
      <c r="L106" s="54"/>
      <c r="M106" s="54"/>
      <c r="N106" s="54" t="s">
        <v>440</v>
      </c>
      <c r="O106" s="56"/>
      <c r="P106" s="113" t="s">
        <v>36</v>
      </c>
      <c r="Q106" s="25" t="s">
        <v>441</v>
      </c>
      <c r="R106" s="21">
        <v>1107</v>
      </c>
      <c r="S106" s="57" t="s">
        <v>38</v>
      </c>
      <c r="T106" s="56" t="s">
        <v>442</v>
      </c>
      <c r="U106" s="56"/>
      <c r="V106" s="54" t="s">
        <v>40</v>
      </c>
      <c r="W106" s="54" t="s">
        <v>41</v>
      </c>
      <c r="X106" s="54">
        <f>5 +4</f>
        <v>9</v>
      </c>
      <c r="Y106" s="54"/>
      <c r="Z106" s="54" t="s">
        <v>53</v>
      </c>
      <c r="AA106" s="56" t="s">
        <v>44</v>
      </c>
      <c r="AB106" s="22" t="s">
        <v>237</v>
      </c>
      <c r="AC106" s="54" t="s">
        <v>545</v>
      </c>
      <c r="AD106" s="54" t="s">
        <v>236</v>
      </c>
      <c r="AE106" s="54" t="s">
        <v>84</v>
      </c>
      <c r="AF106" s="24"/>
      <c r="AG106" s="22"/>
      <c r="AH106" s="32" t="s">
        <v>88</v>
      </c>
      <c r="AI106" s="22"/>
      <c r="AJ106" s="25" t="s">
        <v>47</v>
      </c>
      <c r="AK106" s="34">
        <v>44354</v>
      </c>
      <c r="AL106" s="33">
        <f t="shared" si="5"/>
        <v>91370</v>
      </c>
    </row>
    <row r="107" spans="1:38" ht="18" customHeight="1" x14ac:dyDescent="0.3">
      <c r="A107" s="135">
        <v>103</v>
      </c>
      <c r="B107" s="21">
        <v>91371</v>
      </c>
      <c r="C107" s="54"/>
      <c r="D107" s="23" t="s">
        <v>48</v>
      </c>
      <c r="E107" s="21"/>
      <c r="F107" s="54"/>
      <c r="G107" s="54"/>
      <c r="H107" s="120"/>
      <c r="I107" s="54" t="s">
        <v>546</v>
      </c>
      <c r="J107" s="54"/>
      <c r="K107" s="54" t="s">
        <v>547</v>
      </c>
      <c r="L107" s="54"/>
      <c r="M107" s="54"/>
      <c r="N107" s="54" t="s">
        <v>440</v>
      </c>
      <c r="O107" s="56"/>
      <c r="P107" s="113" t="s">
        <v>36</v>
      </c>
      <c r="Q107" s="25" t="s">
        <v>441</v>
      </c>
      <c r="R107" s="21">
        <v>1107</v>
      </c>
      <c r="S107" s="57" t="s">
        <v>38</v>
      </c>
      <c r="T107" s="56" t="s">
        <v>442</v>
      </c>
      <c r="U107" s="56"/>
      <c r="V107" s="54" t="s">
        <v>59</v>
      </c>
      <c r="W107" s="54" t="s">
        <v>41</v>
      </c>
      <c r="X107" s="54">
        <v>36</v>
      </c>
      <c r="Y107" s="54"/>
      <c r="Z107" s="54"/>
      <c r="AA107" s="56" t="s">
        <v>44</v>
      </c>
      <c r="AB107" s="22" t="s">
        <v>198</v>
      </c>
      <c r="AC107" s="54" t="s">
        <v>546</v>
      </c>
      <c r="AD107" s="54" t="s">
        <v>196</v>
      </c>
      <c r="AE107" s="54" t="s">
        <v>197</v>
      </c>
      <c r="AF107" s="24"/>
      <c r="AG107" s="22"/>
      <c r="AH107" s="32" t="s">
        <v>548</v>
      </c>
      <c r="AI107" s="22"/>
      <c r="AJ107" s="25" t="s">
        <v>48</v>
      </c>
      <c r="AK107" s="34">
        <v>44354</v>
      </c>
      <c r="AL107" s="33">
        <f t="shared" si="5"/>
        <v>91371</v>
      </c>
    </row>
    <row r="108" spans="1:38" ht="18" customHeight="1" x14ac:dyDescent="0.3">
      <c r="A108" s="135">
        <v>104</v>
      </c>
      <c r="B108" s="21">
        <v>91372</v>
      </c>
      <c r="C108" s="54"/>
      <c r="D108" s="23" t="s">
        <v>48</v>
      </c>
      <c r="E108" s="21"/>
      <c r="F108" s="54"/>
      <c r="G108" s="54"/>
      <c r="H108" s="120"/>
      <c r="I108" s="54" t="s">
        <v>549</v>
      </c>
      <c r="J108" s="54"/>
      <c r="K108" s="54" t="s">
        <v>550</v>
      </c>
      <c r="L108" s="54" t="s">
        <v>551</v>
      </c>
      <c r="M108" s="54"/>
      <c r="N108" s="54" t="s">
        <v>440</v>
      </c>
      <c r="O108" s="56"/>
      <c r="P108" s="113" t="s">
        <v>36</v>
      </c>
      <c r="Q108" s="25" t="s">
        <v>441</v>
      </c>
      <c r="R108" s="21">
        <v>1107</v>
      </c>
      <c r="S108" s="57" t="s">
        <v>38</v>
      </c>
      <c r="T108" s="56" t="s">
        <v>442</v>
      </c>
      <c r="U108" s="56"/>
      <c r="V108" s="54" t="s">
        <v>59</v>
      </c>
      <c r="W108" s="54" t="s">
        <v>60</v>
      </c>
      <c r="X108" s="54">
        <v>12</v>
      </c>
      <c r="Y108" s="54"/>
      <c r="Z108" s="54"/>
      <c r="AA108" s="56" t="s">
        <v>44</v>
      </c>
      <c r="AB108" s="22" t="s">
        <v>198</v>
      </c>
      <c r="AC108" s="54" t="s">
        <v>549</v>
      </c>
      <c r="AD108" s="54" t="s">
        <v>196</v>
      </c>
      <c r="AE108" s="54" t="s">
        <v>197</v>
      </c>
      <c r="AF108" s="24"/>
      <c r="AG108" s="22"/>
      <c r="AH108" s="32" t="s">
        <v>552</v>
      </c>
      <c r="AI108" s="22"/>
      <c r="AJ108" s="25" t="s">
        <v>48</v>
      </c>
      <c r="AK108" s="34">
        <v>44354</v>
      </c>
      <c r="AL108" s="33">
        <f t="shared" si="5"/>
        <v>91372</v>
      </c>
    </row>
    <row r="109" spans="1:38" ht="18" customHeight="1" x14ac:dyDescent="0.3">
      <c r="A109" s="135">
        <v>105</v>
      </c>
      <c r="B109" s="21">
        <v>91373</v>
      </c>
      <c r="C109" s="54"/>
      <c r="D109" s="23" t="s">
        <v>48</v>
      </c>
      <c r="E109" s="21"/>
      <c r="F109" s="54"/>
      <c r="G109" s="54"/>
      <c r="H109" s="120"/>
      <c r="I109" s="54" t="s">
        <v>553</v>
      </c>
      <c r="J109" s="54"/>
      <c r="K109" s="54" t="s">
        <v>554</v>
      </c>
      <c r="L109" s="54" t="s">
        <v>555</v>
      </c>
      <c r="M109" s="54"/>
      <c r="N109" s="54" t="s">
        <v>440</v>
      </c>
      <c r="O109" s="56"/>
      <c r="P109" s="113" t="s">
        <v>36</v>
      </c>
      <c r="Q109" s="25" t="s">
        <v>441</v>
      </c>
      <c r="R109" s="21">
        <v>1107</v>
      </c>
      <c r="S109" s="57" t="s">
        <v>38</v>
      </c>
      <c r="T109" s="56" t="s">
        <v>442</v>
      </c>
      <c r="U109" s="56"/>
      <c r="V109" s="54" t="s">
        <v>59</v>
      </c>
      <c r="W109" s="54" t="s">
        <v>60</v>
      </c>
      <c r="X109" s="54">
        <v>23</v>
      </c>
      <c r="Y109" s="54"/>
      <c r="Z109" s="54"/>
      <c r="AA109" s="56" t="s">
        <v>44</v>
      </c>
      <c r="AB109" s="22" t="s">
        <v>198</v>
      </c>
      <c r="AC109" s="54" t="s">
        <v>553</v>
      </c>
      <c r="AD109" s="54" t="s">
        <v>196</v>
      </c>
      <c r="AE109" s="54" t="s">
        <v>197</v>
      </c>
      <c r="AF109" s="24"/>
      <c r="AG109" s="22"/>
      <c r="AH109" s="32" t="s">
        <v>556</v>
      </c>
      <c r="AI109" s="22"/>
      <c r="AJ109" s="25" t="s">
        <v>48</v>
      </c>
      <c r="AK109" s="34">
        <v>44354</v>
      </c>
      <c r="AL109" s="33">
        <f t="shared" si="5"/>
        <v>91373</v>
      </c>
    </row>
    <row r="110" spans="1:38" ht="18" customHeight="1" x14ac:dyDescent="0.3">
      <c r="A110" s="135">
        <v>106</v>
      </c>
      <c r="B110" s="21">
        <v>91374</v>
      </c>
      <c r="C110" s="54"/>
      <c r="D110" s="23" t="s">
        <v>48</v>
      </c>
      <c r="E110" s="21"/>
      <c r="F110" s="54"/>
      <c r="G110" s="54"/>
      <c r="H110" s="120"/>
      <c r="I110" s="54" t="s">
        <v>557</v>
      </c>
      <c r="J110" s="54"/>
      <c r="K110" s="54" t="s">
        <v>558</v>
      </c>
      <c r="L110" s="54"/>
      <c r="M110" s="54"/>
      <c r="N110" s="54" t="s">
        <v>440</v>
      </c>
      <c r="O110" s="56" t="s">
        <v>448</v>
      </c>
      <c r="P110" s="113" t="s">
        <v>36</v>
      </c>
      <c r="Q110" s="25" t="s">
        <v>441</v>
      </c>
      <c r="R110" s="21">
        <v>1107</v>
      </c>
      <c r="S110" s="57" t="s">
        <v>38</v>
      </c>
      <c r="T110" s="56" t="s">
        <v>442</v>
      </c>
      <c r="U110" s="56"/>
      <c r="V110" s="54" t="s">
        <v>92</v>
      </c>
      <c r="W110" s="54" t="s">
        <v>41</v>
      </c>
      <c r="X110" s="54">
        <v>28</v>
      </c>
      <c r="Y110" s="54"/>
      <c r="Z110" s="54"/>
      <c r="AA110" s="56" t="s">
        <v>44</v>
      </c>
      <c r="AB110" s="22" t="s">
        <v>198</v>
      </c>
      <c r="AC110" s="54" t="s">
        <v>557</v>
      </c>
      <c r="AD110" s="54" t="s">
        <v>196</v>
      </c>
      <c r="AE110" s="54" t="s">
        <v>197</v>
      </c>
      <c r="AF110" s="24"/>
      <c r="AG110" s="22"/>
      <c r="AH110" s="32" t="s">
        <v>559</v>
      </c>
      <c r="AI110" s="22"/>
      <c r="AJ110" s="25" t="s">
        <v>48</v>
      </c>
      <c r="AK110" s="34">
        <v>44354</v>
      </c>
      <c r="AL110" s="33">
        <f t="shared" si="5"/>
        <v>91374</v>
      </c>
    </row>
    <row r="111" spans="1:38" ht="18" customHeight="1" x14ac:dyDescent="0.3">
      <c r="A111" s="135">
        <v>107</v>
      </c>
      <c r="B111" s="21"/>
      <c r="C111" s="54"/>
      <c r="D111" s="23"/>
      <c r="E111" s="21"/>
      <c r="F111" s="54"/>
      <c r="G111" s="54"/>
      <c r="H111" s="120" t="s">
        <v>411</v>
      </c>
      <c r="I111" s="54"/>
      <c r="J111" s="54"/>
      <c r="K111" s="54"/>
      <c r="L111" s="54"/>
      <c r="M111" s="54"/>
      <c r="N111" s="54"/>
      <c r="O111" s="56"/>
      <c r="P111" s="113"/>
      <c r="Q111" s="25"/>
      <c r="R111" s="21"/>
      <c r="S111" s="57"/>
      <c r="T111" s="56"/>
      <c r="U111" s="56"/>
      <c r="V111" s="54"/>
      <c r="W111" s="54"/>
      <c r="X111" s="54"/>
      <c r="Y111" s="54"/>
      <c r="Z111" s="54"/>
      <c r="AA111" s="56"/>
      <c r="AB111" s="22"/>
      <c r="AC111" s="54"/>
      <c r="AD111" s="54"/>
      <c r="AE111" s="54"/>
      <c r="AF111" s="24"/>
      <c r="AG111" s="22"/>
      <c r="AH111" s="32"/>
      <c r="AI111" s="22"/>
      <c r="AJ111" s="25"/>
      <c r="AK111" s="34"/>
      <c r="AL111" s="33"/>
    </row>
    <row r="112" spans="1:38" ht="18" customHeight="1" x14ac:dyDescent="0.3">
      <c r="A112" s="135">
        <v>108</v>
      </c>
      <c r="B112" s="21">
        <v>40314</v>
      </c>
      <c r="C112" s="56" t="s">
        <v>137</v>
      </c>
      <c r="D112" s="23" t="s">
        <v>96</v>
      </c>
      <c r="E112" s="21"/>
      <c r="F112" s="54" t="s">
        <v>560</v>
      </c>
      <c r="G112" s="54"/>
      <c r="H112" s="120"/>
      <c r="I112" s="54" t="s">
        <v>561</v>
      </c>
      <c r="J112" s="54"/>
      <c r="K112" s="54" t="s">
        <v>562</v>
      </c>
      <c r="L112" s="54" t="s">
        <v>563</v>
      </c>
      <c r="M112" s="54"/>
      <c r="N112" s="54" t="s">
        <v>411</v>
      </c>
      <c r="O112" s="54" t="s">
        <v>411</v>
      </c>
      <c r="P112" s="113" t="s">
        <v>36</v>
      </c>
      <c r="Q112" s="25" t="s">
        <v>564</v>
      </c>
      <c r="R112" s="21">
        <v>1108</v>
      </c>
      <c r="S112" s="57" t="s">
        <v>38</v>
      </c>
      <c r="T112" s="56" t="s">
        <v>413</v>
      </c>
      <c r="U112" s="54"/>
      <c r="V112" s="54" t="s">
        <v>141</v>
      </c>
      <c r="W112" s="54" t="s">
        <v>41</v>
      </c>
      <c r="X112" s="54">
        <v>72</v>
      </c>
      <c r="Y112" s="54"/>
      <c r="Z112" s="54" t="s">
        <v>103</v>
      </c>
      <c r="AA112" s="56" t="s">
        <v>44</v>
      </c>
      <c r="AB112" s="22" t="s">
        <v>431</v>
      </c>
      <c r="AC112" s="54" t="s">
        <v>565</v>
      </c>
      <c r="AD112" s="54" t="s">
        <v>333</v>
      </c>
      <c r="AE112" s="54" t="s">
        <v>287</v>
      </c>
      <c r="AF112" s="31"/>
      <c r="AG112" s="31"/>
      <c r="AH112" s="32" t="s">
        <v>432</v>
      </c>
      <c r="AI112" s="31"/>
      <c r="AJ112" s="21" t="s">
        <v>166</v>
      </c>
      <c r="AK112" s="34">
        <v>43230</v>
      </c>
      <c r="AL112" s="35">
        <f>B112</f>
        <v>40314</v>
      </c>
    </row>
    <row r="113" spans="1:38" ht="18" customHeight="1" x14ac:dyDescent="0.3">
      <c r="A113" s="135">
        <v>109</v>
      </c>
      <c r="B113" s="21">
        <v>20374</v>
      </c>
      <c r="C113" s="21"/>
      <c r="D113" s="23" t="s">
        <v>163</v>
      </c>
      <c r="E113" s="21"/>
      <c r="F113" s="38" t="s">
        <v>566</v>
      </c>
      <c r="G113" s="38" t="s">
        <v>1335</v>
      </c>
      <c r="H113" s="121"/>
      <c r="I113" s="58" t="s">
        <v>421</v>
      </c>
      <c r="J113" s="58"/>
      <c r="K113" s="58" t="s">
        <v>410</v>
      </c>
      <c r="L113" s="58"/>
      <c r="M113" s="58"/>
      <c r="N113" s="58" t="s">
        <v>411</v>
      </c>
      <c r="O113" s="58" t="s">
        <v>411</v>
      </c>
      <c r="P113" s="113" t="s">
        <v>36</v>
      </c>
      <c r="Q113" s="25" t="s">
        <v>564</v>
      </c>
      <c r="R113" s="21">
        <v>1108</v>
      </c>
      <c r="S113" s="57" t="s">
        <v>38</v>
      </c>
      <c r="T113" s="56" t="s">
        <v>413</v>
      </c>
      <c r="U113" s="56"/>
      <c r="V113" s="56" t="s">
        <v>92</v>
      </c>
      <c r="W113" s="56" t="s">
        <v>41</v>
      </c>
      <c r="X113" s="58">
        <v>150</v>
      </c>
      <c r="Y113" s="54"/>
      <c r="Z113" s="54"/>
      <c r="AA113" s="56" t="s">
        <v>44</v>
      </c>
      <c r="AB113" s="22" t="s">
        <v>415</v>
      </c>
      <c r="AC113" s="54" t="s">
        <v>421</v>
      </c>
      <c r="AD113" s="54" t="s">
        <v>414</v>
      </c>
      <c r="AE113" s="54" t="s">
        <v>422</v>
      </c>
      <c r="AF113" s="24"/>
      <c r="AG113" s="22"/>
      <c r="AH113" s="22"/>
      <c r="AI113" s="22"/>
      <c r="AJ113" s="21" t="s">
        <v>320</v>
      </c>
      <c r="AK113" s="21"/>
      <c r="AL113" s="33">
        <f>B113</f>
        <v>20374</v>
      </c>
    </row>
    <row r="114" spans="1:38" ht="18" customHeight="1" x14ac:dyDescent="0.3">
      <c r="A114" s="135">
        <v>110</v>
      </c>
      <c r="B114" s="21">
        <v>91375</v>
      </c>
      <c r="C114" s="54"/>
      <c r="D114" s="23" t="s">
        <v>48</v>
      </c>
      <c r="E114" s="21"/>
      <c r="F114" s="54"/>
      <c r="G114" s="54"/>
      <c r="H114" s="120"/>
      <c r="I114" s="54" t="s">
        <v>567</v>
      </c>
      <c r="J114" s="54"/>
      <c r="K114" s="54"/>
      <c r="L114" s="54"/>
      <c r="M114" s="54"/>
      <c r="N114" s="54" t="s">
        <v>411</v>
      </c>
      <c r="O114" s="56"/>
      <c r="P114" s="113" t="s">
        <v>36</v>
      </c>
      <c r="Q114" s="25" t="s">
        <v>564</v>
      </c>
      <c r="R114" s="21">
        <v>1108</v>
      </c>
      <c r="S114" s="57" t="s">
        <v>38</v>
      </c>
      <c r="T114" s="56" t="s">
        <v>413</v>
      </c>
      <c r="U114" s="56"/>
      <c r="V114" s="54"/>
      <c r="W114" s="54"/>
      <c r="X114" s="54">
        <v>1</v>
      </c>
      <c r="Y114" s="54"/>
      <c r="Z114" s="54" t="s">
        <v>53</v>
      </c>
      <c r="AA114" s="56" t="s">
        <v>44</v>
      </c>
      <c r="AB114" s="22" t="s">
        <v>570</v>
      </c>
      <c r="AC114" s="54" t="s">
        <v>567</v>
      </c>
      <c r="AD114" s="54" t="s">
        <v>568</v>
      </c>
      <c r="AE114" s="54" t="s">
        <v>569</v>
      </c>
      <c r="AF114" s="24"/>
      <c r="AG114" s="22"/>
      <c r="AH114" s="32" t="s">
        <v>571</v>
      </c>
      <c r="AI114" s="22"/>
      <c r="AJ114" s="25" t="s">
        <v>48</v>
      </c>
      <c r="AK114" s="34">
        <v>44354</v>
      </c>
      <c r="AL114" s="33">
        <f>B114</f>
        <v>91375</v>
      </c>
    </row>
    <row r="115" spans="1:38" ht="18" customHeight="1" x14ac:dyDescent="0.3">
      <c r="A115" s="135">
        <v>111</v>
      </c>
      <c r="B115" s="21">
        <v>91376</v>
      </c>
      <c r="C115" s="54"/>
      <c r="D115" s="23" t="s">
        <v>48</v>
      </c>
      <c r="E115" s="21"/>
      <c r="F115" s="54"/>
      <c r="G115" s="54"/>
      <c r="H115" s="120"/>
      <c r="I115" s="54" t="s">
        <v>1433</v>
      </c>
      <c r="J115" s="54"/>
      <c r="K115" s="54" t="s">
        <v>573</v>
      </c>
      <c r="L115" s="54"/>
      <c r="M115" s="54"/>
      <c r="N115" s="54" t="s">
        <v>411</v>
      </c>
      <c r="O115" s="56"/>
      <c r="P115" s="113" t="s">
        <v>36</v>
      </c>
      <c r="Q115" s="25" t="s">
        <v>564</v>
      </c>
      <c r="R115" s="21">
        <v>1108</v>
      </c>
      <c r="S115" s="57" t="s">
        <v>38</v>
      </c>
      <c r="T115" s="56" t="s">
        <v>413</v>
      </c>
      <c r="U115" s="56"/>
      <c r="V115" s="54" t="s">
        <v>92</v>
      </c>
      <c r="W115" s="54" t="s">
        <v>41</v>
      </c>
      <c r="X115" s="54">
        <v>6</v>
      </c>
      <c r="Y115" s="54"/>
      <c r="Z115" s="54" t="s">
        <v>85</v>
      </c>
      <c r="AA115" s="56" t="s">
        <v>44</v>
      </c>
      <c r="AB115" s="22" t="s">
        <v>574</v>
      </c>
      <c r="AC115" s="54" t="s">
        <v>572</v>
      </c>
      <c r="AD115" s="54"/>
      <c r="AE115" s="54"/>
      <c r="AF115" s="24"/>
      <c r="AG115" s="22"/>
      <c r="AH115" s="22"/>
      <c r="AI115" s="22"/>
      <c r="AJ115" s="21" t="s">
        <v>48</v>
      </c>
      <c r="AK115" s="34">
        <v>44354</v>
      </c>
      <c r="AL115" s="33">
        <f>B115</f>
        <v>91376</v>
      </c>
    </row>
    <row r="116" spans="1:38" ht="18" customHeight="1" x14ac:dyDescent="0.3">
      <c r="A116" s="135">
        <v>112</v>
      </c>
      <c r="B116" s="21"/>
      <c r="C116" s="54"/>
      <c r="D116" s="23"/>
      <c r="E116" s="21"/>
      <c r="F116" s="54"/>
      <c r="G116" s="54"/>
      <c r="H116" s="120" t="s">
        <v>171</v>
      </c>
      <c r="I116" s="54"/>
      <c r="J116" s="54"/>
      <c r="K116" s="54"/>
      <c r="L116" s="54"/>
      <c r="M116" s="54"/>
      <c r="N116" s="54"/>
      <c r="O116" s="56"/>
      <c r="P116" s="113"/>
      <c r="Q116" s="25"/>
      <c r="R116" s="25"/>
      <c r="S116" s="57"/>
      <c r="T116" s="56"/>
      <c r="U116" s="56"/>
      <c r="V116" s="54"/>
      <c r="W116" s="54"/>
      <c r="X116" s="54"/>
      <c r="Y116" s="54"/>
      <c r="Z116" s="54"/>
      <c r="AA116" s="56"/>
      <c r="AB116" s="22"/>
      <c r="AC116" s="54"/>
      <c r="AD116" s="54"/>
      <c r="AE116" s="54"/>
      <c r="AF116" s="24"/>
      <c r="AG116" s="22"/>
      <c r="AH116" s="22"/>
      <c r="AI116" s="22"/>
      <c r="AJ116" s="21"/>
      <c r="AK116" s="34"/>
      <c r="AL116" s="33"/>
    </row>
    <row r="117" spans="1:38" ht="18" customHeight="1" x14ac:dyDescent="0.3">
      <c r="A117" s="135">
        <v>113</v>
      </c>
      <c r="B117" s="21">
        <v>10304</v>
      </c>
      <c r="C117" s="21"/>
      <c r="D117" s="23" t="s">
        <v>249</v>
      </c>
      <c r="E117" s="21"/>
      <c r="F117" s="64" t="s">
        <v>608</v>
      </c>
      <c r="G117" s="64"/>
      <c r="H117" s="121"/>
      <c r="I117" s="64" t="s">
        <v>610</v>
      </c>
      <c r="J117" s="41"/>
      <c r="K117" s="64" t="s">
        <v>609</v>
      </c>
      <c r="L117" s="64"/>
      <c r="M117" s="54"/>
      <c r="N117" s="64" t="s">
        <v>171</v>
      </c>
      <c r="O117" s="41"/>
      <c r="P117" s="114" t="s">
        <v>36</v>
      </c>
      <c r="Q117" s="42" t="s">
        <v>578</v>
      </c>
      <c r="R117" s="44">
        <v>1111</v>
      </c>
      <c r="S117" s="57" t="s">
        <v>38</v>
      </c>
      <c r="T117" s="65" t="s">
        <v>140</v>
      </c>
      <c r="U117" s="64"/>
      <c r="V117" s="64"/>
      <c r="W117" s="64"/>
      <c r="X117" s="44" t="s">
        <v>375</v>
      </c>
      <c r="Y117" s="64"/>
      <c r="Z117" s="64"/>
      <c r="AA117" s="65" t="s">
        <v>44</v>
      </c>
      <c r="AB117" s="43" t="s">
        <v>612</v>
      </c>
      <c r="AC117" s="54"/>
      <c r="AD117" s="65" t="s">
        <v>610</v>
      </c>
      <c r="AE117" s="64" t="s">
        <v>1434</v>
      </c>
      <c r="AF117" s="43" t="s">
        <v>44</v>
      </c>
      <c r="AG117" s="43" t="s">
        <v>613</v>
      </c>
      <c r="AH117" s="41" t="s">
        <v>614</v>
      </c>
      <c r="AI117" s="41"/>
      <c r="AJ117" s="44" t="s">
        <v>260</v>
      </c>
      <c r="AK117" s="45">
        <v>44573</v>
      </c>
      <c r="AL117" s="33">
        <f t="shared" ref="AL117:AL148" si="6">B117</f>
        <v>10304</v>
      </c>
    </row>
    <row r="118" spans="1:38" ht="18" customHeight="1" x14ac:dyDescent="0.3">
      <c r="A118" s="135">
        <v>114</v>
      </c>
      <c r="B118" s="21">
        <v>91377</v>
      </c>
      <c r="C118" s="54"/>
      <c r="D118" s="23" t="s">
        <v>48</v>
      </c>
      <c r="E118" s="21"/>
      <c r="F118" s="54"/>
      <c r="G118" s="54"/>
      <c r="H118" s="120"/>
      <c r="I118" s="54" t="s">
        <v>575</v>
      </c>
      <c r="J118" s="54" t="s">
        <v>576</v>
      </c>
      <c r="K118" s="54" t="s">
        <v>577</v>
      </c>
      <c r="L118" s="54"/>
      <c r="M118" s="54"/>
      <c r="N118" s="54" t="s">
        <v>171</v>
      </c>
      <c r="O118" s="56"/>
      <c r="P118" s="113" t="s">
        <v>36</v>
      </c>
      <c r="Q118" s="25" t="s">
        <v>578</v>
      </c>
      <c r="R118" s="21">
        <v>1111</v>
      </c>
      <c r="S118" s="57" t="s">
        <v>38</v>
      </c>
      <c r="T118" s="56"/>
      <c r="U118" s="56"/>
      <c r="V118" s="54" t="s">
        <v>59</v>
      </c>
      <c r="W118" s="54" t="s">
        <v>41</v>
      </c>
      <c r="X118" s="54">
        <v>5</v>
      </c>
      <c r="Y118" s="54"/>
      <c r="Z118" s="54"/>
      <c r="AA118" s="56" t="s">
        <v>44</v>
      </c>
      <c r="AB118" s="22" t="s">
        <v>582</v>
      </c>
      <c r="AC118" s="54" t="s">
        <v>579</v>
      </c>
      <c r="AD118" s="54" t="s">
        <v>580</v>
      </c>
      <c r="AE118" s="54" t="s">
        <v>581</v>
      </c>
      <c r="AF118" s="24" t="s">
        <v>44</v>
      </c>
      <c r="AG118" s="31" t="s">
        <v>583</v>
      </c>
      <c r="AH118" s="22"/>
      <c r="AI118" s="22"/>
      <c r="AJ118" s="21" t="s">
        <v>48</v>
      </c>
      <c r="AK118" s="34">
        <v>44396</v>
      </c>
      <c r="AL118" s="33">
        <f t="shared" si="6"/>
        <v>91377</v>
      </c>
    </row>
    <row r="119" spans="1:38" ht="18" customHeight="1" x14ac:dyDescent="0.3">
      <c r="A119" s="135">
        <v>115</v>
      </c>
      <c r="B119" s="21">
        <v>20375</v>
      </c>
      <c r="C119" s="21"/>
      <c r="D119" s="23" t="s">
        <v>163</v>
      </c>
      <c r="E119" s="21"/>
      <c r="F119" s="38" t="s">
        <v>587</v>
      </c>
      <c r="G119" s="38"/>
      <c r="H119" s="121"/>
      <c r="I119" s="58" t="s">
        <v>588</v>
      </c>
      <c r="J119" s="58" t="s">
        <v>589</v>
      </c>
      <c r="K119" s="58" t="s">
        <v>584</v>
      </c>
      <c r="L119" s="58"/>
      <c r="M119" s="58"/>
      <c r="N119" s="58" t="s">
        <v>171</v>
      </c>
      <c r="O119" s="58"/>
      <c r="P119" s="113" t="s">
        <v>36</v>
      </c>
      <c r="Q119" s="25" t="s">
        <v>578</v>
      </c>
      <c r="R119" s="21">
        <v>1111</v>
      </c>
      <c r="S119" s="57" t="s">
        <v>38</v>
      </c>
      <c r="T119" s="56" t="s">
        <v>585</v>
      </c>
      <c r="U119" s="56"/>
      <c r="V119" s="56" t="s">
        <v>59</v>
      </c>
      <c r="W119" s="56" t="s">
        <v>41</v>
      </c>
      <c r="X119" s="58">
        <v>8</v>
      </c>
      <c r="Y119" s="54"/>
      <c r="Z119" s="54"/>
      <c r="AA119" s="31" t="s">
        <v>44</v>
      </c>
      <c r="AB119" s="31" t="s">
        <v>592</v>
      </c>
      <c r="AC119" s="58" t="s">
        <v>590</v>
      </c>
      <c r="AD119" s="54" t="s">
        <v>591</v>
      </c>
      <c r="AE119" s="54" t="s">
        <v>323</v>
      </c>
      <c r="AF119" s="31"/>
      <c r="AG119" s="24"/>
      <c r="AH119" s="32" t="s">
        <v>593</v>
      </c>
      <c r="AI119" s="32"/>
      <c r="AJ119" s="25" t="s">
        <v>594</v>
      </c>
      <c r="AK119" s="34">
        <v>44396</v>
      </c>
      <c r="AL119" s="33">
        <f t="shared" si="6"/>
        <v>20375</v>
      </c>
    </row>
    <row r="120" spans="1:38" ht="18" customHeight="1" x14ac:dyDescent="0.3">
      <c r="A120" s="135">
        <v>116</v>
      </c>
      <c r="B120" s="21">
        <v>20376</v>
      </c>
      <c r="C120" s="21"/>
      <c r="D120" s="23" t="s">
        <v>163</v>
      </c>
      <c r="E120" s="21"/>
      <c r="F120" s="38" t="s">
        <v>595</v>
      </c>
      <c r="G120" s="38" t="s">
        <v>1336</v>
      </c>
      <c r="H120" s="121"/>
      <c r="I120" s="58" t="s">
        <v>596</v>
      </c>
      <c r="J120" s="58"/>
      <c r="K120" s="58" t="s">
        <v>597</v>
      </c>
      <c r="L120" s="58" t="s">
        <v>598</v>
      </c>
      <c r="M120" s="58"/>
      <c r="N120" s="58" t="s">
        <v>171</v>
      </c>
      <c r="O120" s="58"/>
      <c r="P120" s="113" t="s">
        <v>36</v>
      </c>
      <c r="Q120" s="25" t="s">
        <v>578</v>
      </c>
      <c r="R120" s="21">
        <v>1111</v>
      </c>
      <c r="S120" s="57" t="s">
        <v>38</v>
      </c>
      <c r="T120" s="56" t="s">
        <v>140</v>
      </c>
      <c r="U120" s="56"/>
      <c r="V120" s="56" t="s">
        <v>59</v>
      </c>
      <c r="W120" s="56" t="s">
        <v>41</v>
      </c>
      <c r="X120" s="58">
        <v>22</v>
      </c>
      <c r="Y120" s="54"/>
      <c r="Z120" s="56"/>
      <c r="AA120" s="56" t="s">
        <v>44</v>
      </c>
      <c r="AB120" s="24" t="s">
        <v>599</v>
      </c>
      <c r="AC120" s="56" t="s">
        <v>590</v>
      </c>
      <c r="AD120" s="54" t="s">
        <v>591</v>
      </c>
      <c r="AE120" s="56" t="s">
        <v>323</v>
      </c>
      <c r="AF120" s="24" t="s">
        <v>44</v>
      </c>
      <c r="AG120" s="24" t="s">
        <v>592</v>
      </c>
      <c r="AH120" s="32" t="s">
        <v>593</v>
      </c>
      <c r="AI120" s="32"/>
      <c r="AJ120" s="25" t="s">
        <v>594</v>
      </c>
      <c r="AK120" s="34">
        <v>44396</v>
      </c>
      <c r="AL120" s="33">
        <f t="shared" si="6"/>
        <v>20376</v>
      </c>
    </row>
    <row r="121" spans="1:38" ht="18" customHeight="1" x14ac:dyDescent="0.3">
      <c r="A121" s="135">
        <v>117</v>
      </c>
      <c r="B121" s="21">
        <v>91379</v>
      </c>
      <c r="C121" s="54"/>
      <c r="D121" s="23" t="s">
        <v>48</v>
      </c>
      <c r="E121" s="21"/>
      <c r="F121" s="54"/>
      <c r="G121" s="54"/>
      <c r="H121" s="120"/>
      <c r="I121" s="54" t="s">
        <v>600</v>
      </c>
      <c r="J121" s="54" t="s">
        <v>576</v>
      </c>
      <c r="K121" s="54" t="s">
        <v>600</v>
      </c>
      <c r="L121" s="54"/>
      <c r="M121" s="54"/>
      <c r="N121" s="54" t="s">
        <v>171</v>
      </c>
      <c r="O121" s="56"/>
      <c r="P121" s="113" t="s">
        <v>36</v>
      </c>
      <c r="Q121" s="25" t="s">
        <v>578</v>
      </c>
      <c r="R121" s="21">
        <v>1111</v>
      </c>
      <c r="S121" s="57" t="s">
        <v>38</v>
      </c>
      <c r="T121" s="56"/>
      <c r="U121" s="56"/>
      <c r="V121" s="54"/>
      <c r="W121" s="54"/>
      <c r="X121" s="54">
        <v>1</v>
      </c>
      <c r="Y121" s="54"/>
      <c r="Z121" s="56" t="s">
        <v>85</v>
      </c>
      <c r="AA121" s="31" t="s">
        <v>44</v>
      </c>
      <c r="AB121" s="31" t="s">
        <v>603</v>
      </c>
      <c r="AC121" s="54" t="s">
        <v>600</v>
      </c>
      <c r="AD121" s="54" t="s">
        <v>601</v>
      </c>
      <c r="AE121" s="54" t="s">
        <v>602</v>
      </c>
      <c r="AF121" s="47" t="s">
        <v>44</v>
      </c>
      <c r="AG121" s="47" t="s">
        <v>604</v>
      </c>
      <c r="AH121" s="32" t="s">
        <v>605</v>
      </c>
      <c r="AI121" s="22"/>
      <c r="AJ121" s="21" t="s">
        <v>48</v>
      </c>
      <c r="AK121" s="34">
        <v>44396</v>
      </c>
      <c r="AL121" s="33">
        <f t="shared" si="6"/>
        <v>91379</v>
      </c>
    </row>
    <row r="122" spans="1:38" ht="18" customHeight="1" x14ac:dyDescent="0.3">
      <c r="A122" s="135">
        <v>118</v>
      </c>
      <c r="B122" s="21">
        <v>91380</v>
      </c>
      <c r="C122" s="54"/>
      <c r="D122" s="23" t="s">
        <v>48</v>
      </c>
      <c r="E122" s="21"/>
      <c r="F122" s="54"/>
      <c r="G122" s="54"/>
      <c r="H122" s="120"/>
      <c r="I122" s="54" t="s">
        <v>1362</v>
      </c>
      <c r="J122" s="54" t="s">
        <v>606</v>
      </c>
      <c r="K122" s="54" t="s">
        <v>607</v>
      </c>
      <c r="L122" s="54"/>
      <c r="M122" s="54"/>
      <c r="N122" s="54" t="s">
        <v>171</v>
      </c>
      <c r="O122" s="56"/>
      <c r="P122" s="113" t="s">
        <v>36</v>
      </c>
      <c r="Q122" s="25" t="s">
        <v>578</v>
      </c>
      <c r="R122" s="21">
        <v>1111</v>
      </c>
      <c r="S122" s="57" t="s">
        <v>38</v>
      </c>
      <c r="T122" s="56"/>
      <c r="U122" s="56"/>
      <c r="V122" s="54" t="s">
        <v>59</v>
      </c>
      <c r="W122" s="54"/>
      <c r="X122" s="54">
        <v>5</v>
      </c>
      <c r="Y122" s="54"/>
      <c r="Z122" s="54"/>
      <c r="AA122" s="56"/>
      <c r="AB122" s="22"/>
      <c r="AC122" s="54"/>
      <c r="AD122" s="54"/>
      <c r="AE122" s="54"/>
      <c r="AF122" s="24"/>
      <c r="AG122" s="22"/>
      <c r="AH122" s="22"/>
      <c r="AI122" s="22"/>
      <c r="AJ122" s="25" t="s">
        <v>48</v>
      </c>
      <c r="AK122" s="34">
        <v>44396</v>
      </c>
      <c r="AL122" s="33">
        <f t="shared" si="6"/>
        <v>91380</v>
      </c>
    </row>
    <row r="123" spans="1:38" ht="18" customHeight="1" x14ac:dyDescent="0.3">
      <c r="A123" s="135">
        <v>119</v>
      </c>
      <c r="B123" s="21">
        <v>20377</v>
      </c>
      <c r="C123" s="21"/>
      <c r="D123" s="23" t="s">
        <v>163</v>
      </c>
      <c r="E123" s="21"/>
      <c r="F123" s="38" t="s">
        <v>618</v>
      </c>
      <c r="G123" s="38" t="s">
        <v>1337</v>
      </c>
      <c r="H123" s="121"/>
      <c r="I123" s="58" t="s">
        <v>619</v>
      </c>
      <c r="J123" s="58"/>
      <c r="K123" s="58" t="s">
        <v>1360</v>
      </c>
      <c r="L123" s="58" t="s">
        <v>1361</v>
      </c>
      <c r="M123" s="58"/>
      <c r="N123" s="58" t="s">
        <v>171</v>
      </c>
      <c r="O123" s="58"/>
      <c r="P123" s="113" t="s">
        <v>36</v>
      </c>
      <c r="Q123" s="25" t="s">
        <v>578</v>
      </c>
      <c r="R123" s="21">
        <v>1111</v>
      </c>
      <c r="S123" s="57" t="s">
        <v>38</v>
      </c>
      <c r="T123" s="56" t="s">
        <v>140</v>
      </c>
      <c r="U123" s="56"/>
      <c r="V123" s="56" t="s">
        <v>59</v>
      </c>
      <c r="W123" s="56" t="s">
        <v>41</v>
      </c>
      <c r="X123" s="27">
        <v>40</v>
      </c>
      <c r="Y123" s="54"/>
      <c r="Z123" s="54"/>
      <c r="AA123" s="56" t="s">
        <v>44</v>
      </c>
      <c r="AB123" s="22" t="s">
        <v>616</v>
      </c>
      <c r="AC123" s="54" t="s">
        <v>615</v>
      </c>
      <c r="AD123" s="54" t="s">
        <v>315</v>
      </c>
      <c r="AE123" s="54" t="s">
        <v>316</v>
      </c>
      <c r="AF123" s="24" t="s">
        <v>324</v>
      </c>
      <c r="AG123" s="22" t="s">
        <v>325</v>
      </c>
      <c r="AH123" s="32" t="s">
        <v>617</v>
      </c>
      <c r="AI123" s="22"/>
      <c r="AJ123" s="21" t="s">
        <v>248</v>
      </c>
      <c r="AK123" s="34">
        <v>44468</v>
      </c>
      <c r="AL123" s="33">
        <f t="shared" si="6"/>
        <v>20377</v>
      </c>
    </row>
    <row r="124" spans="1:38" ht="18" customHeight="1" x14ac:dyDescent="0.3">
      <c r="A124" s="135">
        <v>120</v>
      </c>
      <c r="B124" s="21">
        <v>91382</v>
      </c>
      <c r="C124" s="54"/>
      <c r="D124" s="23" t="s">
        <v>48</v>
      </c>
      <c r="E124" s="21"/>
      <c r="F124" s="54"/>
      <c r="G124" s="54"/>
      <c r="H124" s="120"/>
      <c r="I124" s="54" t="s">
        <v>621</v>
      </c>
      <c r="J124" s="54"/>
      <c r="K124" s="54"/>
      <c r="L124" s="54"/>
      <c r="M124" s="54"/>
      <c r="N124" s="54" t="s">
        <v>171</v>
      </c>
      <c r="O124" s="63"/>
      <c r="P124" s="113" t="s">
        <v>36</v>
      </c>
      <c r="Q124" s="25" t="s">
        <v>578</v>
      </c>
      <c r="R124" s="21">
        <v>1111</v>
      </c>
      <c r="S124" s="57" t="s">
        <v>38</v>
      </c>
      <c r="T124" s="56" t="s">
        <v>585</v>
      </c>
      <c r="U124" s="56"/>
      <c r="V124" s="54" t="s">
        <v>59</v>
      </c>
      <c r="W124" s="54" t="s">
        <v>41</v>
      </c>
      <c r="X124" s="46">
        <v>38</v>
      </c>
      <c r="Y124" s="46"/>
      <c r="Z124" s="56" t="s">
        <v>85</v>
      </c>
      <c r="AA124" s="31" t="s">
        <v>44</v>
      </c>
      <c r="AB124" s="31" t="s">
        <v>582</v>
      </c>
      <c r="AC124" s="54" t="s">
        <v>621</v>
      </c>
      <c r="AD124" s="54" t="s">
        <v>580</v>
      </c>
      <c r="AE124" s="54" t="s">
        <v>581</v>
      </c>
      <c r="AF124" s="31" t="s">
        <v>44</v>
      </c>
      <c r="AG124" s="31" t="s">
        <v>225</v>
      </c>
      <c r="AH124" s="22"/>
      <c r="AI124" s="22"/>
      <c r="AJ124" s="21" t="s">
        <v>48</v>
      </c>
      <c r="AK124" s="34">
        <v>44398</v>
      </c>
      <c r="AL124" s="33">
        <f t="shared" si="6"/>
        <v>91382</v>
      </c>
    </row>
    <row r="125" spans="1:38" ht="18" customHeight="1" x14ac:dyDescent="0.3">
      <c r="A125" s="135">
        <v>121</v>
      </c>
      <c r="B125" s="21">
        <v>20378</v>
      </c>
      <c r="C125" s="21"/>
      <c r="D125" s="23" t="s">
        <v>163</v>
      </c>
      <c r="E125" s="21"/>
      <c r="F125" s="38" t="s">
        <v>622</v>
      </c>
      <c r="G125" s="38" t="s">
        <v>1339</v>
      </c>
      <c r="H125" s="121"/>
      <c r="I125" s="58" t="s">
        <v>623</v>
      </c>
      <c r="J125" s="58"/>
      <c r="K125" s="58" t="s">
        <v>624</v>
      </c>
      <c r="L125" s="58" t="s">
        <v>625</v>
      </c>
      <c r="M125" s="58"/>
      <c r="N125" s="58" t="s">
        <v>171</v>
      </c>
      <c r="O125" s="58"/>
      <c r="P125" s="113" t="s">
        <v>36</v>
      </c>
      <c r="Q125" s="25" t="s">
        <v>578</v>
      </c>
      <c r="R125" s="21">
        <v>1111</v>
      </c>
      <c r="S125" s="57" t="s">
        <v>38</v>
      </c>
      <c r="T125" s="56" t="s">
        <v>140</v>
      </c>
      <c r="U125" s="56"/>
      <c r="V125" s="56" t="s">
        <v>40</v>
      </c>
      <c r="W125" s="56" t="s">
        <v>41</v>
      </c>
      <c r="X125" s="27">
        <v>25</v>
      </c>
      <c r="Y125" s="54"/>
      <c r="Z125" s="56"/>
      <c r="AA125" s="56" t="s">
        <v>44</v>
      </c>
      <c r="AB125" s="24" t="s">
        <v>627</v>
      </c>
      <c r="AC125" s="56" t="s">
        <v>626</v>
      </c>
      <c r="AD125" s="54"/>
      <c r="AE125" s="56"/>
      <c r="AF125" s="24"/>
      <c r="AG125" s="24"/>
      <c r="AH125" s="32" t="s">
        <v>628</v>
      </c>
      <c r="AI125" s="32"/>
      <c r="AJ125" s="25" t="s">
        <v>163</v>
      </c>
      <c r="AK125" s="25"/>
      <c r="AL125" s="33">
        <f t="shared" si="6"/>
        <v>20378</v>
      </c>
    </row>
    <row r="126" spans="1:38" ht="18" customHeight="1" x14ac:dyDescent="0.3">
      <c r="A126" s="135">
        <v>122</v>
      </c>
      <c r="B126" s="21">
        <v>40315</v>
      </c>
      <c r="C126" s="54" t="s">
        <v>629</v>
      </c>
      <c r="D126" s="23" t="s">
        <v>96</v>
      </c>
      <c r="E126" s="21"/>
      <c r="F126" s="54" t="s">
        <v>635</v>
      </c>
      <c r="G126" s="54"/>
      <c r="H126" s="120"/>
      <c r="I126" s="54" t="s">
        <v>630</v>
      </c>
      <c r="J126" s="54"/>
      <c r="K126" s="54" t="s">
        <v>631</v>
      </c>
      <c r="L126" s="54"/>
      <c r="M126" s="54"/>
      <c r="N126" s="54" t="s">
        <v>171</v>
      </c>
      <c r="O126" s="54"/>
      <c r="P126" s="113" t="s">
        <v>36</v>
      </c>
      <c r="Q126" s="25" t="s">
        <v>578</v>
      </c>
      <c r="R126" s="21">
        <v>1111</v>
      </c>
      <c r="S126" s="57" t="s">
        <v>38</v>
      </c>
      <c r="T126" s="56" t="s">
        <v>632</v>
      </c>
      <c r="U126" s="54"/>
      <c r="V126" s="54" t="s">
        <v>92</v>
      </c>
      <c r="W126" s="54" t="s">
        <v>41</v>
      </c>
      <c r="X126" s="33">
        <v>123</v>
      </c>
      <c r="Y126" s="54"/>
      <c r="Z126" s="54" t="s">
        <v>103</v>
      </c>
      <c r="AA126" s="56" t="s">
        <v>44</v>
      </c>
      <c r="AB126" s="22" t="s">
        <v>633</v>
      </c>
      <c r="AC126" s="54" t="s">
        <v>630</v>
      </c>
      <c r="AD126" s="54" t="s">
        <v>636</v>
      </c>
      <c r="AE126" s="54" t="s">
        <v>637</v>
      </c>
      <c r="AF126" s="24" t="s">
        <v>214</v>
      </c>
      <c r="AG126" s="22" t="s">
        <v>638</v>
      </c>
      <c r="AH126" s="32" t="s">
        <v>639</v>
      </c>
      <c r="AI126" s="22"/>
      <c r="AJ126" s="21" t="s">
        <v>634</v>
      </c>
      <c r="AK126" s="34">
        <v>44398</v>
      </c>
      <c r="AL126" s="35">
        <f t="shared" si="6"/>
        <v>40315</v>
      </c>
    </row>
    <row r="127" spans="1:38" ht="18" customHeight="1" x14ac:dyDescent="0.3">
      <c r="A127" s="135">
        <v>123</v>
      </c>
      <c r="B127" s="21">
        <v>20379</v>
      </c>
      <c r="C127" s="21"/>
      <c r="D127" s="23" t="s">
        <v>163</v>
      </c>
      <c r="E127" s="21"/>
      <c r="F127" s="38" t="s">
        <v>641</v>
      </c>
      <c r="G127" s="38" t="s">
        <v>1338</v>
      </c>
      <c r="H127" s="121"/>
      <c r="I127" s="58" t="s">
        <v>642</v>
      </c>
      <c r="J127" s="58" t="s">
        <v>640</v>
      </c>
      <c r="K127" s="58" t="s">
        <v>643</v>
      </c>
      <c r="L127" s="58"/>
      <c r="M127" s="58"/>
      <c r="N127" s="58" t="s">
        <v>171</v>
      </c>
      <c r="O127" s="58"/>
      <c r="P127" s="113" t="s">
        <v>36</v>
      </c>
      <c r="Q127" s="25" t="s">
        <v>578</v>
      </c>
      <c r="R127" s="21">
        <v>1111</v>
      </c>
      <c r="S127" s="57" t="s">
        <v>38</v>
      </c>
      <c r="T127" s="56" t="s">
        <v>140</v>
      </c>
      <c r="U127" s="56"/>
      <c r="V127" s="56" t="s">
        <v>59</v>
      </c>
      <c r="W127" s="56" t="s">
        <v>41</v>
      </c>
      <c r="X127" s="27">
        <v>31</v>
      </c>
      <c r="Y127" s="54"/>
      <c r="Z127" s="56"/>
      <c r="AA127" s="56" t="s">
        <v>44</v>
      </c>
      <c r="AB127" s="24" t="s">
        <v>592</v>
      </c>
      <c r="AC127" s="56" t="s">
        <v>644</v>
      </c>
      <c r="AD127" s="54" t="s">
        <v>591</v>
      </c>
      <c r="AE127" s="54" t="s">
        <v>316</v>
      </c>
      <c r="AF127" s="24"/>
      <c r="AG127" s="24"/>
      <c r="AH127" s="32" t="s">
        <v>645</v>
      </c>
      <c r="AI127" s="32"/>
      <c r="AJ127" s="25" t="s">
        <v>248</v>
      </c>
      <c r="AK127" s="25" t="s">
        <v>1359</v>
      </c>
      <c r="AL127" s="33">
        <f t="shared" si="6"/>
        <v>20379</v>
      </c>
    </row>
    <row r="128" spans="1:38" ht="18" customHeight="1" x14ac:dyDescent="0.3">
      <c r="A128" s="135">
        <v>124</v>
      </c>
      <c r="B128" s="21">
        <v>91385</v>
      </c>
      <c r="C128" s="54"/>
      <c r="D128" s="23" t="s">
        <v>48</v>
      </c>
      <c r="E128" s="21"/>
      <c r="F128" s="54"/>
      <c r="G128" s="54"/>
      <c r="H128" s="120"/>
      <c r="I128" s="54" t="s">
        <v>647</v>
      </c>
      <c r="J128" s="54" t="s">
        <v>646</v>
      </c>
      <c r="K128" s="54"/>
      <c r="L128" s="54"/>
      <c r="M128" s="54"/>
      <c r="N128" s="54" t="s">
        <v>171</v>
      </c>
      <c r="O128" s="56"/>
      <c r="P128" s="113" t="s">
        <v>36</v>
      </c>
      <c r="Q128" s="25" t="s">
        <v>578</v>
      </c>
      <c r="R128" s="21">
        <v>1111</v>
      </c>
      <c r="S128" s="57" t="s">
        <v>38</v>
      </c>
      <c r="T128" s="56"/>
      <c r="U128" s="56"/>
      <c r="V128" s="54" t="s">
        <v>59</v>
      </c>
      <c r="W128" s="54" t="s">
        <v>60</v>
      </c>
      <c r="X128" s="33">
        <v>8</v>
      </c>
      <c r="Y128" s="54"/>
      <c r="Z128" s="31" t="s">
        <v>85</v>
      </c>
      <c r="AA128" s="31" t="s">
        <v>44</v>
      </c>
      <c r="AB128" s="31" t="s">
        <v>650</v>
      </c>
      <c r="AC128" s="54" t="s">
        <v>647</v>
      </c>
      <c r="AD128" s="54" t="s">
        <v>648</v>
      </c>
      <c r="AE128" s="54" t="s">
        <v>649</v>
      </c>
      <c r="AF128" s="31" t="s">
        <v>44</v>
      </c>
      <c r="AG128" s="31" t="s">
        <v>651</v>
      </c>
      <c r="AH128" s="32" t="s">
        <v>652</v>
      </c>
      <c r="AI128" s="22"/>
      <c r="AJ128" s="21" t="s">
        <v>653</v>
      </c>
      <c r="AK128" s="34">
        <v>44396</v>
      </c>
      <c r="AL128" s="33">
        <f t="shared" si="6"/>
        <v>91385</v>
      </c>
    </row>
    <row r="129" spans="1:38" ht="18" customHeight="1" x14ac:dyDescent="0.3">
      <c r="A129" s="135">
        <v>125</v>
      </c>
      <c r="B129" s="21">
        <v>30388</v>
      </c>
      <c r="C129" s="23" t="s">
        <v>1340</v>
      </c>
      <c r="D129" s="23" t="s">
        <v>32</v>
      </c>
      <c r="E129" s="21"/>
      <c r="F129" s="55" t="s">
        <v>654</v>
      </c>
      <c r="G129" s="47" t="s">
        <v>1341</v>
      </c>
      <c r="H129" s="118"/>
      <c r="I129" s="55" t="s">
        <v>655</v>
      </c>
      <c r="J129" s="68"/>
      <c r="K129" s="55" t="s">
        <v>656</v>
      </c>
      <c r="L129" s="55"/>
      <c r="M129" s="54"/>
      <c r="N129" s="55" t="s">
        <v>171</v>
      </c>
      <c r="O129" s="55"/>
      <c r="P129" s="113" t="s">
        <v>36</v>
      </c>
      <c r="Q129" s="60" t="s">
        <v>578</v>
      </c>
      <c r="R129" s="21">
        <v>1111</v>
      </c>
      <c r="S129" s="57" t="s">
        <v>38</v>
      </c>
      <c r="T129" s="59" t="s">
        <v>140</v>
      </c>
      <c r="U129" s="59"/>
      <c r="V129" s="59" t="s">
        <v>59</v>
      </c>
      <c r="W129" s="56" t="s">
        <v>41</v>
      </c>
      <c r="X129" s="27">
        <v>75</v>
      </c>
      <c r="Y129" s="28"/>
      <c r="Z129" s="59"/>
      <c r="AA129" s="57" t="s">
        <v>44</v>
      </c>
      <c r="AB129" s="23" t="s">
        <v>657</v>
      </c>
      <c r="AC129" s="58" t="s">
        <v>655</v>
      </c>
      <c r="AD129" s="59"/>
      <c r="AE129" s="59"/>
      <c r="AF129" s="26"/>
      <c r="AG129" s="26"/>
      <c r="AH129" s="30"/>
      <c r="AI129" s="30"/>
      <c r="AJ129" s="170" t="s">
        <v>658</v>
      </c>
      <c r="AK129" s="21"/>
      <c r="AL129" s="33">
        <f t="shared" si="6"/>
        <v>30388</v>
      </c>
    </row>
    <row r="130" spans="1:38" ht="18" customHeight="1" x14ac:dyDescent="0.3">
      <c r="A130" s="135">
        <v>126</v>
      </c>
      <c r="B130" s="21">
        <v>91386</v>
      </c>
      <c r="C130" s="54"/>
      <c r="D130" s="23" t="s">
        <v>48</v>
      </c>
      <c r="E130" s="21"/>
      <c r="F130" s="54"/>
      <c r="G130" s="54"/>
      <c r="H130" s="120"/>
      <c r="I130" s="54" t="s">
        <v>659</v>
      </c>
      <c r="J130" s="54" t="s">
        <v>660</v>
      </c>
      <c r="K130" s="54"/>
      <c r="L130" s="54"/>
      <c r="M130" s="54"/>
      <c r="N130" s="54" t="s">
        <v>171</v>
      </c>
      <c r="O130" s="56"/>
      <c r="P130" s="113" t="s">
        <v>36</v>
      </c>
      <c r="Q130" s="25" t="s">
        <v>578</v>
      </c>
      <c r="R130" s="21">
        <v>1111</v>
      </c>
      <c r="S130" s="57" t="s">
        <v>38</v>
      </c>
      <c r="T130" s="56"/>
      <c r="U130" s="56"/>
      <c r="V130" s="54"/>
      <c r="W130" s="54"/>
      <c r="X130" s="33">
        <f>13+8+16</f>
        <v>37</v>
      </c>
      <c r="Y130" s="54"/>
      <c r="Z130" s="56" t="s">
        <v>85</v>
      </c>
      <c r="AA130" s="31" t="s">
        <v>44</v>
      </c>
      <c r="AB130" s="31" t="s">
        <v>603</v>
      </c>
      <c r="AC130" s="54" t="s">
        <v>661</v>
      </c>
      <c r="AD130" s="54" t="s">
        <v>601</v>
      </c>
      <c r="AE130" s="54" t="s">
        <v>602</v>
      </c>
      <c r="AF130" s="47" t="s">
        <v>44</v>
      </c>
      <c r="AG130" s="47" t="s">
        <v>604</v>
      </c>
      <c r="AH130" s="32" t="s">
        <v>605</v>
      </c>
      <c r="AI130" s="22"/>
      <c r="AJ130" s="21" t="s">
        <v>48</v>
      </c>
      <c r="AK130" s="34">
        <v>44396</v>
      </c>
      <c r="AL130" s="33">
        <f t="shared" si="6"/>
        <v>91386</v>
      </c>
    </row>
    <row r="131" spans="1:38" ht="18" customHeight="1" x14ac:dyDescent="0.3">
      <c r="A131" s="135">
        <v>127</v>
      </c>
      <c r="B131" s="21">
        <v>91387</v>
      </c>
      <c r="C131" s="54"/>
      <c r="D131" s="23" t="s">
        <v>48</v>
      </c>
      <c r="E131" s="21"/>
      <c r="F131" s="54"/>
      <c r="G131" s="54"/>
      <c r="H131" s="120"/>
      <c r="I131" s="54" t="s">
        <v>662</v>
      </c>
      <c r="J131" s="54"/>
      <c r="K131" s="54" t="s">
        <v>291</v>
      </c>
      <c r="L131" s="54" t="s">
        <v>663</v>
      </c>
      <c r="M131" s="54"/>
      <c r="N131" s="54" t="s">
        <v>171</v>
      </c>
      <c r="O131" s="63"/>
      <c r="P131" s="113" t="s">
        <v>36</v>
      </c>
      <c r="Q131" s="25" t="s">
        <v>578</v>
      </c>
      <c r="R131" s="21">
        <v>1111</v>
      </c>
      <c r="S131" s="57" t="s">
        <v>38</v>
      </c>
      <c r="T131" s="56"/>
      <c r="U131" s="56"/>
      <c r="V131" s="54" t="s">
        <v>59</v>
      </c>
      <c r="W131" s="54" t="s">
        <v>60</v>
      </c>
      <c r="X131" s="46">
        <f>14+20</f>
        <v>34</v>
      </c>
      <c r="Y131" s="46"/>
      <c r="Z131" s="56" t="s">
        <v>85</v>
      </c>
      <c r="AA131" s="31" t="s">
        <v>44</v>
      </c>
      <c r="AB131" s="31" t="s">
        <v>666</v>
      </c>
      <c r="AC131" s="54" t="s">
        <v>662</v>
      </c>
      <c r="AD131" s="54" t="s">
        <v>664</v>
      </c>
      <c r="AE131" s="54" t="s">
        <v>665</v>
      </c>
      <c r="AF131" s="31" t="s">
        <v>44</v>
      </c>
      <c r="AG131" s="31" t="s">
        <v>666</v>
      </c>
      <c r="AH131" s="22"/>
      <c r="AI131" s="22"/>
      <c r="AJ131" s="21" t="s">
        <v>48</v>
      </c>
      <c r="AK131" s="34">
        <v>44031</v>
      </c>
      <c r="AL131" s="33">
        <f t="shared" si="6"/>
        <v>91387</v>
      </c>
    </row>
    <row r="132" spans="1:38" ht="18" customHeight="1" x14ac:dyDescent="0.3">
      <c r="A132" s="135">
        <v>128</v>
      </c>
      <c r="B132" s="21">
        <v>40316</v>
      </c>
      <c r="C132" s="56" t="s">
        <v>97</v>
      </c>
      <c r="D132" s="23" t="s">
        <v>96</v>
      </c>
      <c r="E132" s="21"/>
      <c r="F132" s="54" t="s">
        <v>667</v>
      </c>
      <c r="G132" s="54"/>
      <c r="H132" s="120"/>
      <c r="I132" s="54" t="s">
        <v>668</v>
      </c>
      <c r="J132" s="54"/>
      <c r="K132" s="54" t="s">
        <v>669</v>
      </c>
      <c r="L132" s="54" t="s">
        <v>670</v>
      </c>
      <c r="M132" s="54"/>
      <c r="N132" s="54" t="s">
        <v>171</v>
      </c>
      <c r="O132" s="54"/>
      <c r="P132" s="113" t="s">
        <v>36</v>
      </c>
      <c r="Q132" s="25" t="s">
        <v>578</v>
      </c>
      <c r="R132" s="21">
        <v>1111</v>
      </c>
      <c r="S132" s="57" t="s">
        <v>38</v>
      </c>
      <c r="T132" s="56" t="s">
        <v>585</v>
      </c>
      <c r="U132" s="54"/>
      <c r="V132" s="54" t="s">
        <v>59</v>
      </c>
      <c r="W132" s="54" t="s">
        <v>41</v>
      </c>
      <c r="X132" s="33">
        <v>124</v>
      </c>
      <c r="Y132" s="54"/>
      <c r="Z132" s="54"/>
      <c r="AA132" s="133" t="s">
        <v>44</v>
      </c>
      <c r="AB132" s="133" t="s">
        <v>603</v>
      </c>
      <c r="AC132" s="54" t="s">
        <v>668</v>
      </c>
      <c r="AD132" s="54" t="s">
        <v>601</v>
      </c>
      <c r="AE132" s="54" t="s">
        <v>602</v>
      </c>
      <c r="AF132" s="134" t="s">
        <v>44</v>
      </c>
      <c r="AG132" s="134" t="s">
        <v>604</v>
      </c>
      <c r="AH132" s="52" t="s">
        <v>605</v>
      </c>
      <c r="AI132" s="125"/>
      <c r="AJ132" s="21" t="s">
        <v>320</v>
      </c>
      <c r="AK132" s="34">
        <v>44396</v>
      </c>
      <c r="AL132" s="35">
        <f t="shared" si="6"/>
        <v>40316</v>
      </c>
    </row>
    <row r="133" spans="1:38" ht="18" customHeight="1" x14ac:dyDescent="0.3">
      <c r="A133" s="135">
        <v>129</v>
      </c>
      <c r="B133" s="21">
        <v>30389</v>
      </c>
      <c r="C133" s="54" t="s">
        <v>673</v>
      </c>
      <c r="D133" s="23" t="s">
        <v>32</v>
      </c>
      <c r="E133" s="21"/>
      <c r="F133" s="55" t="s">
        <v>674</v>
      </c>
      <c r="G133" s="56" t="s">
        <v>676</v>
      </c>
      <c r="H133" s="118"/>
      <c r="I133" s="55" t="s">
        <v>675</v>
      </c>
      <c r="J133" s="68"/>
      <c r="K133" s="55" t="s">
        <v>677</v>
      </c>
      <c r="L133" s="55" t="s">
        <v>678</v>
      </c>
      <c r="M133" s="54"/>
      <c r="N133" s="55" t="s">
        <v>171</v>
      </c>
      <c r="O133" s="55"/>
      <c r="P133" s="113" t="s">
        <v>36</v>
      </c>
      <c r="Q133" s="60" t="s">
        <v>578</v>
      </c>
      <c r="R133" s="21">
        <v>1111</v>
      </c>
      <c r="S133" s="57" t="s">
        <v>38</v>
      </c>
      <c r="T133" s="59" t="s">
        <v>172</v>
      </c>
      <c r="U133" s="59"/>
      <c r="V133" s="59" t="s">
        <v>59</v>
      </c>
      <c r="W133" s="56" t="s">
        <v>41</v>
      </c>
      <c r="X133" s="27">
        <v>72</v>
      </c>
      <c r="Y133" s="28"/>
      <c r="Z133" s="59"/>
      <c r="AA133" s="57" t="s">
        <v>44</v>
      </c>
      <c r="AB133" s="26" t="s">
        <v>679</v>
      </c>
      <c r="AC133" s="58" t="s">
        <v>675</v>
      </c>
      <c r="AD133" s="59"/>
      <c r="AE133" s="59"/>
      <c r="AF133" s="26"/>
      <c r="AG133" s="26"/>
      <c r="AH133" s="30"/>
      <c r="AI133" s="30"/>
      <c r="AJ133" s="170" t="s">
        <v>658</v>
      </c>
      <c r="AK133" s="21"/>
      <c r="AL133" s="33">
        <f t="shared" si="6"/>
        <v>30389</v>
      </c>
    </row>
    <row r="134" spans="1:38" ht="18" customHeight="1" x14ac:dyDescent="0.3">
      <c r="A134" s="135">
        <v>130</v>
      </c>
      <c r="B134" s="21">
        <v>20381</v>
      </c>
      <c r="C134" s="21"/>
      <c r="D134" s="23" t="s">
        <v>163</v>
      </c>
      <c r="E134" s="21"/>
      <c r="F134" s="38" t="s">
        <v>680</v>
      </c>
      <c r="G134" s="38"/>
      <c r="H134" s="121"/>
      <c r="I134" s="58" t="s">
        <v>681</v>
      </c>
      <c r="J134" s="58" t="s">
        <v>1404</v>
      </c>
      <c r="K134" s="58" t="s">
        <v>682</v>
      </c>
      <c r="L134" s="58"/>
      <c r="M134" s="58"/>
      <c r="N134" s="58" t="s">
        <v>171</v>
      </c>
      <c r="O134" s="58"/>
      <c r="P134" s="113" t="s">
        <v>36</v>
      </c>
      <c r="Q134" s="25" t="s">
        <v>578</v>
      </c>
      <c r="R134" s="21">
        <v>1111</v>
      </c>
      <c r="S134" s="57" t="s">
        <v>38</v>
      </c>
      <c r="T134" s="56" t="s">
        <v>140</v>
      </c>
      <c r="U134" s="56"/>
      <c r="V134" s="56" t="s">
        <v>59</v>
      </c>
      <c r="W134" s="56" t="s">
        <v>41</v>
      </c>
      <c r="X134" s="27">
        <v>21</v>
      </c>
      <c r="Y134" s="54"/>
      <c r="Z134" s="48"/>
      <c r="AA134" s="56" t="s">
        <v>44</v>
      </c>
      <c r="AB134" s="24" t="s">
        <v>686</v>
      </c>
      <c r="AC134" s="56" t="s">
        <v>683</v>
      </c>
      <c r="AD134" s="56" t="s">
        <v>684</v>
      </c>
      <c r="AE134" s="48" t="s">
        <v>685</v>
      </c>
      <c r="AF134" s="24"/>
      <c r="AG134" s="24"/>
      <c r="AH134" s="32" t="s">
        <v>687</v>
      </c>
      <c r="AI134" s="32"/>
      <c r="AJ134" s="25" t="s">
        <v>594</v>
      </c>
      <c r="AK134" s="25"/>
      <c r="AL134" s="33">
        <f t="shared" si="6"/>
        <v>20381</v>
      </c>
    </row>
    <row r="135" spans="1:38" ht="18" customHeight="1" x14ac:dyDescent="0.3">
      <c r="A135" s="135">
        <v>131</v>
      </c>
      <c r="B135" s="21">
        <v>91390</v>
      </c>
      <c r="C135" s="54"/>
      <c r="D135" s="23" t="s">
        <v>48</v>
      </c>
      <c r="E135" s="21"/>
      <c r="F135" s="54"/>
      <c r="G135" s="54"/>
      <c r="H135" s="120"/>
      <c r="I135" s="54" t="s">
        <v>1363</v>
      </c>
      <c r="J135" s="54"/>
      <c r="K135" s="54" t="s">
        <v>688</v>
      </c>
      <c r="L135" s="54"/>
      <c r="M135" s="54"/>
      <c r="N135" s="54" t="s">
        <v>171</v>
      </c>
      <c r="O135" s="56"/>
      <c r="P135" s="113" t="s">
        <v>36</v>
      </c>
      <c r="Q135" s="25" t="s">
        <v>578</v>
      </c>
      <c r="R135" s="21">
        <v>1111</v>
      </c>
      <c r="S135" s="57" t="s">
        <v>38</v>
      </c>
      <c r="T135" s="56"/>
      <c r="U135" s="56"/>
      <c r="V135" s="54" t="s">
        <v>59</v>
      </c>
      <c r="W135" s="54" t="s">
        <v>60</v>
      </c>
      <c r="X135" s="33">
        <v>24</v>
      </c>
      <c r="Y135" s="54"/>
      <c r="Z135" s="56" t="s">
        <v>85</v>
      </c>
      <c r="AA135" s="31" t="s">
        <v>44</v>
      </c>
      <c r="AB135" s="31" t="s">
        <v>603</v>
      </c>
      <c r="AC135" s="54" t="s">
        <v>1363</v>
      </c>
      <c r="AD135" s="54" t="s">
        <v>601</v>
      </c>
      <c r="AE135" s="54" t="s">
        <v>690</v>
      </c>
      <c r="AF135" s="47" t="s">
        <v>44</v>
      </c>
      <c r="AG135" s="47" t="s">
        <v>604</v>
      </c>
      <c r="AH135" s="32" t="s">
        <v>605</v>
      </c>
      <c r="AI135" s="22"/>
      <c r="AJ135" s="21" t="s">
        <v>48</v>
      </c>
      <c r="AK135" s="34">
        <v>44396</v>
      </c>
      <c r="AL135" s="33">
        <f t="shared" si="6"/>
        <v>91390</v>
      </c>
    </row>
    <row r="136" spans="1:38" ht="18" customHeight="1" x14ac:dyDescent="0.3">
      <c r="A136" s="135">
        <v>132</v>
      </c>
      <c r="B136" s="21">
        <v>91391</v>
      </c>
      <c r="C136" s="54"/>
      <c r="D136" s="23" t="s">
        <v>48</v>
      </c>
      <c r="E136" s="21"/>
      <c r="F136" s="54"/>
      <c r="G136" s="54"/>
      <c r="H136" s="120"/>
      <c r="I136" s="54" t="s">
        <v>1364</v>
      </c>
      <c r="J136" s="54"/>
      <c r="K136" s="54" t="s">
        <v>688</v>
      </c>
      <c r="L136" s="54"/>
      <c r="M136" s="54"/>
      <c r="N136" s="54" t="s">
        <v>171</v>
      </c>
      <c r="O136" s="63"/>
      <c r="P136" s="113" t="s">
        <v>36</v>
      </c>
      <c r="Q136" s="25" t="s">
        <v>578</v>
      </c>
      <c r="R136" s="21">
        <v>1111</v>
      </c>
      <c r="S136" s="57" t="s">
        <v>38</v>
      </c>
      <c r="T136" s="56"/>
      <c r="U136" s="56"/>
      <c r="V136" s="54" t="s">
        <v>59</v>
      </c>
      <c r="W136" s="54" t="s">
        <v>60</v>
      </c>
      <c r="X136" s="46">
        <v>12</v>
      </c>
      <c r="Y136" s="46"/>
      <c r="Z136" s="56" t="s">
        <v>85</v>
      </c>
      <c r="AA136" s="31" t="s">
        <v>44</v>
      </c>
      <c r="AB136" s="31" t="s">
        <v>603</v>
      </c>
      <c r="AC136" s="54" t="s">
        <v>1364</v>
      </c>
      <c r="AD136" s="54" t="s">
        <v>601</v>
      </c>
      <c r="AE136" s="54" t="s">
        <v>690</v>
      </c>
      <c r="AF136" s="47" t="s">
        <v>44</v>
      </c>
      <c r="AG136" s="47" t="s">
        <v>604</v>
      </c>
      <c r="AH136" s="32" t="s">
        <v>605</v>
      </c>
      <c r="AI136" s="22"/>
      <c r="AJ136" s="21" t="s">
        <v>48</v>
      </c>
      <c r="AK136" s="34">
        <v>44396</v>
      </c>
      <c r="AL136" s="33">
        <f t="shared" si="6"/>
        <v>91391</v>
      </c>
    </row>
    <row r="137" spans="1:38" ht="18" customHeight="1" x14ac:dyDescent="0.3">
      <c r="A137" s="135">
        <v>133</v>
      </c>
      <c r="B137" s="21">
        <v>30390</v>
      </c>
      <c r="C137" s="54" t="s">
        <v>692</v>
      </c>
      <c r="D137" s="23" t="s">
        <v>32</v>
      </c>
      <c r="E137" s="21"/>
      <c r="F137" s="55" t="s">
        <v>693</v>
      </c>
      <c r="G137" s="56" t="s">
        <v>1344</v>
      </c>
      <c r="H137" s="118"/>
      <c r="I137" s="58" t="s">
        <v>694</v>
      </c>
      <c r="J137" s="56" t="s">
        <v>1345</v>
      </c>
      <c r="K137" s="58" t="s">
        <v>695</v>
      </c>
      <c r="L137" s="55"/>
      <c r="M137" s="54"/>
      <c r="N137" s="54" t="s">
        <v>171</v>
      </c>
      <c r="O137" s="54"/>
      <c r="P137" s="113" t="s">
        <v>36</v>
      </c>
      <c r="Q137" s="25" t="s">
        <v>578</v>
      </c>
      <c r="R137" s="21">
        <v>1111</v>
      </c>
      <c r="S137" s="57" t="s">
        <v>38</v>
      </c>
      <c r="T137" s="59" t="s">
        <v>585</v>
      </c>
      <c r="U137" s="59"/>
      <c r="V137" s="59" t="s">
        <v>92</v>
      </c>
      <c r="W137" s="56" t="s">
        <v>41</v>
      </c>
      <c r="X137" s="27">
        <v>99</v>
      </c>
      <c r="Y137" s="28"/>
      <c r="Z137" s="59"/>
      <c r="AA137" s="31" t="s">
        <v>44</v>
      </c>
      <c r="AB137" s="23" t="s">
        <v>696</v>
      </c>
      <c r="AC137" s="58" t="s">
        <v>694</v>
      </c>
      <c r="AD137" s="59"/>
      <c r="AE137" s="59"/>
      <c r="AF137" s="26"/>
      <c r="AG137" s="26"/>
      <c r="AH137" s="30"/>
      <c r="AI137" s="30"/>
      <c r="AJ137" s="170" t="s">
        <v>162</v>
      </c>
      <c r="AK137" s="21"/>
      <c r="AL137" s="33">
        <f t="shared" si="6"/>
        <v>30390</v>
      </c>
    </row>
    <row r="138" spans="1:38" ht="18" customHeight="1" x14ac:dyDescent="0.3">
      <c r="A138" s="135">
        <v>134</v>
      </c>
      <c r="B138" s="21">
        <v>20382</v>
      </c>
      <c r="C138" s="21"/>
      <c r="D138" s="23" t="s">
        <v>163</v>
      </c>
      <c r="E138" s="21"/>
      <c r="F138" s="38" t="s">
        <v>697</v>
      </c>
      <c r="G138" s="38" t="s">
        <v>1342</v>
      </c>
      <c r="H138" s="121"/>
      <c r="I138" s="58" t="s">
        <v>698</v>
      </c>
      <c r="J138" s="58"/>
      <c r="K138" s="58" t="s">
        <v>699</v>
      </c>
      <c r="L138" s="58" t="s">
        <v>1365</v>
      </c>
      <c r="M138" s="58"/>
      <c r="N138" s="58" t="s">
        <v>171</v>
      </c>
      <c r="O138" s="58"/>
      <c r="P138" s="113" t="s">
        <v>36</v>
      </c>
      <c r="Q138" s="25" t="s">
        <v>578</v>
      </c>
      <c r="R138" s="21">
        <v>1111</v>
      </c>
      <c r="S138" s="57" t="s">
        <v>38</v>
      </c>
      <c r="T138" s="56"/>
      <c r="U138" s="56"/>
      <c r="V138" s="56" t="s">
        <v>59</v>
      </c>
      <c r="W138" s="56" t="s">
        <v>41</v>
      </c>
      <c r="X138" s="27">
        <v>13</v>
      </c>
      <c r="Y138" s="54"/>
      <c r="Z138" s="56"/>
      <c r="AA138" s="133" t="s">
        <v>44</v>
      </c>
      <c r="AB138" s="133" t="s">
        <v>650</v>
      </c>
      <c r="AC138" s="56" t="s">
        <v>700</v>
      </c>
      <c r="AD138" s="56" t="s">
        <v>701</v>
      </c>
      <c r="AE138" s="56" t="s">
        <v>649</v>
      </c>
      <c r="AF138" s="133" t="s">
        <v>44</v>
      </c>
      <c r="AG138" s="133" t="s">
        <v>651</v>
      </c>
      <c r="AH138" s="52" t="s">
        <v>652</v>
      </c>
      <c r="AI138" s="125"/>
      <c r="AJ138" s="128" t="s">
        <v>248</v>
      </c>
      <c r="AK138" s="132">
        <v>44396</v>
      </c>
      <c r="AL138" s="33">
        <f t="shared" si="6"/>
        <v>20382</v>
      </c>
    </row>
    <row r="139" spans="1:38" ht="18" customHeight="1" x14ac:dyDescent="0.3">
      <c r="A139" s="135">
        <v>135</v>
      </c>
      <c r="B139" s="21">
        <v>91393</v>
      </c>
      <c r="C139" s="54"/>
      <c r="D139" s="23" t="s">
        <v>48</v>
      </c>
      <c r="E139" s="21"/>
      <c r="F139" s="54"/>
      <c r="G139" s="54"/>
      <c r="H139" s="120"/>
      <c r="I139" s="54" t="s">
        <v>703</v>
      </c>
      <c r="J139" s="54"/>
      <c r="K139" s="54"/>
      <c r="L139" s="54"/>
      <c r="M139" s="54"/>
      <c r="N139" s="54" t="s">
        <v>171</v>
      </c>
      <c r="O139" s="63"/>
      <c r="P139" s="113" t="s">
        <v>36</v>
      </c>
      <c r="Q139" s="25" t="s">
        <v>578</v>
      </c>
      <c r="R139" s="21">
        <v>1111</v>
      </c>
      <c r="S139" s="57" t="s">
        <v>38</v>
      </c>
      <c r="T139" s="56"/>
      <c r="U139" s="56"/>
      <c r="V139" s="54" t="s">
        <v>59</v>
      </c>
      <c r="W139" s="54" t="s">
        <v>60</v>
      </c>
      <c r="X139" s="46">
        <v>16</v>
      </c>
      <c r="Y139" s="46"/>
      <c r="Z139" s="56" t="s">
        <v>85</v>
      </c>
      <c r="AA139" s="31" t="s">
        <v>44</v>
      </c>
      <c r="AB139" s="31" t="s">
        <v>691</v>
      </c>
      <c r="AC139" s="54" t="s">
        <v>703</v>
      </c>
      <c r="AD139" s="54" t="s">
        <v>689</v>
      </c>
      <c r="AE139" s="54" t="s">
        <v>690</v>
      </c>
      <c r="AF139" s="31" t="s">
        <v>44</v>
      </c>
      <c r="AG139" s="31" t="s">
        <v>704</v>
      </c>
      <c r="AH139" s="22"/>
      <c r="AI139" s="22"/>
      <c r="AJ139" s="21" t="s">
        <v>48</v>
      </c>
      <c r="AK139" s="21" t="s">
        <v>705</v>
      </c>
      <c r="AL139" s="33">
        <f t="shared" si="6"/>
        <v>91393</v>
      </c>
    </row>
    <row r="140" spans="1:38" ht="18" customHeight="1" x14ac:dyDescent="0.3">
      <c r="A140" s="135">
        <v>136</v>
      </c>
      <c r="B140" s="21">
        <v>20383</v>
      </c>
      <c r="C140" s="21"/>
      <c r="D140" s="23" t="s">
        <v>163</v>
      </c>
      <c r="E140" s="21"/>
      <c r="F140" s="38" t="s">
        <v>711</v>
      </c>
      <c r="G140" s="38"/>
      <c r="H140" s="121"/>
      <c r="I140" s="58" t="s">
        <v>712</v>
      </c>
      <c r="J140" s="58" t="s">
        <v>706</v>
      </c>
      <c r="K140" s="58" t="s">
        <v>707</v>
      </c>
      <c r="L140" s="58"/>
      <c r="M140" s="58"/>
      <c r="N140" s="58" t="s">
        <v>171</v>
      </c>
      <c r="O140" s="58"/>
      <c r="P140" s="113" t="s">
        <v>36</v>
      </c>
      <c r="Q140" s="25" t="s">
        <v>578</v>
      </c>
      <c r="R140" s="21">
        <v>1111</v>
      </c>
      <c r="S140" s="57" t="s">
        <v>38</v>
      </c>
      <c r="T140" s="56" t="s">
        <v>713</v>
      </c>
      <c r="U140" s="56"/>
      <c r="V140" s="56" t="s">
        <v>92</v>
      </c>
      <c r="W140" s="56" t="s">
        <v>41</v>
      </c>
      <c r="X140" s="27">
        <v>69</v>
      </c>
      <c r="Y140" s="54"/>
      <c r="Z140" s="56"/>
      <c r="AA140" s="56" t="s">
        <v>44</v>
      </c>
      <c r="AB140" s="24" t="s">
        <v>709</v>
      </c>
      <c r="AC140" s="56" t="s">
        <v>714</v>
      </c>
      <c r="AD140" s="56" t="s">
        <v>684</v>
      </c>
      <c r="AE140" s="56" t="s">
        <v>685</v>
      </c>
      <c r="AF140" s="24" t="s">
        <v>44</v>
      </c>
      <c r="AG140" s="24" t="s">
        <v>686</v>
      </c>
      <c r="AH140" s="32" t="s">
        <v>710</v>
      </c>
      <c r="AI140" s="22"/>
      <c r="AJ140" s="25" t="s">
        <v>248</v>
      </c>
      <c r="AK140" s="34">
        <v>44396</v>
      </c>
      <c r="AL140" s="33">
        <f t="shared" si="6"/>
        <v>20383</v>
      </c>
    </row>
    <row r="141" spans="1:38" ht="18" customHeight="1" x14ac:dyDescent="0.3">
      <c r="A141" s="135">
        <v>137</v>
      </c>
      <c r="B141" s="21">
        <v>30391</v>
      </c>
      <c r="C141" s="54"/>
      <c r="D141" s="23" t="s">
        <v>32</v>
      </c>
      <c r="E141" s="21"/>
      <c r="F141" s="55" t="s">
        <v>715</v>
      </c>
      <c r="G141" s="31" t="s">
        <v>1408</v>
      </c>
      <c r="H141" s="118"/>
      <c r="I141" s="58" t="s">
        <v>716</v>
      </c>
      <c r="J141" s="68" t="s">
        <v>1407</v>
      </c>
      <c r="K141" s="58" t="s">
        <v>717</v>
      </c>
      <c r="L141" s="55"/>
      <c r="M141" s="54"/>
      <c r="N141" s="55" t="s">
        <v>171</v>
      </c>
      <c r="O141" s="55"/>
      <c r="P141" s="113" t="s">
        <v>36</v>
      </c>
      <c r="Q141" s="60" t="s">
        <v>578</v>
      </c>
      <c r="R141" s="21">
        <v>1111</v>
      </c>
      <c r="S141" s="57" t="s">
        <v>38</v>
      </c>
      <c r="T141" s="59" t="s">
        <v>140</v>
      </c>
      <c r="U141" s="59"/>
      <c r="V141" s="59" t="s">
        <v>59</v>
      </c>
      <c r="W141" s="56" t="s">
        <v>41</v>
      </c>
      <c r="X141" s="27">
        <v>126</v>
      </c>
      <c r="Y141" s="28"/>
      <c r="Z141" s="56"/>
      <c r="AA141" s="31" t="s">
        <v>44</v>
      </c>
      <c r="AB141" s="31" t="s">
        <v>718</v>
      </c>
      <c r="AC141" s="58" t="s">
        <v>716</v>
      </c>
      <c r="AD141" s="56"/>
      <c r="AE141" s="56"/>
      <c r="AF141" s="26"/>
      <c r="AG141" s="26"/>
      <c r="AH141" s="31"/>
      <c r="AI141" s="31"/>
      <c r="AJ141" s="170" t="s">
        <v>719</v>
      </c>
      <c r="AK141" s="21"/>
      <c r="AL141" s="33">
        <f t="shared" si="6"/>
        <v>30391</v>
      </c>
    </row>
    <row r="142" spans="1:38" ht="18" customHeight="1" x14ac:dyDescent="0.3">
      <c r="A142" s="135">
        <v>138</v>
      </c>
      <c r="B142" s="21">
        <v>30392</v>
      </c>
      <c r="C142" s="54"/>
      <c r="D142" s="23" t="s">
        <v>32</v>
      </c>
      <c r="E142" s="21"/>
      <c r="F142" s="55" t="s">
        <v>720</v>
      </c>
      <c r="G142" s="31" t="s">
        <v>1405</v>
      </c>
      <c r="H142" s="118"/>
      <c r="I142" s="58" t="s">
        <v>721</v>
      </c>
      <c r="J142" s="68" t="s">
        <v>1406</v>
      </c>
      <c r="K142" s="58" t="s">
        <v>722</v>
      </c>
      <c r="L142" s="55"/>
      <c r="M142" s="54"/>
      <c r="N142" s="55" t="s">
        <v>171</v>
      </c>
      <c r="O142" s="55"/>
      <c r="P142" s="113" t="s">
        <v>36</v>
      </c>
      <c r="Q142" s="60" t="s">
        <v>578</v>
      </c>
      <c r="R142" s="21">
        <v>1111</v>
      </c>
      <c r="S142" s="57" t="s">
        <v>38</v>
      </c>
      <c r="T142" s="59" t="s">
        <v>140</v>
      </c>
      <c r="U142" s="59"/>
      <c r="V142" s="59" t="s">
        <v>59</v>
      </c>
      <c r="W142" s="56" t="s">
        <v>41</v>
      </c>
      <c r="X142" s="27">
        <v>105</v>
      </c>
      <c r="Y142" s="28"/>
      <c r="Z142" s="56"/>
      <c r="AA142" s="31" t="s">
        <v>44</v>
      </c>
      <c r="AB142" s="31" t="s">
        <v>723</v>
      </c>
      <c r="AC142" s="58" t="s">
        <v>721</v>
      </c>
      <c r="AD142" s="56"/>
      <c r="AE142" s="56"/>
      <c r="AF142" s="26"/>
      <c r="AG142" s="26"/>
      <c r="AH142" s="31"/>
      <c r="AI142" s="31"/>
      <c r="AJ142" s="170" t="s">
        <v>724</v>
      </c>
      <c r="AK142" s="21"/>
      <c r="AL142" s="33">
        <f t="shared" si="6"/>
        <v>30392</v>
      </c>
    </row>
    <row r="143" spans="1:38" ht="18" customHeight="1" x14ac:dyDescent="0.3">
      <c r="A143" s="135">
        <v>139</v>
      </c>
      <c r="B143" s="21">
        <v>40317</v>
      </c>
      <c r="C143" s="56" t="s">
        <v>167</v>
      </c>
      <c r="D143" s="23" t="s">
        <v>96</v>
      </c>
      <c r="E143" s="21"/>
      <c r="F143" s="54" t="s">
        <v>725</v>
      </c>
      <c r="G143" s="54"/>
      <c r="H143" s="120"/>
      <c r="I143" s="54" t="s">
        <v>726</v>
      </c>
      <c r="J143" s="54" t="s">
        <v>727</v>
      </c>
      <c r="K143" s="54" t="s">
        <v>728</v>
      </c>
      <c r="L143" s="54"/>
      <c r="M143" s="54"/>
      <c r="N143" s="54" t="s">
        <v>171</v>
      </c>
      <c r="O143" s="54"/>
      <c r="P143" s="113" t="s">
        <v>36</v>
      </c>
      <c r="Q143" s="25" t="s">
        <v>578</v>
      </c>
      <c r="R143" s="21">
        <v>1111</v>
      </c>
      <c r="S143" s="57" t="s">
        <v>38</v>
      </c>
      <c r="T143" s="56" t="s">
        <v>713</v>
      </c>
      <c r="U143" s="54"/>
      <c r="V143" s="54" t="s">
        <v>59</v>
      </c>
      <c r="W143" s="54" t="s">
        <v>41</v>
      </c>
      <c r="X143" s="33">
        <v>26</v>
      </c>
      <c r="Y143" s="54"/>
      <c r="Z143" s="54" t="s">
        <v>103</v>
      </c>
      <c r="AA143" s="56" t="s">
        <v>44</v>
      </c>
      <c r="AB143" s="22" t="s">
        <v>732</v>
      </c>
      <c r="AC143" s="54" t="s">
        <v>729</v>
      </c>
      <c r="AD143" s="54" t="s">
        <v>730</v>
      </c>
      <c r="AE143" s="54" t="s">
        <v>731</v>
      </c>
      <c r="AF143" s="24" t="s">
        <v>733</v>
      </c>
      <c r="AG143" s="22" t="s">
        <v>734</v>
      </c>
      <c r="AH143" s="32" t="s">
        <v>735</v>
      </c>
      <c r="AI143" s="22"/>
      <c r="AJ143" s="21" t="s">
        <v>320</v>
      </c>
      <c r="AK143" s="34">
        <v>44396</v>
      </c>
      <c r="AL143" s="35">
        <f t="shared" si="6"/>
        <v>40317</v>
      </c>
    </row>
    <row r="144" spans="1:38" ht="18" customHeight="1" x14ac:dyDescent="0.3">
      <c r="A144" s="135">
        <v>140</v>
      </c>
      <c r="B144" s="21">
        <v>91396</v>
      </c>
      <c r="C144" s="54"/>
      <c r="D144" s="23" t="s">
        <v>48</v>
      </c>
      <c r="E144" s="21"/>
      <c r="F144" s="54"/>
      <c r="G144" s="54"/>
      <c r="H144" s="120"/>
      <c r="I144" s="54" t="s">
        <v>736</v>
      </c>
      <c r="J144" s="54" t="s">
        <v>640</v>
      </c>
      <c r="K144" s="54"/>
      <c r="L144" s="54"/>
      <c r="M144" s="54"/>
      <c r="N144" s="54" t="s">
        <v>171</v>
      </c>
      <c r="O144" s="56"/>
      <c r="P144" s="113" t="s">
        <v>36</v>
      </c>
      <c r="Q144" s="25" t="s">
        <v>578</v>
      </c>
      <c r="R144" s="21">
        <v>1111</v>
      </c>
      <c r="S144" s="57" t="s">
        <v>38</v>
      </c>
      <c r="T144" s="56"/>
      <c r="U144" s="56"/>
      <c r="V144" s="54"/>
      <c r="W144" s="54"/>
      <c r="X144" s="33">
        <v>4</v>
      </c>
      <c r="Y144" s="54"/>
      <c r="Z144" s="56" t="s">
        <v>85</v>
      </c>
      <c r="AA144" s="31" t="s">
        <v>44</v>
      </c>
      <c r="AB144" s="31" t="s">
        <v>603</v>
      </c>
      <c r="AC144" s="54" t="s">
        <v>736</v>
      </c>
      <c r="AD144" s="54" t="s">
        <v>601</v>
      </c>
      <c r="AE144" s="54" t="s">
        <v>602</v>
      </c>
      <c r="AF144" s="47" t="s">
        <v>44</v>
      </c>
      <c r="AG144" s="47" t="s">
        <v>604</v>
      </c>
      <c r="AH144" s="32" t="s">
        <v>605</v>
      </c>
      <c r="AI144" s="22"/>
      <c r="AJ144" s="21" t="s">
        <v>48</v>
      </c>
      <c r="AK144" s="34">
        <v>44396</v>
      </c>
      <c r="AL144" s="33">
        <f t="shared" si="6"/>
        <v>91396</v>
      </c>
    </row>
    <row r="145" spans="1:38" ht="18" customHeight="1" x14ac:dyDescent="0.3">
      <c r="A145" s="135">
        <v>141</v>
      </c>
      <c r="B145" s="21">
        <v>20385</v>
      </c>
      <c r="C145" s="21"/>
      <c r="D145" s="23" t="s">
        <v>163</v>
      </c>
      <c r="E145" s="21"/>
      <c r="F145" s="38" t="s">
        <v>739</v>
      </c>
      <c r="G145" s="38"/>
      <c r="H145" s="121"/>
      <c r="I145" s="58" t="s">
        <v>1366</v>
      </c>
      <c r="J145" s="58" t="s">
        <v>381</v>
      </c>
      <c r="K145" s="58" t="s">
        <v>737</v>
      </c>
      <c r="L145" s="54"/>
      <c r="M145" s="58"/>
      <c r="N145" s="58" t="s">
        <v>171</v>
      </c>
      <c r="O145" s="58"/>
      <c r="P145" s="113" t="s">
        <v>36</v>
      </c>
      <c r="Q145" s="25" t="s">
        <v>578</v>
      </c>
      <c r="R145" s="21">
        <v>1111</v>
      </c>
      <c r="S145" s="57" t="s">
        <v>38</v>
      </c>
      <c r="T145" s="56" t="s">
        <v>585</v>
      </c>
      <c r="U145" s="56"/>
      <c r="V145" s="56" t="s">
        <v>40</v>
      </c>
      <c r="W145" s="56" t="s">
        <v>41</v>
      </c>
      <c r="X145" s="27">
        <v>90</v>
      </c>
      <c r="Y145" s="54"/>
      <c r="Z145" s="56"/>
      <c r="AA145" s="56" t="s">
        <v>44</v>
      </c>
      <c r="AB145" s="24" t="s">
        <v>740</v>
      </c>
      <c r="AC145" s="56" t="s">
        <v>1367</v>
      </c>
      <c r="AD145" s="54" t="s">
        <v>738</v>
      </c>
      <c r="AE145" s="54" t="s">
        <v>1368</v>
      </c>
      <c r="AF145" s="24" t="s">
        <v>44</v>
      </c>
      <c r="AG145" s="24" t="s">
        <v>740</v>
      </c>
      <c r="AH145" s="24"/>
      <c r="AI145" s="24"/>
      <c r="AJ145" s="25" t="s">
        <v>248</v>
      </c>
      <c r="AK145" s="25" t="s">
        <v>1359</v>
      </c>
      <c r="AL145" s="33">
        <f t="shared" si="6"/>
        <v>20385</v>
      </c>
    </row>
    <row r="146" spans="1:38" ht="18" customHeight="1" x14ac:dyDescent="0.3">
      <c r="A146" s="135">
        <v>142</v>
      </c>
      <c r="B146" s="21">
        <v>91398</v>
      </c>
      <c r="C146" s="54"/>
      <c r="D146" s="23" t="s">
        <v>48</v>
      </c>
      <c r="E146" s="21"/>
      <c r="F146" s="54"/>
      <c r="G146" s="54"/>
      <c r="H146" s="120"/>
      <c r="I146" s="54" t="s">
        <v>590</v>
      </c>
      <c r="J146" s="54"/>
      <c r="K146" s="54" t="s">
        <v>597</v>
      </c>
      <c r="L146" s="54"/>
      <c r="M146" s="54"/>
      <c r="N146" s="54" t="s">
        <v>171</v>
      </c>
      <c r="O146" s="56"/>
      <c r="P146" s="113" t="s">
        <v>36</v>
      </c>
      <c r="Q146" s="25" t="s">
        <v>578</v>
      </c>
      <c r="R146" s="21">
        <v>1111</v>
      </c>
      <c r="S146" s="57" t="s">
        <v>38</v>
      </c>
      <c r="T146" s="56" t="s">
        <v>140</v>
      </c>
      <c r="U146" s="56"/>
      <c r="V146" s="54" t="s">
        <v>59</v>
      </c>
      <c r="W146" s="54" t="s">
        <v>41</v>
      </c>
      <c r="X146" s="33">
        <v>22</v>
      </c>
      <c r="Y146" s="54"/>
      <c r="Z146" s="54"/>
      <c r="AA146" s="56" t="s">
        <v>44</v>
      </c>
      <c r="AB146" s="31" t="s">
        <v>599</v>
      </c>
      <c r="AC146" s="54" t="s">
        <v>741</v>
      </c>
      <c r="AD146" s="54" t="s">
        <v>315</v>
      </c>
      <c r="AE146" s="54" t="s">
        <v>316</v>
      </c>
      <c r="AF146" s="24" t="s">
        <v>324</v>
      </c>
      <c r="AG146" s="22" t="s">
        <v>325</v>
      </c>
      <c r="AH146" s="32" t="s">
        <v>593</v>
      </c>
      <c r="AI146" s="22"/>
      <c r="AJ146" s="21" t="s">
        <v>48</v>
      </c>
      <c r="AK146" s="34">
        <v>44468</v>
      </c>
      <c r="AL146" s="33">
        <f t="shared" si="6"/>
        <v>91398</v>
      </c>
    </row>
    <row r="147" spans="1:38" ht="18" customHeight="1" x14ac:dyDescent="0.3">
      <c r="A147" s="135">
        <v>143</v>
      </c>
      <c r="B147" s="21">
        <v>20386</v>
      </c>
      <c r="C147" s="21"/>
      <c r="D147" s="23" t="s">
        <v>163</v>
      </c>
      <c r="E147" s="21"/>
      <c r="F147" s="38" t="s">
        <v>748</v>
      </c>
      <c r="G147" s="38" t="s">
        <v>1343</v>
      </c>
      <c r="H147" s="121"/>
      <c r="I147" s="58" t="s">
        <v>742</v>
      </c>
      <c r="J147" s="58" t="s">
        <v>1369</v>
      </c>
      <c r="K147" s="58" t="s">
        <v>743</v>
      </c>
      <c r="L147" s="58"/>
      <c r="M147" s="58"/>
      <c r="N147" s="58" t="s">
        <v>171</v>
      </c>
      <c r="O147" s="58"/>
      <c r="P147" s="113" t="s">
        <v>36</v>
      </c>
      <c r="Q147" s="25" t="s">
        <v>578</v>
      </c>
      <c r="R147" s="21">
        <v>1111</v>
      </c>
      <c r="S147" s="57" t="s">
        <v>38</v>
      </c>
      <c r="T147" s="56" t="s">
        <v>713</v>
      </c>
      <c r="U147" s="56"/>
      <c r="V147" s="56" t="s">
        <v>40</v>
      </c>
      <c r="W147" s="56" t="s">
        <v>41</v>
      </c>
      <c r="X147" s="27">
        <v>100</v>
      </c>
      <c r="Y147" s="54"/>
      <c r="Z147" s="56"/>
      <c r="AA147" s="56" t="s">
        <v>44</v>
      </c>
      <c r="AB147" s="24" t="s">
        <v>745</v>
      </c>
      <c r="AC147" s="58" t="s">
        <v>749</v>
      </c>
      <c r="AD147" s="56" t="s">
        <v>744</v>
      </c>
      <c r="AE147" s="56"/>
      <c r="AF147" s="24" t="s">
        <v>733</v>
      </c>
      <c r="AG147" s="24" t="s">
        <v>746</v>
      </c>
      <c r="AH147" s="32" t="s">
        <v>747</v>
      </c>
      <c r="AI147" s="32"/>
      <c r="AJ147" s="25" t="s">
        <v>248</v>
      </c>
      <c r="AK147" s="25" t="s">
        <v>1359</v>
      </c>
      <c r="AL147" s="33">
        <f t="shared" si="6"/>
        <v>20386</v>
      </c>
    </row>
    <row r="148" spans="1:38" ht="18" customHeight="1" x14ac:dyDescent="0.3">
      <c r="A148" s="135">
        <v>144</v>
      </c>
      <c r="B148" s="21">
        <v>40318</v>
      </c>
      <c r="C148" s="56" t="s">
        <v>167</v>
      </c>
      <c r="D148" s="23" t="s">
        <v>96</v>
      </c>
      <c r="E148" s="21"/>
      <c r="F148" s="54" t="s">
        <v>751</v>
      </c>
      <c r="G148" s="54"/>
      <c r="H148" s="120"/>
      <c r="I148" s="54" t="s">
        <v>752</v>
      </c>
      <c r="J148" s="54" t="s">
        <v>753</v>
      </c>
      <c r="K148" s="54" t="s">
        <v>754</v>
      </c>
      <c r="L148" s="54" t="s">
        <v>1086</v>
      </c>
      <c r="M148" s="54"/>
      <c r="N148" s="54" t="s">
        <v>171</v>
      </c>
      <c r="O148" s="54"/>
      <c r="P148" s="113" t="s">
        <v>36</v>
      </c>
      <c r="Q148" s="25" t="s">
        <v>578</v>
      </c>
      <c r="R148" s="21">
        <v>1111</v>
      </c>
      <c r="S148" s="57" t="s">
        <v>38</v>
      </c>
      <c r="T148" s="56" t="s">
        <v>140</v>
      </c>
      <c r="U148" s="54"/>
      <c r="V148" s="54" t="s">
        <v>59</v>
      </c>
      <c r="W148" s="54" t="s">
        <v>41</v>
      </c>
      <c r="X148" s="33">
        <v>46</v>
      </c>
      <c r="Y148" s="54"/>
      <c r="Z148" s="54" t="s">
        <v>103</v>
      </c>
      <c r="AA148" s="56" t="s">
        <v>44</v>
      </c>
      <c r="AB148" s="22" t="s">
        <v>758</v>
      </c>
      <c r="AC148" s="54" t="s">
        <v>755</v>
      </c>
      <c r="AD148" s="54" t="s">
        <v>756</v>
      </c>
      <c r="AE148" s="54" t="s">
        <v>757</v>
      </c>
      <c r="AF148" s="24" t="s">
        <v>214</v>
      </c>
      <c r="AG148" s="24" t="s">
        <v>759</v>
      </c>
      <c r="AH148" s="32" t="s">
        <v>760</v>
      </c>
      <c r="AI148" s="22"/>
      <c r="AJ148" s="21" t="s">
        <v>761</v>
      </c>
      <c r="AK148" s="34">
        <v>43224</v>
      </c>
      <c r="AL148" s="35">
        <f t="shared" si="6"/>
        <v>40318</v>
      </c>
    </row>
    <row r="149" spans="1:38" ht="18" customHeight="1" x14ac:dyDescent="0.3">
      <c r="A149" s="135">
        <v>145</v>
      </c>
      <c r="B149" s="128">
        <v>91400</v>
      </c>
      <c r="C149" s="127"/>
      <c r="D149" s="136" t="s">
        <v>48</v>
      </c>
      <c r="E149" s="128"/>
      <c r="F149" s="127"/>
      <c r="G149" s="127"/>
      <c r="H149" s="148"/>
      <c r="I149" s="127" t="s">
        <v>763</v>
      </c>
      <c r="J149" s="127" t="s">
        <v>764</v>
      </c>
      <c r="K149" s="127"/>
      <c r="L149" s="127"/>
      <c r="M149" s="127"/>
      <c r="N149" s="127" t="s">
        <v>171</v>
      </c>
      <c r="O149" s="124"/>
      <c r="P149" s="139" t="s">
        <v>36</v>
      </c>
      <c r="Q149" s="149" t="s">
        <v>578</v>
      </c>
      <c r="R149" s="128">
        <v>1111</v>
      </c>
      <c r="S149" s="141" t="s">
        <v>38</v>
      </c>
      <c r="T149" s="124"/>
      <c r="U149" s="124"/>
      <c r="V149" s="127" t="s">
        <v>59</v>
      </c>
      <c r="W149" s="127" t="s">
        <v>60</v>
      </c>
      <c r="X149" s="147">
        <f>1+7+7+22+4</f>
        <v>41</v>
      </c>
      <c r="Y149" s="127"/>
      <c r="Z149" s="124" t="s">
        <v>85</v>
      </c>
      <c r="AA149" s="133" t="s">
        <v>44</v>
      </c>
      <c r="AB149" s="133" t="s">
        <v>603</v>
      </c>
      <c r="AC149" s="127" t="s">
        <v>763</v>
      </c>
      <c r="AD149" s="127" t="s">
        <v>601</v>
      </c>
      <c r="AE149" s="127" t="s">
        <v>602</v>
      </c>
      <c r="AF149" s="134" t="s">
        <v>44</v>
      </c>
      <c r="AG149" s="134" t="s">
        <v>604</v>
      </c>
      <c r="AH149" s="52" t="s">
        <v>605</v>
      </c>
      <c r="AI149" s="125"/>
      <c r="AJ149" s="128" t="s">
        <v>48</v>
      </c>
      <c r="AK149" s="132" t="s">
        <v>765</v>
      </c>
      <c r="AL149" s="147">
        <f t="shared" ref="AL149:AL180" si="7">B149</f>
        <v>91400</v>
      </c>
    </row>
    <row r="150" spans="1:38" ht="18" customHeight="1" x14ac:dyDescent="0.3">
      <c r="A150" s="135">
        <v>146</v>
      </c>
      <c r="B150" s="21">
        <v>10305</v>
      </c>
      <c r="C150" s="21"/>
      <c r="D150" s="23" t="s">
        <v>249</v>
      </c>
      <c r="E150" s="21"/>
      <c r="F150" s="54"/>
      <c r="G150" s="54"/>
      <c r="H150" s="121"/>
      <c r="I150" s="54" t="s">
        <v>766</v>
      </c>
      <c r="J150" s="41"/>
      <c r="K150" s="54" t="s">
        <v>767</v>
      </c>
      <c r="L150" s="54"/>
      <c r="M150" s="54"/>
      <c r="N150" s="54" t="s">
        <v>171</v>
      </c>
      <c r="O150" s="41"/>
      <c r="P150" s="113" t="s">
        <v>36</v>
      </c>
      <c r="Q150" s="25" t="s">
        <v>578</v>
      </c>
      <c r="R150" s="21">
        <v>1111</v>
      </c>
      <c r="S150" s="57" t="s">
        <v>38</v>
      </c>
      <c r="T150" s="56"/>
      <c r="U150" s="54"/>
      <c r="V150" s="54" t="s">
        <v>59</v>
      </c>
      <c r="W150" s="54" t="s">
        <v>41</v>
      </c>
      <c r="X150" s="33">
        <v>37</v>
      </c>
      <c r="Y150" s="54"/>
      <c r="Z150" s="54"/>
      <c r="AA150" s="56" t="s">
        <v>44</v>
      </c>
      <c r="AB150" s="24" t="s">
        <v>612</v>
      </c>
      <c r="AC150" s="54" t="s">
        <v>766</v>
      </c>
      <c r="AD150" s="56" t="s">
        <v>610</v>
      </c>
      <c r="AE150" s="54" t="s">
        <v>611</v>
      </c>
      <c r="AF150" s="24"/>
      <c r="AG150" s="24"/>
      <c r="AH150" s="41" t="s">
        <v>768</v>
      </c>
      <c r="AI150" s="41"/>
      <c r="AJ150" s="21" t="s">
        <v>260</v>
      </c>
      <c r="AK150" s="34">
        <v>44158</v>
      </c>
      <c r="AL150" s="33">
        <f t="shared" si="7"/>
        <v>10305</v>
      </c>
    </row>
    <row r="151" spans="1:38" ht="18" customHeight="1" x14ac:dyDescent="0.3">
      <c r="A151" s="135">
        <v>147</v>
      </c>
      <c r="B151" s="21">
        <v>91401</v>
      </c>
      <c r="C151" s="54"/>
      <c r="D151" s="23" t="s">
        <v>48</v>
      </c>
      <c r="E151" s="21"/>
      <c r="F151" s="54"/>
      <c r="G151" s="54"/>
      <c r="H151" s="120"/>
      <c r="I151" s="54" t="s">
        <v>769</v>
      </c>
      <c r="J151" s="54" t="s">
        <v>770</v>
      </c>
      <c r="K151" s="54"/>
      <c r="L151" s="54"/>
      <c r="M151" s="54"/>
      <c r="N151" s="54" t="s">
        <v>171</v>
      </c>
      <c r="O151" s="56"/>
      <c r="P151" s="113" t="s">
        <v>36</v>
      </c>
      <c r="Q151" s="25" t="s">
        <v>578</v>
      </c>
      <c r="R151" s="21">
        <v>1111</v>
      </c>
      <c r="S151" s="57" t="s">
        <v>38</v>
      </c>
      <c r="T151" s="56"/>
      <c r="U151" s="56"/>
      <c r="V151" s="54" t="s">
        <v>59</v>
      </c>
      <c r="W151" s="54" t="s">
        <v>60</v>
      </c>
      <c r="X151" s="33">
        <f>10+8</f>
        <v>18</v>
      </c>
      <c r="Y151" s="54"/>
      <c r="Z151" s="56" t="s">
        <v>85</v>
      </c>
      <c r="AA151" s="31" t="s">
        <v>44</v>
      </c>
      <c r="AB151" s="31" t="s">
        <v>603</v>
      </c>
      <c r="AC151" s="54" t="s">
        <v>769</v>
      </c>
      <c r="AD151" s="54" t="s">
        <v>601</v>
      </c>
      <c r="AE151" s="54" t="s">
        <v>602</v>
      </c>
      <c r="AF151" s="47" t="s">
        <v>44</v>
      </c>
      <c r="AG151" s="47" t="s">
        <v>604</v>
      </c>
      <c r="AH151" s="32" t="s">
        <v>605</v>
      </c>
      <c r="AI151" s="22"/>
      <c r="AJ151" s="21" t="s">
        <v>48</v>
      </c>
      <c r="AK151" s="21"/>
      <c r="AL151" s="33">
        <f t="shared" si="7"/>
        <v>91401</v>
      </c>
    </row>
    <row r="152" spans="1:38" ht="18" customHeight="1" x14ac:dyDescent="0.3">
      <c r="A152" s="135">
        <v>148</v>
      </c>
      <c r="B152" s="21">
        <v>91402</v>
      </c>
      <c r="C152" s="54"/>
      <c r="D152" s="23" t="s">
        <v>48</v>
      </c>
      <c r="E152" s="21"/>
      <c r="F152" s="54"/>
      <c r="G152" s="54"/>
      <c r="H152" s="120"/>
      <c r="I152" s="54" t="s">
        <v>771</v>
      </c>
      <c r="J152" s="54" t="s">
        <v>772</v>
      </c>
      <c r="K152" s="54" t="s">
        <v>773</v>
      </c>
      <c r="L152" s="54"/>
      <c r="M152" s="54"/>
      <c r="N152" s="54" t="s">
        <v>171</v>
      </c>
      <c r="O152" s="56"/>
      <c r="P152" s="113" t="s">
        <v>36</v>
      </c>
      <c r="Q152" s="25" t="s">
        <v>578</v>
      </c>
      <c r="R152" s="21">
        <v>1111</v>
      </c>
      <c r="S152" s="57" t="s">
        <v>38</v>
      </c>
      <c r="T152" s="56"/>
      <c r="U152" s="56"/>
      <c r="V152" s="54" t="s">
        <v>59</v>
      </c>
      <c r="W152" s="54" t="s">
        <v>60</v>
      </c>
      <c r="X152" s="33">
        <f>20+3</f>
        <v>23</v>
      </c>
      <c r="Y152" s="54"/>
      <c r="Z152" s="56" t="s">
        <v>85</v>
      </c>
      <c r="AA152" s="31" t="s">
        <v>44</v>
      </c>
      <c r="AB152" s="31" t="s">
        <v>603</v>
      </c>
      <c r="AC152" s="54" t="s">
        <v>771</v>
      </c>
      <c r="AD152" s="54" t="s">
        <v>601</v>
      </c>
      <c r="AE152" s="54" t="s">
        <v>602</v>
      </c>
      <c r="AF152" s="47" t="s">
        <v>44</v>
      </c>
      <c r="AG152" s="47" t="s">
        <v>604</v>
      </c>
      <c r="AH152" s="32" t="s">
        <v>605</v>
      </c>
      <c r="AI152" s="22"/>
      <c r="AJ152" s="21" t="s">
        <v>48</v>
      </c>
      <c r="AK152" s="34">
        <v>44398</v>
      </c>
      <c r="AL152" s="33">
        <f t="shared" si="7"/>
        <v>91402</v>
      </c>
    </row>
    <row r="153" spans="1:38" ht="18" customHeight="1" x14ac:dyDescent="0.3">
      <c r="A153" s="135">
        <v>149</v>
      </c>
      <c r="B153" s="21">
        <v>91403</v>
      </c>
      <c r="C153" s="54"/>
      <c r="D153" s="23" t="s">
        <v>48</v>
      </c>
      <c r="E153" s="21"/>
      <c r="F153" s="54"/>
      <c r="G153" s="54"/>
      <c r="H153" s="120"/>
      <c r="I153" s="54" t="s">
        <v>774</v>
      </c>
      <c r="J153" s="54" t="s">
        <v>775</v>
      </c>
      <c r="K153" s="54"/>
      <c r="L153" s="54"/>
      <c r="M153" s="54"/>
      <c r="N153" s="54" t="s">
        <v>171</v>
      </c>
      <c r="O153" s="56"/>
      <c r="P153" s="113" t="s">
        <v>36</v>
      </c>
      <c r="Q153" s="25" t="s">
        <v>578</v>
      </c>
      <c r="R153" s="21">
        <v>1111</v>
      </c>
      <c r="S153" s="57" t="s">
        <v>38</v>
      </c>
      <c r="T153" s="56"/>
      <c r="U153" s="56"/>
      <c r="V153" s="54" t="s">
        <v>59</v>
      </c>
      <c r="W153" s="54"/>
      <c r="X153" s="33">
        <v>12</v>
      </c>
      <c r="Y153" s="54"/>
      <c r="Z153" s="54"/>
      <c r="AA153" s="56" t="s">
        <v>44</v>
      </c>
      <c r="AB153" s="31" t="s">
        <v>304</v>
      </c>
      <c r="AC153" s="54" t="s">
        <v>774</v>
      </c>
      <c r="AD153" s="54" t="s">
        <v>302</v>
      </c>
      <c r="AE153" s="54" t="s">
        <v>303</v>
      </c>
      <c r="AF153" s="24"/>
      <c r="AG153" s="22"/>
      <c r="AH153" s="32" t="s">
        <v>776</v>
      </c>
      <c r="AI153" s="22"/>
      <c r="AJ153" s="21" t="s">
        <v>48</v>
      </c>
      <c r="AK153" s="34">
        <v>44398</v>
      </c>
      <c r="AL153" s="33">
        <f t="shared" si="7"/>
        <v>91403</v>
      </c>
    </row>
    <row r="154" spans="1:38" ht="18" customHeight="1" x14ac:dyDescent="0.3">
      <c r="A154" s="135">
        <v>150</v>
      </c>
      <c r="B154" s="21">
        <v>20388</v>
      </c>
      <c r="C154" s="21"/>
      <c r="D154" s="23" t="s">
        <v>163</v>
      </c>
      <c r="E154" s="21"/>
      <c r="F154" s="38" t="s">
        <v>777</v>
      </c>
      <c r="G154" s="38" t="s">
        <v>1346</v>
      </c>
      <c r="H154" s="121"/>
      <c r="I154" s="58" t="s">
        <v>1370</v>
      </c>
      <c r="J154" s="58" t="s">
        <v>606</v>
      </c>
      <c r="K154" s="58" t="s">
        <v>291</v>
      </c>
      <c r="L154" s="58" t="s">
        <v>779</v>
      </c>
      <c r="M154" s="58"/>
      <c r="N154" s="58" t="s">
        <v>171</v>
      </c>
      <c r="O154" s="58"/>
      <c r="P154" s="113" t="s">
        <v>36</v>
      </c>
      <c r="Q154" s="25" t="s">
        <v>578</v>
      </c>
      <c r="R154" s="21">
        <v>1111</v>
      </c>
      <c r="S154" s="57" t="s">
        <v>38</v>
      </c>
      <c r="T154" s="56" t="s">
        <v>140</v>
      </c>
      <c r="U154" s="56"/>
      <c r="V154" s="56" t="s">
        <v>59</v>
      </c>
      <c r="W154" s="56" t="s">
        <v>41</v>
      </c>
      <c r="X154" s="27">
        <v>8</v>
      </c>
      <c r="Y154" s="54"/>
      <c r="Z154" s="56"/>
      <c r="AA154" s="56" t="s">
        <v>44</v>
      </c>
      <c r="AB154" s="24" t="s">
        <v>686</v>
      </c>
      <c r="AC154" s="58" t="s">
        <v>778</v>
      </c>
      <c r="AD154" s="56" t="s">
        <v>684</v>
      </c>
      <c r="AE154" s="56" t="s">
        <v>685</v>
      </c>
      <c r="AF154" s="24" t="s">
        <v>44</v>
      </c>
      <c r="AG154" s="29" t="s">
        <v>686</v>
      </c>
      <c r="AH154" s="52" t="s">
        <v>710</v>
      </c>
      <c r="AI154" s="125"/>
      <c r="AJ154" s="128" t="s">
        <v>248</v>
      </c>
      <c r="AK154" s="132">
        <v>44398</v>
      </c>
      <c r="AL154" s="33">
        <f t="shared" si="7"/>
        <v>20388</v>
      </c>
    </row>
    <row r="155" spans="1:38" ht="18" customHeight="1" x14ac:dyDescent="0.3">
      <c r="A155" s="135">
        <v>151</v>
      </c>
      <c r="B155" s="21">
        <v>91405</v>
      </c>
      <c r="C155" s="54"/>
      <c r="D155" s="23" t="s">
        <v>48</v>
      </c>
      <c r="E155" s="21"/>
      <c r="F155" s="54"/>
      <c r="G155" s="54"/>
      <c r="H155" s="120"/>
      <c r="I155" s="54" t="s">
        <v>780</v>
      </c>
      <c r="J155" s="54"/>
      <c r="K155" s="54"/>
      <c r="L155" s="54"/>
      <c r="M155" s="54"/>
      <c r="N155" s="54" t="s">
        <v>171</v>
      </c>
      <c r="O155" s="63"/>
      <c r="P155" s="113" t="s">
        <v>36</v>
      </c>
      <c r="Q155" s="25" t="s">
        <v>578</v>
      </c>
      <c r="R155" s="21">
        <v>1111</v>
      </c>
      <c r="S155" s="57" t="s">
        <v>38</v>
      </c>
      <c r="T155" s="56"/>
      <c r="U155" s="56"/>
      <c r="V155" s="54" t="s">
        <v>59</v>
      </c>
      <c r="W155" s="54" t="s">
        <v>60</v>
      </c>
      <c r="X155" s="46">
        <v>54</v>
      </c>
      <c r="Y155" s="46"/>
      <c r="Z155" s="56" t="s">
        <v>85</v>
      </c>
      <c r="AA155" s="31" t="s">
        <v>44</v>
      </c>
      <c r="AB155" s="31" t="s">
        <v>691</v>
      </c>
      <c r="AC155" s="54" t="s">
        <v>780</v>
      </c>
      <c r="AD155" s="54" t="s">
        <v>689</v>
      </c>
      <c r="AE155" s="54" t="s">
        <v>690</v>
      </c>
      <c r="AF155" s="31" t="s">
        <v>44</v>
      </c>
      <c r="AG155" s="31" t="s">
        <v>704</v>
      </c>
      <c r="AH155" s="22"/>
      <c r="AI155" s="22"/>
      <c r="AJ155" s="21" t="s">
        <v>48</v>
      </c>
      <c r="AK155" s="34">
        <v>44398</v>
      </c>
      <c r="AL155" s="33">
        <f t="shared" si="7"/>
        <v>91405</v>
      </c>
    </row>
    <row r="156" spans="1:38" ht="18" customHeight="1" x14ac:dyDescent="0.3">
      <c r="A156" s="135">
        <v>152</v>
      </c>
      <c r="B156" s="21">
        <v>91407</v>
      </c>
      <c r="C156" s="54"/>
      <c r="D156" s="23" t="s">
        <v>48</v>
      </c>
      <c r="E156" s="21"/>
      <c r="F156" s="54"/>
      <c r="G156" s="54"/>
      <c r="H156" s="120"/>
      <c r="I156" s="54" t="s">
        <v>781</v>
      </c>
      <c r="J156" s="54" t="s">
        <v>782</v>
      </c>
      <c r="K156" s="54" t="s">
        <v>783</v>
      </c>
      <c r="L156" s="54"/>
      <c r="M156" s="54"/>
      <c r="N156" s="54" t="s">
        <v>171</v>
      </c>
      <c r="O156" s="56"/>
      <c r="P156" s="113" t="s">
        <v>36</v>
      </c>
      <c r="Q156" s="25" t="s">
        <v>578</v>
      </c>
      <c r="R156" s="21">
        <v>1111</v>
      </c>
      <c r="S156" s="57" t="s">
        <v>38</v>
      </c>
      <c r="T156" s="56"/>
      <c r="U156" s="56"/>
      <c r="V156" s="54" t="s">
        <v>92</v>
      </c>
      <c r="W156" s="54" t="s">
        <v>41</v>
      </c>
      <c r="X156" s="33">
        <f>22+13+44+31</f>
        <v>110</v>
      </c>
      <c r="Y156" s="54"/>
      <c r="Z156" s="54" t="s">
        <v>443</v>
      </c>
      <c r="AA156" s="56" t="s">
        <v>44</v>
      </c>
      <c r="AB156" s="22" t="s">
        <v>784</v>
      </c>
      <c r="AC156" s="54" t="s">
        <v>781</v>
      </c>
      <c r="AD156" s="54" t="s">
        <v>272</v>
      </c>
      <c r="AE156" s="54" t="s">
        <v>273</v>
      </c>
      <c r="AF156" s="24" t="s">
        <v>44</v>
      </c>
      <c r="AG156" s="22" t="s">
        <v>267</v>
      </c>
      <c r="AH156" s="22"/>
      <c r="AI156" s="22"/>
      <c r="AJ156" s="21" t="s">
        <v>248</v>
      </c>
      <c r="AK156" s="34">
        <v>44398</v>
      </c>
      <c r="AL156" s="33">
        <f t="shared" si="7"/>
        <v>91407</v>
      </c>
    </row>
    <row r="157" spans="1:38" ht="18" customHeight="1" x14ac:dyDescent="0.3">
      <c r="A157" s="135">
        <v>153</v>
      </c>
      <c r="B157" s="21">
        <v>91408</v>
      </c>
      <c r="C157" s="54"/>
      <c r="D157" s="23" t="s">
        <v>48</v>
      </c>
      <c r="E157" s="21"/>
      <c r="F157" s="54"/>
      <c r="G157" s="54"/>
      <c r="H157" s="120"/>
      <c r="I157" s="54" t="s">
        <v>1409</v>
      </c>
      <c r="J157" s="54"/>
      <c r="K157" s="54"/>
      <c r="L157" s="54"/>
      <c r="M157" s="54"/>
      <c r="N157" s="54" t="s">
        <v>171</v>
      </c>
      <c r="O157" s="63"/>
      <c r="P157" s="113" t="s">
        <v>36</v>
      </c>
      <c r="Q157" s="25" t="s">
        <v>578</v>
      </c>
      <c r="R157" s="21">
        <v>1111</v>
      </c>
      <c r="S157" s="57" t="s">
        <v>38</v>
      </c>
      <c r="T157" s="56"/>
      <c r="U157" s="56"/>
      <c r="V157" s="54" t="s">
        <v>59</v>
      </c>
      <c r="W157" s="54" t="s">
        <v>60</v>
      </c>
      <c r="X157" s="46">
        <v>34</v>
      </c>
      <c r="Y157" s="46"/>
      <c r="Z157" s="56" t="s">
        <v>85</v>
      </c>
      <c r="AA157" s="31" t="s">
        <v>44</v>
      </c>
      <c r="AB157" s="31" t="s">
        <v>650</v>
      </c>
      <c r="AC157" s="54" t="s">
        <v>1409</v>
      </c>
      <c r="AD157" s="54" t="s">
        <v>648</v>
      </c>
      <c r="AE157" s="54" t="s">
        <v>649</v>
      </c>
      <c r="AF157" s="31" t="s">
        <v>44</v>
      </c>
      <c r="AG157" s="47"/>
      <c r="AH157" s="22"/>
      <c r="AI157" s="22"/>
      <c r="AJ157" s="21" t="s">
        <v>48</v>
      </c>
      <c r="AK157" s="34">
        <v>44398</v>
      </c>
      <c r="AL157" s="33">
        <f t="shared" si="7"/>
        <v>91408</v>
      </c>
    </row>
    <row r="158" spans="1:38" ht="18" customHeight="1" x14ac:dyDescent="0.3">
      <c r="A158" s="135">
        <v>154</v>
      </c>
      <c r="B158" s="21">
        <v>91409</v>
      </c>
      <c r="C158" s="54"/>
      <c r="D158" s="23" t="s">
        <v>48</v>
      </c>
      <c r="E158" s="21"/>
      <c r="F158" s="54"/>
      <c r="G158" s="54"/>
      <c r="H158" s="120"/>
      <c r="I158" s="54" t="s">
        <v>1410</v>
      </c>
      <c r="J158" s="54"/>
      <c r="K158" s="54"/>
      <c r="L158" s="54"/>
      <c r="M158" s="54"/>
      <c r="N158" s="54" t="s">
        <v>171</v>
      </c>
      <c r="O158" s="63"/>
      <c r="P158" s="113" t="s">
        <v>36</v>
      </c>
      <c r="Q158" s="25" t="s">
        <v>578</v>
      </c>
      <c r="R158" s="21">
        <v>1111</v>
      </c>
      <c r="S158" s="57" t="s">
        <v>38</v>
      </c>
      <c r="T158" s="56"/>
      <c r="U158" s="56"/>
      <c r="V158" s="54" t="s">
        <v>59</v>
      </c>
      <c r="W158" s="54" t="s">
        <v>60</v>
      </c>
      <c r="X158" s="46">
        <v>6</v>
      </c>
      <c r="Y158" s="46"/>
      <c r="Z158" s="56" t="s">
        <v>85</v>
      </c>
      <c r="AA158" s="31" t="s">
        <v>44</v>
      </c>
      <c r="AB158" s="31" t="s">
        <v>650</v>
      </c>
      <c r="AC158" s="54" t="s">
        <v>1410</v>
      </c>
      <c r="AD158" s="54" t="s">
        <v>648</v>
      </c>
      <c r="AE158" s="54" t="s">
        <v>649</v>
      </c>
      <c r="AF158" s="47"/>
      <c r="AG158" s="47"/>
      <c r="AH158" s="22"/>
      <c r="AI158" s="22"/>
      <c r="AJ158" s="21" t="s">
        <v>48</v>
      </c>
      <c r="AK158" s="34">
        <v>44398</v>
      </c>
      <c r="AL158" s="33">
        <f t="shared" si="7"/>
        <v>91409</v>
      </c>
    </row>
    <row r="159" spans="1:38" ht="18" customHeight="1" x14ac:dyDescent="0.3">
      <c r="A159" s="135">
        <v>155</v>
      </c>
      <c r="B159" s="21">
        <v>91410</v>
      </c>
      <c r="C159" s="54"/>
      <c r="D159" s="23" t="s">
        <v>48</v>
      </c>
      <c r="E159" s="21"/>
      <c r="F159" s="54"/>
      <c r="G159" s="54"/>
      <c r="H159" s="120"/>
      <c r="I159" s="54" t="s">
        <v>785</v>
      </c>
      <c r="J159" s="54"/>
      <c r="K159" s="54"/>
      <c r="L159" s="54"/>
      <c r="M159" s="54"/>
      <c r="N159" s="54" t="s">
        <v>171</v>
      </c>
      <c r="O159" s="63"/>
      <c r="P159" s="113" t="s">
        <v>36</v>
      </c>
      <c r="Q159" s="25" t="s">
        <v>578</v>
      </c>
      <c r="R159" s="21">
        <v>1111</v>
      </c>
      <c r="S159" s="57" t="s">
        <v>38</v>
      </c>
      <c r="T159" s="56"/>
      <c r="U159" s="56"/>
      <c r="V159" s="54" t="s">
        <v>59</v>
      </c>
      <c r="W159" s="54" t="s">
        <v>41</v>
      </c>
      <c r="X159" s="46">
        <v>20</v>
      </c>
      <c r="Y159" s="46"/>
      <c r="Z159" s="56" t="s">
        <v>85</v>
      </c>
      <c r="AA159" s="31" t="s">
        <v>44</v>
      </c>
      <c r="AB159" s="31" t="s">
        <v>650</v>
      </c>
      <c r="AC159" s="54" t="s">
        <v>785</v>
      </c>
      <c r="AD159" s="54" t="s">
        <v>648</v>
      </c>
      <c r="AE159" s="54" t="s">
        <v>649</v>
      </c>
      <c r="AF159" s="31" t="s">
        <v>44</v>
      </c>
      <c r="AG159" s="31" t="s">
        <v>651</v>
      </c>
      <c r="AH159" s="22"/>
      <c r="AI159" s="22"/>
      <c r="AJ159" s="21" t="s">
        <v>48</v>
      </c>
      <c r="AK159" s="21" t="s">
        <v>705</v>
      </c>
      <c r="AL159" s="33">
        <f t="shared" si="7"/>
        <v>91410</v>
      </c>
    </row>
    <row r="160" spans="1:38" ht="18" customHeight="1" x14ac:dyDescent="0.3">
      <c r="A160" s="135">
        <v>156</v>
      </c>
      <c r="B160" s="21">
        <v>10306</v>
      </c>
      <c r="C160" s="21"/>
      <c r="D160" s="23" t="s">
        <v>249</v>
      </c>
      <c r="E160" s="21"/>
      <c r="F160" s="54"/>
      <c r="G160" s="54"/>
      <c r="H160" s="121"/>
      <c r="I160" s="54" t="s">
        <v>786</v>
      </c>
      <c r="J160" s="41"/>
      <c r="K160" s="54" t="s">
        <v>787</v>
      </c>
      <c r="L160" s="54"/>
      <c r="M160" s="54"/>
      <c r="N160" s="54" t="s">
        <v>171</v>
      </c>
      <c r="O160" s="41"/>
      <c r="P160" s="113" t="s">
        <v>36</v>
      </c>
      <c r="Q160" s="25" t="s">
        <v>578</v>
      </c>
      <c r="R160" s="21">
        <v>1111</v>
      </c>
      <c r="S160" s="57" t="s">
        <v>38</v>
      </c>
      <c r="T160" s="56" t="s">
        <v>140</v>
      </c>
      <c r="U160" s="54"/>
      <c r="V160" s="54" t="s">
        <v>92</v>
      </c>
      <c r="W160" s="54" t="s">
        <v>41</v>
      </c>
      <c r="X160" s="33">
        <v>151</v>
      </c>
      <c r="Y160" s="54"/>
      <c r="Z160" s="54"/>
      <c r="AA160" s="56" t="s">
        <v>44</v>
      </c>
      <c r="AB160" s="24" t="s">
        <v>788</v>
      </c>
      <c r="AC160" s="54" t="s">
        <v>786</v>
      </c>
      <c r="AD160" s="56" t="s">
        <v>610</v>
      </c>
      <c r="AE160" s="54" t="s">
        <v>611</v>
      </c>
      <c r="AF160" s="24"/>
      <c r="AG160" s="24"/>
      <c r="AH160" s="41" t="s">
        <v>789</v>
      </c>
      <c r="AI160" s="41"/>
      <c r="AJ160" s="21" t="s">
        <v>260</v>
      </c>
      <c r="AK160" s="34">
        <v>44158</v>
      </c>
      <c r="AL160" s="33">
        <f t="shared" si="7"/>
        <v>10306</v>
      </c>
    </row>
    <row r="161" spans="1:38" ht="18" customHeight="1" x14ac:dyDescent="0.3">
      <c r="A161" s="135">
        <v>157</v>
      </c>
      <c r="B161" s="21">
        <v>10307</v>
      </c>
      <c r="C161" s="21"/>
      <c r="D161" s="23" t="s">
        <v>249</v>
      </c>
      <c r="E161" s="21"/>
      <c r="F161" s="54"/>
      <c r="G161" s="54"/>
      <c r="H161" s="121"/>
      <c r="I161" s="54" t="s">
        <v>790</v>
      </c>
      <c r="J161" s="41"/>
      <c r="K161" s="54" t="s">
        <v>791</v>
      </c>
      <c r="L161" s="54"/>
      <c r="M161" s="54"/>
      <c r="N161" s="54" t="s">
        <v>171</v>
      </c>
      <c r="O161" s="41"/>
      <c r="P161" s="113" t="s">
        <v>36</v>
      </c>
      <c r="Q161" s="25" t="s">
        <v>578</v>
      </c>
      <c r="R161" s="21">
        <v>1111</v>
      </c>
      <c r="S161" s="57" t="s">
        <v>38</v>
      </c>
      <c r="T161" s="56" t="s">
        <v>140</v>
      </c>
      <c r="U161" s="54"/>
      <c r="V161" s="54" t="s">
        <v>92</v>
      </c>
      <c r="W161" s="54" t="s">
        <v>41</v>
      </c>
      <c r="X161" s="33">
        <v>108</v>
      </c>
      <c r="Y161" s="54"/>
      <c r="Z161" s="54"/>
      <c r="AA161" s="56" t="s">
        <v>44</v>
      </c>
      <c r="AB161" s="24" t="s">
        <v>792</v>
      </c>
      <c r="AC161" s="54" t="s">
        <v>790</v>
      </c>
      <c r="AD161" s="56" t="s">
        <v>610</v>
      </c>
      <c r="AE161" s="54" t="s">
        <v>611</v>
      </c>
      <c r="AF161" s="24" t="s">
        <v>44</v>
      </c>
      <c r="AG161" s="24" t="s">
        <v>792</v>
      </c>
      <c r="AH161" s="41" t="s">
        <v>793</v>
      </c>
      <c r="AI161" s="41"/>
      <c r="AJ161" s="21" t="s">
        <v>260</v>
      </c>
      <c r="AK161" s="34">
        <v>44158</v>
      </c>
      <c r="AL161" s="33">
        <f t="shared" si="7"/>
        <v>10307</v>
      </c>
    </row>
    <row r="162" spans="1:38" ht="18" customHeight="1" x14ac:dyDescent="0.3">
      <c r="A162" s="135">
        <v>158</v>
      </c>
      <c r="B162" s="21">
        <v>40319</v>
      </c>
      <c r="C162" s="56" t="s">
        <v>1430</v>
      </c>
      <c r="D162" s="23" t="s">
        <v>96</v>
      </c>
      <c r="E162" s="21"/>
      <c r="F162" s="54" t="s">
        <v>794</v>
      </c>
      <c r="G162" s="54"/>
      <c r="H162" s="120"/>
      <c r="I162" s="54" t="s">
        <v>795</v>
      </c>
      <c r="J162" s="54"/>
      <c r="K162" s="54" t="s">
        <v>796</v>
      </c>
      <c r="L162" s="54"/>
      <c r="M162" s="54"/>
      <c r="N162" s="54" t="s">
        <v>171</v>
      </c>
      <c r="O162" s="54"/>
      <c r="P162" s="113" t="s">
        <v>36</v>
      </c>
      <c r="Q162" s="25" t="s">
        <v>578</v>
      </c>
      <c r="R162" s="21">
        <v>1111</v>
      </c>
      <c r="S162" s="57" t="s">
        <v>38</v>
      </c>
      <c r="T162" s="56" t="s">
        <v>632</v>
      </c>
      <c r="U162" s="54"/>
      <c r="V162" s="54" t="s">
        <v>59</v>
      </c>
      <c r="W162" s="54" t="s">
        <v>41</v>
      </c>
      <c r="X162" s="33">
        <v>364</v>
      </c>
      <c r="Y162" s="54"/>
      <c r="Z162" s="54"/>
      <c r="AA162" s="56" t="s">
        <v>44</v>
      </c>
      <c r="AB162" s="22" t="s">
        <v>800</v>
      </c>
      <c r="AC162" s="54" t="s">
        <v>797</v>
      </c>
      <c r="AD162" s="54" t="s">
        <v>798</v>
      </c>
      <c r="AE162" s="54" t="s">
        <v>799</v>
      </c>
      <c r="AF162" s="24"/>
      <c r="AG162" s="22"/>
      <c r="AH162" s="32" t="s">
        <v>801</v>
      </c>
      <c r="AI162" s="22"/>
      <c r="AJ162" s="21" t="s">
        <v>493</v>
      </c>
      <c r="AK162" s="34" t="s">
        <v>802</v>
      </c>
      <c r="AL162" s="35">
        <f t="shared" si="7"/>
        <v>40319</v>
      </c>
    </row>
    <row r="163" spans="1:38" ht="18" customHeight="1" x14ac:dyDescent="0.3">
      <c r="A163" s="135">
        <v>159</v>
      </c>
      <c r="B163" s="21">
        <v>40320</v>
      </c>
      <c r="C163" s="56" t="s">
        <v>167</v>
      </c>
      <c r="D163" s="23" t="s">
        <v>96</v>
      </c>
      <c r="E163" s="21"/>
      <c r="F163" s="54" t="s">
        <v>803</v>
      </c>
      <c r="G163" s="38" t="s">
        <v>1358</v>
      </c>
      <c r="H163" s="120"/>
      <c r="I163" s="54" t="s">
        <v>804</v>
      </c>
      <c r="J163" s="54"/>
      <c r="K163" s="49" t="s">
        <v>805</v>
      </c>
      <c r="L163" s="49" t="s">
        <v>806</v>
      </c>
      <c r="M163" s="49"/>
      <c r="N163" s="54" t="s">
        <v>171</v>
      </c>
      <c r="O163" s="54"/>
      <c r="P163" s="113" t="s">
        <v>36</v>
      </c>
      <c r="Q163" s="25" t="s">
        <v>578</v>
      </c>
      <c r="R163" s="21">
        <v>1111</v>
      </c>
      <c r="S163" s="57" t="s">
        <v>38</v>
      </c>
      <c r="T163" s="56" t="s">
        <v>632</v>
      </c>
      <c r="U163" s="54"/>
      <c r="V163" s="54" t="s">
        <v>59</v>
      </c>
      <c r="W163" s="54" t="s">
        <v>41</v>
      </c>
      <c r="X163" s="33">
        <v>26</v>
      </c>
      <c r="Y163" s="54"/>
      <c r="Z163" s="54"/>
      <c r="AA163" s="56" t="s">
        <v>349</v>
      </c>
      <c r="AB163" s="22" t="s">
        <v>350</v>
      </c>
      <c r="AC163" s="54" t="s">
        <v>804</v>
      </c>
      <c r="AD163" s="54" t="s">
        <v>807</v>
      </c>
      <c r="AE163" s="54" t="s">
        <v>810</v>
      </c>
      <c r="AF163" s="24" t="s">
        <v>349</v>
      </c>
      <c r="AG163" s="22" t="s">
        <v>808</v>
      </c>
      <c r="AH163" s="52" t="s">
        <v>811</v>
      </c>
      <c r="AI163" s="22"/>
      <c r="AJ163" s="21" t="s">
        <v>809</v>
      </c>
      <c r="AK163" s="34">
        <v>44398</v>
      </c>
      <c r="AL163" s="35">
        <f t="shared" si="7"/>
        <v>40320</v>
      </c>
    </row>
    <row r="164" spans="1:38" ht="18" customHeight="1" x14ac:dyDescent="0.3">
      <c r="A164" s="135">
        <v>160</v>
      </c>
      <c r="B164" s="21">
        <v>91411</v>
      </c>
      <c r="C164" s="54"/>
      <c r="D164" s="23" t="s">
        <v>48</v>
      </c>
      <c r="E164" s="21"/>
      <c r="F164" s="54"/>
      <c r="G164" s="54"/>
      <c r="H164" s="120"/>
      <c r="I164" s="54" t="s">
        <v>812</v>
      </c>
      <c r="J164" s="54" t="s">
        <v>640</v>
      </c>
      <c r="K164" s="54"/>
      <c r="L164" s="54"/>
      <c r="M164" s="54"/>
      <c r="N164" s="54" t="s">
        <v>171</v>
      </c>
      <c r="O164" s="56"/>
      <c r="P164" s="113" t="s">
        <v>36</v>
      </c>
      <c r="Q164" s="25" t="s">
        <v>578</v>
      </c>
      <c r="R164" s="21">
        <v>1111</v>
      </c>
      <c r="S164" s="57" t="s">
        <v>38</v>
      </c>
      <c r="T164" s="56" t="s">
        <v>140</v>
      </c>
      <c r="U164" s="56"/>
      <c r="V164" s="54" t="s">
        <v>59</v>
      </c>
      <c r="W164" s="54" t="s">
        <v>60</v>
      </c>
      <c r="X164" s="33">
        <f>4+0</f>
        <v>4</v>
      </c>
      <c r="Y164" s="54"/>
      <c r="Z164" s="56" t="s">
        <v>53</v>
      </c>
      <c r="AA164" s="31" t="s">
        <v>44</v>
      </c>
      <c r="AB164" s="31" t="s">
        <v>815</v>
      </c>
      <c r="AC164" s="54" t="s">
        <v>812</v>
      </c>
      <c r="AD164" s="54" t="s">
        <v>813</v>
      </c>
      <c r="AE164" s="54" t="s">
        <v>814</v>
      </c>
      <c r="AF164" s="47" t="s">
        <v>44</v>
      </c>
      <c r="AG164" s="31" t="s">
        <v>815</v>
      </c>
      <c r="AH164" s="32" t="s">
        <v>816</v>
      </c>
      <c r="AI164" s="22"/>
      <c r="AJ164" s="21" t="s">
        <v>48</v>
      </c>
      <c r="AK164" s="34">
        <v>44398</v>
      </c>
      <c r="AL164" s="33">
        <f t="shared" si="7"/>
        <v>91411</v>
      </c>
    </row>
    <row r="165" spans="1:38" ht="18" customHeight="1" x14ac:dyDescent="0.3">
      <c r="A165" s="135">
        <v>161</v>
      </c>
      <c r="B165" s="21">
        <v>30394</v>
      </c>
      <c r="C165" s="54"/>
      <c r="D165" s="23" t="s">
        <v>32</v>
      </c>
      <c r="E165" s="21"/>
      <c r="F165" s="55" t="s">
        <v>817</v>
      </c>
      <c r="G165" s="56" t="s">
        <v>1357</v>
      </c>
      <c r="H165" s="118"/>
      <c r="I165" s="58" t="s">
        <v>818</v>
      </c>
      <c r="J165" s="56" t="s">
        <v>1411</v>
      </c>
      <c r="K165" s="55" t="s">
        <v>34</v>
      </c>
      <c r="L165" s="54"/>
      <c r="M165" s="54"/>
      <c r="N165" s="55" t="s">
        <v>171</v>
      </c>
      <c r="O165" s="55"/>
      <c r="P165" s="113" t="s">
        <v>36</v>
      </c>
      <c r="Q165" s="60" t="s">
        <v>578</v>
      </c>
      <c r="R165" s="21">
        <v>1111</v>
      </c>
      <c r="S165" s="57" t="s">
        <v>38</v>
      </c>
      <c r="T165" s="59" t="s">
        <v>140</v>
      </c>
      <c r="U165" s="59"/>
      <c r="V165" s="59" t="s">
        <v>40</v>
      </c>
      <c r="W165" s="56" t="s">
        <v>41</v>
      </c>
      <c r="X165" s="27">
        <v>11</v>
      </c>
      <c r="Y165" s="28"/>
      <c r="Z165" s="59"/>
      <c r="AA165" s="31" t="s">
        <v>44</v>
      </c>
      <c r="AB165" s="23" t="s">
        <v>820</v>
      </c>
      <c r="AC165" s="58" t="s">
        <v>818</v>
      </c>
      <c r="AD165" s="56" t="s">
        <v>819</v>
      </c>
      <c r="AE165" s="59" t="s">
        <v>84</v>
      </c>
      <c r="AF165" s="31" t="s">
        <v>44</v>
      </c>
      <c r="AG165" s="23" t="s">
        <v>237</v>
      </c>
      <c r="AH165" s="32" t="s">
        <v>477</v>
      </c>
      <c r="AI165" s="32"/>
      <c r="AJ165" s="170" t="s">
        <v>162</v>
      </c>
      <c r="AK165" s="21"/>
      <c r="AL165" s="33">
        <f t="shared" si="7"/>
        <v>30394</v>
      </c>
    </row>
    <row r="166" spans="1:38" ht="18" customHeight="1" x14ac:dyDescent="0.3">
      <c r="A166" s="135">
        <v>162</v>
      </c>
      <c r="B166" s="21">
        <v>10308</v>
      </c>
      <c r="C166" s="21"/>
      <c r="D166" s="23" t="s">
        <v>249</v>
      </c>
      <c r="E166" s="21"/>
      <c r="F166" s="54"/>
      <c r="G166" s="54"/>
      <c r="H166" s="121"/>
      <c r="I166" s="54" t="s">
        <v>821</v>
      </c>
      <c r="J166" s="41"/>
      <c r="K166" s="54" t="s">
        <v>822</v>
      </c>
      <c r="L166" s="54"/>
      <c r="M166" s="54"/>
      <c r="N166" s="54" t="s">
        <v>171</v>
      </c>
      <c r="O166" s="41"/>
      <c r="P166" s="113" t="s">
        <v>36</v>
      </c>
      <c r="Q166" s="25" t="s">
        <v>578</v>
      </c>
      <c r="R166" s="21">
        <v>1111</v>
      </c>
      <c r="S166" s="57" t="s">
        <v>38</v>
      </c>
      <c r="T166" s="56" t="s">
        <v>140</v>
      </c>
      <c r="U166" s="54"/>
      <c r="V166" s="54" t="s">
        <v>59</v>
      </c>
      <c r="W166" s="54" t="s">
        <v>41</v>
      </c>
      <c r="X166" s="33">
        <v>118</v>
      </c>
      <c r="Y166" s="54"/>
      <c r="Z166" s="54"/>
      <c r="AA166" s="56" t="s">
        <v>44</v>
      </c>
      <c r="AB166" s="24" t="s">
        <v>612</v>
      </c>
      <c r="AC166" s="54" t="s">
        <v>821</v>
      </c>
      <c r="AD166" s="56" t="s">
        <v>610</v>
      </c>
      <c r="AE166" s="54" t="s">
        <v>611</v>
      </c>
      <c r="AF166" s="24"/>
      <c r="AG166" s="24"/>
      <c r="AH166" s="41" t="s">
        <v>823</v>
      </c>
      <c r="AI166" s="41"/>
      <c r="AJ166" s="21" t="s">
        <v>260</v>
      </c>
      <c r="AK166" s="34">
        <v>44158</v>
      </c>
      <c r="AL166" s="33">
        <f t="shared" si="7"/>
        <v>10308</v>
      </c>
    </row>
    <row r="167" spans="1:38" ht="18" customHeight="1" x14ac:dyDescent="0.3">
      <c r="A167" s="135">
        <v>163</v>
      </c>
      <c r="B167" s="21">
        <v>91412</v>
      </c>
      <c r="C167" s="54"/>
      <c r="D167" s="23" t="s">
        <v>48</v>
      </c>
      <c r="E167" s="21"/>
      <c r="F167" s="54"/>
      <c r="G167" s="54"/>
      <c r="H167" s="120"/>
      <c r="I167" s="54" t="s">
        <v>824</v>
      </c>
      <c r="J167" s="54"/>
      <c r="K167" s="54"/>
      <c r="L167" s="54"/>
      <c r="M167" s="54"/>
      <c r="N167" s="54" t="s">
        <v>171</v>
      </c>
      <c r="O167" s="63"/>
      <c r="P167" s="113" t="s">
        <v>36</v>
      </c>
      <c r="Q167" s="25" t="s">
        <v>578</v>
      </c>
      <c r="R167" s="21">
        <v>1111</v>
      </c>
      <c r="S167" s="57" t="s">
        <v>38</v>
      </c>
      <c r="T167" s="56"/>
      <c r="U167" s="56"/>
      <c r="V167" s="54" t="s">
        <v>59</v>
      </c>
      <c r="W167" s="54" t="s">
        <v>60</v>
      </c>
      <c r="X167" s="33">
        <v>10</v>
      </c>
      <c r="Y167" s="33"/>
      <c r="Z167" s="56" t="s">
        <v>85</v>
      </c>
      <c r="AA167" s="31" t="s">
        <v>44</v>
      </c>
      <c r="AB167" s="31" t="s">
        <v>691</v>
      </c>
      <c r="AC167" s="54" t="s">
        <v>824</v>
      </c>
      <c r="AD167" s="54" t="s">
        <v>689</v>
      </c>
      <c r="AE167" s="54" t="s">
        <v>690</v>
      </c>
      <c r="AF167" s="31"/>
      <c r="AG167" s="31"/>
      <c r="AH167" s="22"/>
      <c r="AI167" s="22"/>
      <c r="AJ167" s="21" t="s">
        <v>48</v>
      </c>
      <c r="AK167" s="34">
        <v>44398</v>
      </c>
      <c r="AL167" s="33">
        <f t="shared" si="7"/>
        <v>91412</v>
      </c>
    </row>
    <row r="168" spans="1:38" ht="18" customHeight="1" x14ac:dyDescent="0.3">
      <c r="A168" s="135">
        <v>164</v>
      </c>
      <c r="B168" s="21">
        <v>10309</v>
      </c>
      <c r="C168" s="21"/>
      <c r="D168" s="23" t="s">
        <v>249</v>
      </c>
      <c r="E168" s="21"/>
      <c r="F168" s="54" t="s">
        <v>825</v>
      </c>
      <c r="G168" s="54"/>
      <c r="H168" s="121"/>
      <c r="I168" s="54" t="s">
        <v>826</v>
      </c>
      <c r="J168" s="41"/>
      <c r="K168" s="54" t="s">
        <v>827</v>
      </c>
      <c r="L168" s="54"/>
      <c r="M168" s="54"/>
      <c r="N168" s="54" t="s">
        <v>171</v>
      </c>
      <c r="O168" s="41"/>
      <c r="P168" s="113" t="s">
        <v>36</v>
      </c>
      <c r="Q168" s="25" t="s">
        <v>578</v>
      </c>
      <c r="R168" s="21">
        <v>1111</v>
      </c>
      <c r="S168" s="57" t="s">
        <v>38</v>
      </c>
      <c r="T168" s="56" t="s">
        <v>140</v>
      </c>
      <c r="U168" s="54"/>
      <c r="V168" s="54" t="s">
        <v>92</v>
      </c>
      <c r="W168" s="54" t="s">
        <v>41</v>
      </c>
      <c r="X168" s="33">
        <v>152</v>
      </c>
      <c r="Y168" s="54"/>
      <c r="Z168" s="54"/>
      <c r="AA168" s="56" t="s">
        <v>44</v>
      </c>
      <c r="AB168" s="24" t="s">
        <v>828</v>
      </c>
      <c r="AC168" s="54" t="s">
        <v>826</v>
      </c>
      <c r="AD168" s="56" t="s">
        <v>610</v>
      </c>
      <c r="AE168" s="54" t="s">
        <v>611</v>
      </c>
      <c r="AF168" s="24" t="s">
        <v>44</v>
      </c>
      <c r="AG168" s="24" t="s">
        <v>612</v>
      </c>
      <c r="AH168" s="41" t="s">
        <v>829</v>
      </c>
      <c r="AI168" s="41"/>
      <c r="AJ168" s="21" t="s">
        <v>260</v>
      </c>
      <c r="AK168" s="34">
        <v>44158</v>
      </c>
      <c r="AL168" s="33">
        <f t="shared" si="7"/>
        <v>10309</v>
      </c>
    </row>
    <row r="169" spans="1:38" ht="18" customHeight="1" x14ac:dyDescent="0.3">
      <c r="A169" s="135">
        <v>165</v>
      </c>
      <c r="B169" s="21">
        <v>30395</v>
      </c>
      <c r="C169" s="54"/>
      <c r="D169" s="23" t="s">
        <v>32</v>
      </c>
      <c r="E169" s="21"/>
      <c r="F169" s="55" t="s">
        <v>830</v>
      </c>
      <c r="G169" s="47" t="s">
        <v>1355</v>
      </c>
      <c r="H169" s="118"/>
      <c r="I169" s="55" t="s">
        <v>831</v>
      </c>
      <c r="J169" s="47" t="s">
        <v>92</v>
      </c>
      <c r="K169" s="58" t="s">
        <v>832</v>
      </c>
      <c r="L169" s="54"/>
      <c r="M169" s="54"/>
      <c r="N169" s="54" t="s">
        <v>171</v>
      </c>
      <c r="O169" s="55"/>
      <c r="P169" s="113" t="s">
        <v>36</v>
      </c>
      <c r="Q169" s="25" t="s">
        <v>578</v>
      </c>
      <c r="R169" s="21">
        <v>1111</v>
      </c>
      <c r="S169" s="57" t="s">
        <v>38</v>
      </c>
      <c r="T169" s="56" t="s">
        <v>585</v>
      </c>
      <c r="U169" s="56"/>
      <c r="V169" s="56" t="s">
        <v>92</v>
      </c>
      <c r="W169" s="56" t="s">
        <v>41</v>
      </c>
      <c r="X169" s="27">
        <v>149</v>
      </c>
      <c r="Y169" s="28"/>
      <c r="Z169" s="56"/>
      <c r="AA169" s="31" t="s">
        <v>44</v>
      </c>
      <c r="AB169" s="23" t="s">
        <v>833</v>
      </c>
      <c r="AC169" s="58" t="s">
        <v>831</v>
      </c>
      <c r="AD169" s="56"/>
      <c r="AE169" s="56"/>
      <c r="AF169" s="26"/>
      <c r="AG169" s="26"/>
      <c r="AH169" s="32" t="s">
        <v>834</v>
      </c>
      <c r="AI169" s="32"/>
      <c r="AJ169" s="170" t="s">
        <v>162</v>
      </c>
      <c r="AK169" s="21"/>
      <c r="AL169" s="33">
        <f t="shared" si="7"/>
        <v>30395</v>
      </c>
    </row>
    <row r="170" spans="1:38" ht="18" customHeight="1" x14ac:dyDescent="0.3">
      <c r="A170" s="135">
        <v>166</v>
      </c>
      <c r="B170" s="21">
        <v>30396</v>
      </c>
      <c r="C170" s="54" t="s">
        <v>835</v>
      </c>
      <c r="D170" s="23" t="s">
        <v>32</v>
      </c>
      <c r="E170" s="21"/>
      <c r="F170" s="55" t="s">
        <v>836</v>
      </c>
      <c r="G170" s="47" t="s">
        <v>1356</v>
      </c>
      <c r="H170" s="118"/>
      <c r="I170" s="58" t="s">
        <v>837</v>
      </c>
      <c r="J170" s="47" t="s">
        <v>1412</v>
      </c>
      <c r="K170" s="58" t="s">
        <v>838</v>
      </c>
      <c r="L170" s="55"/>
      <c r="M170" s="54"/>
      <c r="N170" s="55" t="s">
        <v>171</v>
      </c>
      <c r="O170" s="55"/>
      <c r="P170" s="113" t="s">
        <v>36</v>
      </c>
      <c r="Q170" s="60" t="s">
        <v>578</v>
      </c>
      <c r="R170" s="21">
        <v>1111</v>
      </c>
      <c r="S170" s="57" t="s">
        <v>38</v>
      </c>
      <c r="T170" s="59" t="s">
        <v>839</v>
      </c>
      <c r="U170" s="59"/>
      <c r="V170" s="59" t="s">
        <v>59</v>
      </c>
      <c r="W170" s="56" t="s">
        <v>41</v>
      </c>
      <c r="X170" s="27">
        <v>101</v>
      </c>
      <c r="Y170" s="28"/>
      <c r="Z170" s="59"/>
      <c r="AA170" s="31" t="s">
        <v>44</v>
      </c>
      <c r="AB170" s="23" t="s">
        <v>842</v>
      </c>
      <c r="AC170" s="58" t="s">
        <v>837</v>
      </c>
      <c r="AD170" s="59" t="s">
        <v>840</v>
      </c>
      <c r="AE170" s="59" t="s">
        <v>841</v>
      </c>
      <c r="AF170" s="26" t="s">
        <v>843</v>
      </c>
      <c r="AG170" s="26" t="s">
        <v>844</v>
      </c>
      <c r="AH170" s="30"/>
      <c r="AI170" s="30"/>
      <c r="AJ170" s="170" t="s">
        <v>845</v>
      </c>
      <c r="AK170" s="21"/>
      <c r="AL170" s="33">
        <f t="shared" si="7"/>
        <v>30396</v>
      </c>
    </row>
    <row r="171" spans="1:38" ht="18" customHeight="1" x14ac:dyDescent="0.3">
      <c r="A171" s="135">
        <v>167</v>
      </c>
      <c r="B171" s="21">
        <v>10310</v>
      </c>
      <c r="C171" s="21"/>
      <c r="D171" s="23" t="s">
        <v>249</v>
      </c>
      <c r="E171" s="21"/>
      <c r="F171" s="54" t="s">
        <v>846</v>
      </c>
      <c r="G171" s="54"/>
      <c r="H171" s="121"/>
      <c r="I171" s="54" t="s">
        <v>847</v>
      </c>
      <c r="J171" s="41"/>
      <c r="K171" s="54" t="s">
        <v>848</v>
      </c>
      <c r="L171" s="54" t="s">
        <v>849</v>
      </c>
      <c r="M171" s="54"/>
      <c r="N171" s="54" t="s">
        <v>171</v>
      </c>
      <c r="O171" s="41"/>
      <c r="P171" s="113" t="s">
        <v>36</v>
      </c>
      <c r="Q171" s="25" t="s">
        <v>578</v>
      </c>
      <c r="R171" s="21">
        <v>1111</v>
      </c>
      <c r="S171" s="57" t="s">
        <v>38</v>
      </c>
      <c r="T171" s="56" t="s">
        <v>172</v>
      </c>
      <c r="U171" s="54"/>
      <c r="V171" s="54" t="s">
        <v>59</v>
      </c>
      <c r="W171" s="54" t="s">
        <v>41</v>
      </c>
      <c r="X171" s="33">
        <v>376</v>
      </c>
      <c r="Y171" s="54"/>
      <c r="Z171" s="54"/>
      <c r="AA171" s="56" t="s">
        <v>44</v>
      </c>
      <c r="AB171" s="24" t="s">
        <v>612</v>
      </c>
      <c r="AC171" s="54" t="s">
        <v>847</v>
      </c>
      <c r="AD171" s="56" t="s">
        <v>610</v>
      </c>
      <c r="AE171" s="54" t="s">
        <v>611</v>
      </c>
      <c r="AF171" s="24" t="s">
        <v>44</v>
      </c>
      <c r="AG171" s="24" t="s">
        <v>612</v>
      </c>
      <c r="AH171" s="41" t="s">
        <v>850</v>
      </c>
      <c r="AI171" s="41"/>
      <c r="AJ171" s="21" t="s">
        <v>260</v>
      </c>
      <c r="AK171" s="34">
        <v>44158</v>
      </c>
      <c r="AL171" s="33">
        <f t="shared" si="7"/>
        <v>10310</v>
      </c>
    </row>
    <row r="172" spans="1:38" ht="18" customHeight="1" x14ac:dyDescent="0.3">
      <c r="A172" s="135">
        <v>168</v>
      </c>
      <c r="B172" s="21">
        <v>91413</v>
      </c>
      <c r="C172" s="54"/>
      <c r="D172" s="23" t="s">
        <v>48</v>
      </c>
      <c r="E172" s="21"/>
      <c r="F172" s="54"/>
      <c r="G172" s="54"/>
      <c r="H172" s="120"/>
      <c r="I172" s="54" t="s">
        <v>851</v>
      </c>
      <c r="J172" s="54" t="s">
        <v>852</v>
      </c>
      <c r="K172" s="54" t="s">
        <v>853</v>
      </c>
      <c r="L172" s="54"/>
      <c r="M172" s="54"/>
      <c r="N172" s="54" t="s">
        <v>171</v>
      </c>
      <c r="O172" s="56"/>
      <c r="P172" s="113" t="s">
        <v>36</v>
      </c>
      <c r="Q172" s="25" t="s">
        <v>578</v>
      </c>
      <c r="R172" s="21">
        <v>1111</v>
      </c>
      <c r="S172" s="57" t="s">
        <v>38</v>
      </c>
      <c r="T172" s="56"/>
      <c r="U172" s="56"/>
      <c r="V172" s="54" t="s">
        <v>59</v>
      </c>
      <c r="W172" s="54" t="s">
        <v>60</v>
      </c>
      <c r="X172" s="33">
        <f>22+5</f>
        <v>27</v>
      </c>
      <c r="Y172" s="54"/>
      <c r="Z172" s="56" t="s">
        <v>85</v>
      </c>
      <c r="AA172" s="31" t="s">
        <v>44</v>
      </c>
      <c r="AB172" s="31" t="s">
        <v>603</v>
      </c>
      <c r="AC172" s="54" t="s">
        <v>851</v>
      </c>
      <c r="AD172" s="54" t="s">
        <v>601</v>
      </c>
      <c r="AE172" s="54" t="s">
        <v>602</v>
      </c>
      <c r="AF172" s="47" t="s">
        <v>44</v>
      </c>
      <c r="AG172" s="47" t="s">
        <v>604</v>
      </c>
      <c r="AH172" s="32" t="s">
        <v>605</v>
      </c>
      <c r="AI172" s="22"/>
      <c r="AJ172" s="21" t="s">
        <v>48</v>
      </c>
      <c r="AK172" s="34">
        <v>44398</v>
      </c>
      <c r="AL172" s="33">
        <f t="shared" si="7"/>
        <v>91413</v>
      </c>
    </row>
    <row r="173" spans="1:38" ht="18" customHeight="1" x14ac:dyDescent="0.3">
      <c r="A173" s="135">
        <v>169</v>
      </c>
      <c r="B173" s="21">
        <v>91414</v>
      </c>
      <c r="C173" s="54"/>
      <c r="D173" s="23" t="s">
        <v>48</v>
      </c>
      <c r="E173" s="21"/>
      <c r="F173" s="58" t="s">
        <v>855</v>
      </c>
      <c r="G173" s="58"/>
      <c r="H173" s="121"/>
      <c r="I173" s="54" t="s">
        <v>856</v>
      </c>
      <c r="J173" s="54" t="s">
        <v>606</v>
      </c>
      <c r="K173" s="54" t="s">
        <v>854</v>
      </c>
      <c r="L173" s="54"/>
      <c r="M173" s="54"/>
      <c r="N173" s="54" t="s">
        <v>171</v>
      </c>
      <c r="O173" s="56"/>
      <c r="P173" s="113" t="s">
        <v>36</v>
      </c>
      <c r="Q173" s="25" t="s">
        <v>578</v>
      </c>
      <c r="R173" s="21">
        <v>1111</v>
      </c>
      <c r="S173" s="57" t="s">
        <v>38</v>
      </c>
      <c r="T173" s="56" t="s">
        <v>632</v>
      </c>
      <c r="U173" s="56"/>
      <c r="V173" s="54" t="s">
        <v>59</v>
      </c>
      <c r="W173" s="54" t="s">
        <v>41</v>
      </c>
      <c r="X173" s="33">
        <v>21</v>
      </c>
      <c r="Y173" s="54"/>
      <c r="Z173" s="56" t="s">
        <v>53</v>
      </c>
      <c r="AA173" s="56" t="s">
        <v>44</v>
      </c>
      <c r="AB173" s="31" t="s">
        <v>686</v>
      </c>
      <c r="AC173" s="54" t="s">
        <v>856</v>
      </c>
      <c r="AD173" s="54" t="s">
        <v>684</v>
      </c>
      <c r="AE173" s="54" t="s">
        <v>708</v>
      </c>
      <c r="AF173" s="31" t="s">
        <v>44</v>
      </c>
      <c r="AG173" s="31" t="s">
        <v>686</v>
      </c>
      <c r="AH173" s="32" t="s">
        <v>710</v>
      </c>
      <c r="AI173" s="22"/>
      <c r="AJ173" s="25" t="s">
        <v>248</v>
      </c>
      <c r="AK173" s="34">
        <v>44398</v>
      </c>
      <c r="AL173" s="33">
        <f t="shared" si="7"/>
        <v>91414</v>
      </c>
    </row>
    <row r="174" spans="1:38" ht="18" customHeight="1" x14ac:dyDescent="0.3">
      <c r="A174" s="135">
        <v>170</v>
      </c>
      <c r="B174" s="21">
        <v>20391</v>
      </c>
      <c r="C174" s="21"/>
      <c r="D174" s="23" t="s">
        <v>163</v>
      </c>
      <c r="E174" s="21"/>
      <c r="F174" s="38" t="s">
        <v>857</v>
      </c>
      <c r="G174" s="38"/>
      <c r="H174" s="121"/>
      <c r="I174" s="58" t="s">
        <v>858</v>
      </c>
      <c r="J174" s="58"/>
      <c r="K174" s="58" t="s">
        <v>859</v>
      </c>
      <c r="L174" s="58" t="s">
        <v>860</v>
      </c>
      <c r="M174" s="58"/>
      <c r="N174" s="58" t="s">
        <v>171</v>
      </c>
      <c r="O174" s="58"/>
      <c r="P174" s="113" t="s">
        <v>36</v>
      </c>
      <c r="Q174" s="25" t="s">
        <v>578</v>
      </c>
      <c r="R174" s="21">
        <v>1111</v>
      </c>
      <c r="S174" s="57" t="s">
        <v>38</v>
      </c>
      <c r="T174" s="56" t="s">
        <v>140</v>
      </c>
      <c r="U174" s="56"/>
      <c r="V174" s="56" t="s">
        <v>59</v>
      </c>
      <c r="W174" s="56" t="s">
        <v>41</v>
      </c>
      <c r="X174" s="27">
        <v>40</v>
      </c>
      <c r="Y174" s="54"/>
      <c r="Z174" s="56"/>
      <c r="AA174" s="56" t="s">
        <v>44</v>
      </c>
      <c r="AB174" s="24" t="s">
        <v>864</v>
      </c>
      <c r="AC174" s="58" t="s">
        <v>861</v>
      </c>
      <c r="AD174" s="58" t="s">
        <v>862</v>
      </c>
      <c r="AE174" s="56" t="s">
        <v>863</v>
      </c>
      <c r="AF174" s="24" t="s">
        <v>44</v>
      </c>
      <c r="AG174" s="24" t="s">
        <v>865</v>
      </c>
      <c r="AH174" s="22"/>
      <c r="AI174" s="22"/>
      <c r="AJ174" s="25" t="s">
        <v>163</v>
      </c>
      <c r="AK174" s="25"/>
      <c r="AL174" s="33">
        <f t="shared" si="7"/>
        <v>20391</v>
      </c>
    </row>
    <row r="175" spans="1:38" ht="18" customHeight="1" x14ac:dyDescent="0.3">
      <c r="A175" s="135">
        <v>171</v>
      </c>
      <c r="B175" s="21">
        <v>40321</v>
      </c>
      <c r="C175" s="56" t="s">
        <v>1429</v>
      </c>
      <c r="D175" s="23" t="s">
        <v>96</v>
      </c>
      <c r="E175" s="21"/>
      <c r="F175" s="54" t="s">
        <v>873</v>
      </c>
      <c r="G175" s="54"/>
      <c r="H175" s="120"/>
      <c r="I175" s="54" t="s">
        <v>874</v>
      </c>
      <c r="J175" s="54"/>
      <c r="K175" s="54" t="s">
        <v>875</v>
      </c>
      <c r="L175" s="54" t="s">
        <v>876</v>
      </c>
      <c r="M175" s="54"/>
      <c r="N175" s="54" t="s">
        <v>171</v>
      </c>
      <c r="O175" s="54"/>
      <c r="P175" s="113" t="s">
        <v>36</v>
      </c>
      <c r="Q175" s="25" t="s">
        <v>578</v>
      </c>
      <c r="R175" s="21">
        <v>1111</v>
      </c>
      <c r="S175" s="57" t="s">
        <v>38</v>
      </c>
      <c r="T175" s="56" t="s">
        <v>140</v>
      </c>
      <c r="U175" s="54"/>
      <c r="V175" s="54" t="s">
        <v>92</v>
      </c>
      <c r="W175" s="54" t="s">
        <v>41</v>
      </c>
      <c r="X175" s="54">
        <v>232</v>
      </c>
      <c r="Y175" s="54"/>
      <c r="Z175" s="54" t="s">
        <v>443</v>
      </c>
      <c r="AA175" s="56" t="s">
        <v>44</v>
      </c>
      <c r="AB175" s="22" t="s">
        <v>879</v>
      </c>
      <c r="AC175" s="54" t="s">
        <v>874</v>
      </c>
      <c r="AD175" s="54" t="s">
        <v>877</v>
      </c>
      <c r="AE175" s="54" t="s">
        <v>878</v>
      </c>
      <c r="AF175" s="24" t="s">
        <v>44</v>
      </c>
      <c r="AG175" s="22" t="s">
        <v>880</v>
      </c>
      <c r="AH175" s="32" t="s">
        <v>881</v>
      </c>
      <c r="AI175" s="22"/>
      <c r="AJ175" s="21" t="s">
        <v>634</v>
      </c>
      <c r="AK175" s="34">
        <v>43241</v>
      </c>
      <c r="AL175" s="35">
        <f t="shared" si="7"/>
        <v>40321</v>
      </c>
    </row>
    <row r="176" spans="1:38" ht="18" customHeight="1" x14ac:dyDescent="0.3">
      <c r="A176" s="135">
        <v>172</v>
      </c>
      <c r="B176" s="21">
        <v>91415</v>
      </c>
      <c r="C176" s="54"/>
      <c r="D176" s="23" t="s">
        <v>48</v>
      </c>
      <c r="E176" s="21"/>
      <c r="F176" s="54"/>
      <c r="G176" s="54"/>
      <c r="H176" s="120"/>
      <c r="I176" s="54" t="s">
        <v>882</v>
      </c>
      <c r="J176" s="54" t="s">
        <v>883</v>
      </c>
      <c r="K176" s="54"/>
      <c r="L176" s="54"/>
      <c r="M176" s="54"/>
      <c r="N176" s="54" t="s">
        <v>171</v>
      </c>
      <c r="O176" s="56"/>
      <c r="P176" s="113" t="s">
        <v>36</v>
      </c>
      <c r="Q176" s="25" t="s">
        <v>578</v>
      </c>
      <c r="R176" s="21">
        <v>1111</v>
      </c>
      <c r="S176" s="57" t="s">
        <v>38</v>
      </c>
      <c r="T176" s="56"/>
      <c r="U176" s="56"/>
      <c r="V176" s="54" t="s">
        <v>59</v>
      </c>
      <c r="W176" s="54" t="s">
        <v>60</v>
      </c>
      <c r="X176" s="54">
        <f>6+8+1</f>
        <v>15</v>
      </c>
      <c r="Y176" s="54"/>
      <c r="Z176" s="56" t="s">
        <v>85</v>
      </c>
      <c r="AA176" s="31" t="s">
        <v>44</v>
      </c>
      <c r="AB176" s="31" t="s">
        <v>603</v>
      </c>
      <c r="AC176" s="54" t="s">
        <v>882</v>
      </c>
      <c r="AD176" s="54" t="s">
        <v>601</v>
      </c>
      <c r="AE176" s="54" t="s">
        <v>602</v>
      </c>
      <c r="AF176" s="47" t="s">
        <v>44</v>
      </c>
      <c r="AG176" s="47" t="s">
        <v>604</v>
      </c>
      <c r="AH176" s="32" t="s">
        <v>605</v>
      </c>
      <c r="AI176" s="22"/>
      <c r="AJ176" s="21" t="s">
        <v>48</v>
      </c>
      <c r="AK176" s="34">
        <v>44398</v>
      </c>
      <c r="AL176" s="33">
        <f t="shared" si="7"/>
        <v>91415</v>
      </c>
    </row>
    <row r="177" spans="1:38" ht="18" customHeight="1" x14ac:dyDescent="0.3">
      <c r="A177" s="135">
        <v>173</v>
      </c>
      <c r="B177" s="21">
        <v>91416</v>
      </c>
      <c r="C177" s="54"/>
      <c r="D177" s="23" t="s">
        <v>48</v>
      </c>
      <c r="E177" s="21"/>
      <c r="F177" s="54"/>
      <c r="G177" s="54"/>
      <c r="H177" s="120"/>
      <c r="I177" s="54" t="s">
        <v>884</v>
      </c>
      <c r="J177" s="54" t="s">
        <v>885</v>
      </c>
      <c r="K177" s="54" t="s">
        <v>886</v>
      </c>
      <c r="L177" s="54"/>
      <c r="M177" s="54"/>
      <c r="N177" s="54" t="s">
        <v>171</v>
      </c>
      <c r="O177" s="56"/>
      <c r="P177" s="113" t="s">
        <v>36</v>
      </c>
      <c r="Q177" s="25" t="s">
        <v>578</v>
      </c>
      <c r="R177" s="21">
        <v>1111</v>
      </c>
      <c r="S177" s="57" t="s">
        <v>38</v>
      </c>
      <c r="T177" s="56"/>
      <c r="U177" s="56"/>
      <c r="V177" s="54" t="s">
        <v>59</v>
      </c>
      <c r="W177" s="54" t="s">
        <v>60</v>
      </c>
      <c r="X177" s="54">
        <f>2+4+3+9+11+1</f>
        <v>30</v>
      </c>
      <c r="Y177" s="54"/>
      <c r="Z177" s="56" t="s">
        <v>85</v>
      </c>
      <c r="AA177" s="31" t="s">
        <v>44</v>
      </c>
      <c r="AB177" s="31" t="s">
        <v>603</v>
      </c>
      <c r="AC177" s="54" t="s">
        <v>884</v>
      </c>
      <c r="AD177" s="54" t="s">
        <v>601</v>
      </c>
      <c r="AE177" s="54" t="s">
        <v>602</v>
      </c>
      <c r="AF177" s="47" t="s">
        <v>44</v>
      </c>
      <c r="AG177" s="47" t="s">
        <v>604</v>
      </c>
      <c r="AH177" s="160" t="s">
        <v>605</v>
      </c>
      <c r="AI177" s="22"/>
      <c r="AJ177" s="21" t="s">
        <v>48</v>
      </c>
      <c r="AK177" s="34">
        <v>44398</v>
      </c>
      <c r="AL177" s="33">
        <f t="shared" si="7"/>
        <v>91416</v>
      </c>
    </row>
    <row r="178" spans="1:38" ht="18" customHeight="1" x14ac:dyDescent="0.3">
      <c r="A178" s="135">
        <v>174</v>
      </c>
      <c r="B178" s="21">
        <v>91417</v>
      </c>
      <c r="C178" s="54"/>
      <c r="D178" s="23" t="s">
        <v>48</v>
      </c>
      <c r="E178" s="21"/>
      <c r="F178" s="54"/>
      <c r="G178" s="54"/>
      <c r="H178" s="120"/>
      <c r="I178" s="54" t="s">
        <v>887</v>
      </c>
      <c r="J178" s="54" t="s">
        <v>888</v>
      </c>
      <c r="K178" s="54"/>
      <c r="L178" s="54"/>
      <c r="M178" s="54"/>
      <c r="N178" s="54" t="s">
        <v>171</v>
      </c>
      <c r="O178" s="56"/>
      <c r="P178" s="113" t="s">
        <v>36</v>
      </c>
      <c r="Q178" s="25" t="s">
        <v>578</v>
      </c>
      <c r="R178" s="21">
        <v>1111</v>
      </c>
      <c r="S178" s="57" t="s">
        <v>38</v>
      </c>
      <c r="T178" s="56"/>
      <c r="U178" s="56"/>
      <c r="V178" s="54"/>
      <c r="W178" s="54"/>
      <c r="X178" s="54">
        <f>2+27+21</f>
        <v>50</v>
      </c>
      <c r="Y178" s="54"/>
      <c r="Z178" s="56" t="s">
        <v>85</v>
      </c>
      <c r="AA178" s="31" t="s">
        <v>44</v>
      </c>
      <c r="AB178" s="31" t="s">
        <v>603</v>
      </c>
      <c r="AC178" s="54" t="s">
        <v>887</v>
      </c>
      <c r="AD178" s="54" t="s">
        <v>601</v>
      </c>
      <c r="AE178" s="54" t="s">
        <v>602</v>
      </c>
      <c r="AF178" s="47" t="s">
        <v>44</v>
      </c>
      <c r="AG178" s="47" t="s">
        <v>604</v>
      </c>
      <c r="AH178" s="32" t="s">
        <v>605</v>
      </c>
      <c r="AI178" s="22"/>
      <c r="AJ178" s="21" t="s">
        <v>48</v>
      </c>
      <c r="AK178" s="34">
        <v>44398</v>
      </c>
      <c r="AL178" s="33">
        <f t="shared" si="7"/>
        <v>91417</v>
      </c>
    </row>
    <row r="179" spans="1:38" ht="18" customHeight="1" x14ac:dyDescent="0.3">
      <c r="A179" s="135">
        <v>175</v>
      </c>
      <c r="B179" s="21">
        <v>40322</v>
      </c>
      <c r="C179" s="56" t="s">
        <v>97</v>
      </c>
      <c r="D179" s="23" t="s">
        <v>96</v>
      </c>
      <c r="E179" s="21"/>
      <c r="F179" s="54" t="s">
        <v>895</v>
      </c>
      <c r="G179" s="55" t="s">
        <v>889</v>
      </c>
      <c r="H179" s="120"/>
      <c r="I179" s="54" t="s">
        <v>890</v>
      </c>
      <c r="J179" s="54" t="s">
        <v>896</v>
      </c>
      <c r="K179" s="54" t="s">
        <v>891</v>
      </c>
      <c r="L179" s="54" t="s">
        <v>897</v>
      </c>
      <c r="M179" s="54"/>
      <c r="N179" s="54" t="s">
        <v>171</v>
      </c>
      <c r="O179" s="54"/>
      <c r="P179" s="113" t="s">
        <v>36</v>
      </c>
      <c r="Q179" s="25" t="s">
        <v>578</v>
      </c>
      <c r="R179" s="21">
        <v>1111</v>
      </c>
      <c r="S179" s="57" t="s">
        <v>38</v>
      </c>
      <c r="T179" s="56" t="s">
        <v>140</v>
      </c>
      <c r="U179" s="54"/>
      <c r="V179" s="54" t="s">
        <v>59</v>
      </c>
      <c r="W179" s="54" t="s">
        <v>41</v>
      </c>
      <c r="X179" s="54">
        <v>271</v>
      </c>
      <c r="Y179" s="54"/>
      <c r="Z179" s="54"/>
      <c r="AA179" s="56" t="s">
        <v>44</v>
      </c>
      <c r="AB179" s="22" t="s">
        <v>892</v>
      </c>
      <c r="AC179" s="54" t="s">
        <v>898</v>
      </c>
      <c r="AD179" s="54" t="s">
        <v>899</v>
      </c>
      <c r="AE179" s="54" t="s">
        <v>900</v>
      </c>
      <c r="AF179" s="24" t="s">
        <v>672</v>
      </c>
      <c r="AG179" s="22" t="s">
        <v>893</v>
      </c>
      <c r="AH179" s="32" t="s">
        <v>901</v>
      </c>
      <c r="AI179" s="22"/>
      <c r="AJ179" s="21" t="s">
        <v>894</v>
      </c>
      <c r="AK179" s="34">
        <v>44398</v>
      </c>
      <c r="AL179" s="35">
        <f t="shared" si="7"/>
        <v>40322</v>
      </c>
    </row>
    <row r="180" spans="1:38" ht="18" customHeight="1" x14ac:dyDescent="0.3">
      <c r="A180" s="135">
        <v>176</v>
      </c>
      <c r="B180" s="21">
        <v>20392</v>
      </c>
      <c r="C180" s="21"/>
      <c r="D180" s="23" t="s">
        <v>163</v>
      </c>
      <c r="E180" s="21"/>
      <c r="F180" s="38" t="s">
        <v>902</v>
      </c>
      <c r="G180" s="38" t="s">
        <v>1413</v>
      </c>
      <c r="H180" s="121"/>
      <c r="I180" s="58" t="s">
        <v>903</v>
      </c>
      <c r="J180" s="58"/>
      <c r="K180" s="58" t="s">
        <v>904</v>
      </c>
      <c r="L180" s="58"/>
      <c r="M180" s="58"/>
      <c r="N180" s="58" t="s">
        <v>171</v>
      </c>
      <c r="O180" s="58"/>
      <c r="P180" s="113" t="s">
        <v>36</v>
      </c>
      <c r="Q180" s="25" t="s">
        <v>578</v>
      </c>
      <c r="R180" s="21">
        <v>1111</v>
      </c>
      <c r="S180" s="57" t="s">
        <v>38</v>
      </c>
      <c r="T180" s="56" t="s">
        <v>140</v>
      </c>
      <c r="U180" s="56"/>
      <c r="V180" s="56" t="s">
        <v>59</v>
      </c>
      <c r="W180" s="56" t="s">
        <v>41</v>
      </c>
      <c r="X180" s="27">
        <v>36</v>
      </c>
      <c r="Y180" s="54"/>
      <c r="Z180" s="56"/>
      <c r="AA180" s="31" t="s">
        <v>44</v>
      </c>
      <c r="AB180" s="31" t="s">
        <v>907</v>
      </c>
      <c r="AC180" s="58" t="s">
        <v>903</v>
      </c>
      <c r="AD180" s="58" t="s">
        <v>905</v>
      </c>
      <c r="AE180" s="56" t="s">
        <v>906</v>
      </c>
      <c r="AF180" s="24"/>
      <c r="AG180" s="24"/>
      <c r="AH180" s="32" t="s">
        <v>908</v>
      </c>
      <c r="AI180" s="32"/>
      <c r="AJ180" s="25" t="s">
        <v>163</v>
      </c>
      <c r="AK180" s="25" t="s">
        <v>1371</v>
      </c>
      <c r="AL180" s="33">
        <f t="shared" si="7"/>
        <v>20392</v>
      </c>
    </row>
    <row r="181" spans="1:38" ht="18" customHeight="1" x14ac:dyDescent="0.3">
      <c r="A181" s="135">
        <v>177</v>
      </c>
      <c r="B181" s="21">
        <v>40323</v>
      </c>
      <c r="C181" s="56" t="s">
        <v>167</v>
      </c>
      <c r="D181" s="23" t="s">
        <v>96</v>
      </c>
      <c r="E181" s="21"/>
      <c r="F181" s="54" t="s">
        <v>909</v>
      </c>
      <c r="G181" s="54" t="s">
        <v>1414</v>
      </c>
      <c r="H181" s="120"/>
      <c r="I181" s="54" t="s">
        <v>910</v>
      </c>
      <c r="J181" s="54"/>
      <c r="K181" s="54" t="s">
        <v>911</v>
      </c>
      <c r="L181" s="54"/>
      <c r="M181" s="54"/>
      <c r="N181" s="54" t="s">
        <v>171</v>
      </c>
      <c r="O181" s="54"/>
      <c r="P181" s="113" t="s">
        <v>36</v>
      </c>
      <c r="Q181" s="25" t="s">
        <v>578</v>
      </c>
      <c r="R181" s="21">
        <v>1111</v>
      </c>
      <c r="S181" s="57" t="s">
        <v>38</v>
      </c>
      <c r="T181" s="56" t="s">
        <v>632</v>
      </c>
      <c r="U181" s="54"/>
      <c r="V181" s="54" t="s">
        <v>92</v>
      </c>
      <c r="W181" s="54" t="s">
        <v>41</v>
      </c>
      <c r="X181" s="33">
        <v>68</v>
      </c>
      <c r="Y181" s="54"/>
      <c r="Z181" s="54" t="s">
        <v>443</v>
      </c>
      <c r="AA181" s="56" t="s">
        <v>44</v>
      </c>
      <c r="AB181" s="22" t="s">
        <v>912</v>
      </c>
      <c r="AC181" s="54" t="s">
        <v>910</v>
      </c>
      <c r="AD181" s="54" t="s">
        <v>315</v>
      </c>
      <c r="AE181" s="54" t="s">
        <v>316</v>
      </c>
      <c r="AF181" s="24" t="s">
        <v>44</v>
      </c>
      <c r="AG181" s="22" t="s">
        <v>914</v>
      </c>
      <c r="AH181" s="32" t="s">
        <v>913</v>
      </c>
      <c r="AI181" s="22"/>
      <c r="AJ181" s="21" t="s">
        <v>166</v>
      </c>
      <c r="AK181" s="34">
        <v>44468</v>
      </c>
      <c r="AL181" s="35">
        <f t="shared" ref="AL181:AL212" si="8">B181</f>
        <v>40323</v>
      </c>
    </row>
    <row r="182" spans="1:38" ht="18" customHeight="1" x14ac:dyDescent="0.3">
      <c r="A182" s="135">
        <v>178</v>
      </c>
      <c r="B182" s="21">
        <v>91419</v>
      </c>
      <c r="C182" s="54" t="s">
        <v>1372</v>
      </c>
      <c r="D182" s="23" t="s">
        <v>48</v>
      </c>
      <c r="E182" s="21"/>
      <c r="F182" s="54"/>
      <c r="G182" s="54"/>
      <c r="H182" s="120"/>
      <c r="I182" s="54" t="s">
        <v>915</v>
      </c>
      <c r="J182" s="54"/>
      <c r="K182" s="54"/>
      <c r="L182" s="54"/>
      <c r="M182" s="54"/>
      <c r="N182" s="54" t="s">
        <v>171</v>
      </c>
      <c r="O182" s="63"/>
      <c r="P182" s="113" t="s">
        <v>36</v>
      </c>
      <c r="Q182" s="25" t="s">
        <v>578</v>
      </c>
      <c r="R182" s="21">
        <v>1111</v>
      </c>
      <c r="S182" s="57" t="s">
        <v>38</v>
      </c>
      <c r="T182" s="56" t="s">
        <v>140</v>
      </c>
      <c r="U182" s="56"/>
      <c r="V182" s="54" t="s">
        <v>92</v>
      </c>
      <c r="W182" s="54" t="s">
        <v>41</v>
      </c>
      <c r="X182" s="46">
        <v>40</v>
      </c>
      <c r="Y182" s="46"/>
      <c r="Z182" s="56" t="s">
        <v>85</v>
      </c>
      <c r="AA182" s="31" t="s">
        <v>44</v>
      </c>
      <c r="AB182" s="31" t="s">
        <v>723</v>
      </c>
      <c r="AC182" s="54" t="s">
        <v>915</v>
      </c>
      <c r="AD182" s="54" t="s">
        <v>858</v>
      </c>
      <c r="AE182" s="54" t="s">
        <v>863</v>
      </c>
      <c r="AF182" s="31" t="s">
        <v>916</v>
      </c>
      <c r="AG182" s="31" t="s">
        <v>917</v>
      </c>
      <c r="AH182" s="32" t="s">
        <v>918</v>
      </c>
      <c r="AI182" s="22"/>
      <c r="AJ182" s="21" t="s">
        <v>163</v>
      </c>
      <c r="AK182" s="34">
        <v>44398</v>
      </c>
      <c r="AL182" s="33">
        <f t="shared" si="8"/>
        <v>91419</v>
      </c>
    </row>
    <row r="183" spans="1:38" ht="18" customHeight="1" x14ac:dyDescent="0.3">
      <c r="A183" s="135">
        <v>179</v>
      </c>
      <c r="B183" s="21">
        <v>91420</v>
      </c>
      <c r="C183" s="54"/>
      <c r="D183" s="23" t="s">
        <v>48</v>
      </c>
      <c r="E183" s="21"/>
      <c r="F183" s="54"/>
      <c r="G183" s="54"/>
      <c r="H183" s="120"/>
      <c r="I183" s="54" t="s">
        <v>919</v>
      </c>
      <c r="J183" s="157" t="s">
        <v>920</v>
      </c>
      <c r="K183" s="54" t="s">
        <v>34</v>
      </c>
      <c r="L183" s="54"/>
      <c r="M183" s="54"/>
      <c r="N183" s="54" t="s">
        <v>171</v>
      </c>
      <c r="O183" s="56"/>
      <c r="P183" s="113" t="s">
        <v>36</v>
      </c>
      <c r="Q183" s="25" t="s">
        <v>578</v>
      </c>
      <c r="R183" s="21">
        <v>1111</v>
      </c>
      <c r="S183" s="57" t="s">
        <v>38</v>
      </c>
      <c r="T183" s="56"/>
      <c r="U183" s="56"/>
      <c r="V183" s="54" t="s">
        <v>40</v>
      </c>
      <c r="W183" s="54" t="s">
        <v>41</v>
      </c>
      <c r="X183" s="33">
        <v>17</v>
      </c>
      <c r="Y183" s="54"/>
      <c r="Z183" s="54" t="s">
        <v>85</v>
      </c>
      <c r="AA183" s="56" t="s">
        <v>44</v>
      </c>
      <c r="AB183" s="22" t="s">
        <v>921</v>
      </c>
      <c r="AC183" s="54" t="s">
        <v>919</v>
      </c>
      <c r="AD183" s="54"/>
      <c r="AE183" s="54"/>
      <c r="AF183" s="24"/>
      <c r="AG183" s="22"/>
      <c r="AH183" s="22"/>
      <c r="AI183" s="22"/>
      <c r="AJ183" s="21" t="s">
        <v>48</v>
      </c>
      <c r="AK183" s="34">
        <v>44398</v>
      </c>
      <c r="AL183" s="33">
        <f t="shared" si="8"/>
        <v>91420</v>
      </c>
    </row>
    <row r="184" spans="1:38" ht="18" customHeight="1" x14ac:dyDescent="0.3">
      <c r="A184" s="135">
        <v>180</v>
      </c>
      <c r="B184" s="21">
        <v>20394</v>
      </c>
      <c r="C184" s="21"/>
      <c r="D184" s="23" t="s">
        <v>163</v>
      </c>
      <c r="E184" s="21"/>
      <c r="F184" s="38" t="s">
        <v>922</v>
      </c>
      <c r="G184" s="38"/>
      <c r="H184" s="121"/>
      <c r="I184" s="58" t="s">
        <v>923</v>
      </c>
      <c r="J184" s="58"/>
      <c r="K184" s="58" t="s">
        <v>924</v>
      </c>
      <c r="L184" s="58"/>
      <c r="M184" s="58"/>
      <c r="N184" s="58" t="s">
        <v>171</v>
      </c>
      <c r="O184" s="58"/>
      <c r="P184" s="113" t="s">
        <v>36</v>
      </c>
      <c r="Q184" s="25" t="s">
        <v>578</v>
      </c>
      <c r="R184" s="21">
        <v>1111</v>
      </c>
      <c r="S184" s="57" t="s">
        <v>38</v>
      </c>
      <c r="T184" s="56" t="s">
        <v>713</v>
      </c>
      <c r="U184" s="56"/>
      <c r="V184" s="56" t="s">
        <v>338</v>
      </c>
      <c r="W184" s="56" t="s">
        <v>41</v>
      </c>
      <c r="X184" s="27">
        <v>52</v>
      </c>
      <c r="Y184" s="54"/>
      <c r="Z184" s="54"/>
      <c r="AA184" s="56" t="s">
        <v>44</v>
      </c>
      <c r="AB184" s="24" t="s">
        <v>925</v>
      </c>
      <c r="AC184" s="58" t="s">
        <v>923</v>
      </c>
      <c r="AD184" s="54" t="s">
        <v>333</v>
      </c>
      <c r="AE184" s="54" t="s">
        <v>343</v>
      </c>
      <c r="AF184" s="24" t="s">
        <v>44</v>
      </c>
      <c r="AG184" s="24" t="s">
        <v>926</v>
      </c>
      <c r="AH184" s="32" t="s">
        <v>927</v>
      </c>
      <c r="AI184" s="32"/>
      <c r="AJ184" s="25" t="s">
        <v>163</v>
      </c>
      <c r="AK184" s="25"/>
      <c r="AL184" s="33">
        <f t="shared" si="8"/>
        <v>20394</v>
      </c>
    </row>
    <row r="185" spans="1:38" ht="18" customHeight="1" x14ac:dyDescent="0.3">
      <c r="A185" s="135">
        <v>181</v>
      </c>
      <c r="B185" s="21">
        <v>40324</v>
      </c>
      <c r="C185" s="56" t="s">
        <v>137</v>
      </c>
      <c r="D185" s="23" t="s">
        <v>96</v>
      </c>
      <c r="E185" s="21"/>
      <c r="F185" s="54" t="s">
        <v>928</v>
      </c>
      <c r="G185" s="38" t="s">
        <v>1009</v>
      </c>
      <c r="H185" s="120"/>
      <c r="I185" s="54" t="s">
        <v>929</v>
      </c>
      <c r="J185" s="54" t="s">
        <v>930</v>
      </c>
      <c r="K185" s="54" t="s">
        <v>291</v>
      </c>
      <c r="L185" s="54" t="s">
        <v>931</v>
      </c>
      <c r="M185" s="54"/>
      <c r="N185" s="54" t="s">
        <v>171</v>
      </c>
      <c r="O185" s="54"/>
      <c r="P185" s="113" t="s">
        <v>36</v>
      </c>
      <c r="Q185" s="25" t="s">
        <v>578</v>
      </c>
      <c r="R185" s="21">
        <v>1111</v>
      </c>
      <c r="S185" s="57" t="s">
        <v>38</v>
      </c>
      <c r="T185" s="56" t="s">
        <v>585</v>
      </c>
      <c r="U185" s="54"/>
      <c r="V185" s="54" t="s">
        <v>59</v>
      </c>
      <c r="W185" s="54" t="s">
        <v>41</v>
      </c>
      <c r="X185" s="33">
        <v>20</v>
      </c>
      <c r="Y185" s="54"/>
      <c r="Z185" s="54" t="s">
        <v>443</v>
      </c>
      <c r="AA185" s="56" t="s">
        <v>44</v>
      </c>
      <c r="AB185" s="22" t="s">
        <v>934</v>
      </c>
      <c r="AC185" s="54" t="s">
        <v>932</v>
      </c>
      <c r="AD185" s="54" t="s">
        <v>933</v>
      </c>
      <c r="AE185" s="54" t="s">
        <v>690</v>
      </c>
      <c r="AF185" s="24" t="s">
        <v>44</v>
      </c>
      <c r="AG185" s="22" t="s">
        <v>935</v>
      </c>
      <c r="AH185" s="32" t="s">
        <v>936</v>
      </c>
      <c r="AI185" s="22"/>
      <c r="AJ185" s="21" t="s">
        <v>166</v>
      </c>
      <c r="AK185" s="34">
        <v>41570</v>
      </c>
      <c r="AL185" s="35">
        <f t="shared" si="8"/>
        <v>40324</v>
      </c>
    </row>
    <row r="186" spans="1:38" ht="18" customHeight="1" x14ac:dyDescent="0.3">
      <c r="A186" s="135">
        <v>182</v>
      </c>
      <c r="B186" s="21">
        <v>10312</v>
      </c>
      <c r="C186" s="21"/>
      <c r="D186" s="23" t="s">
        <v>249</v>
      </c>
      <c r="E186" s="21"/>
      <c r="F186" s="54" t="s">
        <v>937</v>
      </c>
      <c r="G186" s="54"/>
      <c r="H186" s="121"/>
      <c r="I186" s="54" t="s">
        <v>938</v>
      </c>
      <c r="J186" s="41"/>
      <c r="K186" s="54" t="s">
        <v>939</v>
      </c>
      <c r="L186" s="54" t="s">
        <v>940</v>
      </c>
      <c r="M186" s="54"/>
      <c r="N186" s="54" t="s">
        <v>171</v>
      </c>
      <c r="O186" s="41"/>
      <c r="P186" s="113" t="s">
        <v>36</v>
      </c>
      <c r="Q186" s="25" t="s">
        <v>578</v>
      </c>
      <c r="R186" s="21">
        <v>1111</v>
      </c>
      <c r="S186" s="57" t="s">
        <v>38</v>
      </c>
      <c r="T186" s="56" t="s">
        <v>140</v>
      </c>
      <c r="U186" s="54"/>
      <c r="V186" s="54" t="s">
        <v>59</v>
      </c>
      <c r="W186" s="54" t="s">
        <v>41</v>
      </c>
      <c r="X186" s="33">
        <v>120</v>
      </c>
      <c r="Y186" s="54"/>
      <c r="Z186" s="54"/>
      <c r="AA186" s="56" t="s">
        <v>44</v>
      </c>
      <c r="AB186" s="24" t="s">
        <v>941</v>
      </c>
      <c r="AC186" s="54" t="s">
        <v>938</v>
      </c>
      <c r="AD186" s="56" t="s">
        <v>610</v>
      </c>
      <c r="AE186" s="54" t="s">
        <v>611</v>
      </c>
      <c r="AF186" s="24" t="s">
        <v>44</v>
      </c>
      <c r="AG186" s="24" t="s">
        <v>612</v>
      </c>
      <c r="AH186" s="41" t="s">
        <v>942</v>
      </c>
      <c r="AI186" s="41"/>
      <c r="AJ186" s="21" t="s">
        <v>260</v>
      </c>
      <c r="AK186" s="34">
        <v>44158</v>
      </c>
      <c r="AL186" s="33">
        <f t="shared" si="8"/>
        <v>10312</v>
      </c>
    </row>
    <row r="187" spans="1:38" ht="18" customHeight="1" x14ac:dyDescent="0.3">
      <c r="A187" s="135">
        <v>183</v>
      </c>
      <c r="B187" s="21">
        <v>91421</v>
      </c>
      <c r="C187" s="54"/>
      <c r="D187" s="23" t="s">
        <v>48</v>
      </c>
      <c r="E187" s="21"/>
      <c r="F187" s="54"/>
      <c r="G187" s="54"/>
      <c r="H187" s="120"/>
      <c r="I187" s="54" t="s">
        <v>943</v>
      </c>
      <c r="J187" s="54" t="s">
        <v>944</v>
      </c>
      <c r="K187" s="54" t="s">
        <v>34</v>
      </c>
      <c r="L187" s="54"/>
      <c r="M187" s="54"/>
      <c r="N187" s="54" t="s">
        <v>171</v>
      </c>
      <c r="O187" s="56"/>
      <c r="P187" s="113" t="s">
        <v>36</v>
      </c>
      <c r="Q187" s="25" t="s">
        <v>578</v>
      </c>
      <c r="R187" s="21">
        <v>1111</v>
      </c>
      <c r="S187" s="57" t="s">
        <v>38</v>
      </c>
      <c r="T187" s="56" t="s">
        <v>713</v>
      </c>
      <c r="U187" s="56"/>
      <c r="V187" s="54" t="s">
        <v>40</v>
      </c>
      <c r="W187" s="54" t="s">
        <v>41</v>
      </c>
      <c r="X187" s="33"/>
      <c r="Y187" s="54"/>
      <c r="Z187" s="54" t="s">
        <v>53</v>
      </c>
      <c r="AA187" s="56" t="s">
        <v>44</v>
      </c>
      <c r="AB187" s="22" t="s">
        <v>947</v>
      </c>
      <c r="AC187" s="54" t="s">
        <v>943</v>
      </c>
      <c r="AD187" s="54" t="s">
        <v>945</v>
      </c>
      <c r="AE187" s="54" t="s">
        <v>946</v>
      </c>
      <c r="AF187" s="24" t="s">
        <v>44</v>
      </c>
      <c r="AG187" s="22" t="s">
        <v>948</v>
      </c>
      <c r="AH187" s="32" t="s">
        <v>949</v>
      </c>
      <c r="AI187" s="22"/>
      <c r="AJ187" s="25" t="s">
        <v>48</v>
      </c>
      <c r="AK187" s="34">
        <v>44396</v>
      </c>
      <c r="AL187" s="33">
        <f t="shared" si="8"/>
        <v>91421</v>
      </c>
    </row>
    <row r="188" spans="1:38" ht="18" customHeight="1" x14ac:dyDescent="0.3">
      <c r="A188" s="135">
        <v>184</v>
      </c>
      <c r="B188" s="21">
        <v>91422</v>
      </c>
      <c r="C188" s="54"/>
      <c r="D188" s="23" t="s">
        <v>48</v>
      </c>
      <c r="E188" s="21"/>
      <c r="F188" s="54"/>
      <c r="G188" s="54"/>
      <c r="H188" s="120"/>
      <c r="I188" s="54" t="s">
        <v>950</v>
      </c>
      <c r="J188" s="54" t="s">
        <v>750</v>
      </c>
      <c r="K188" s="54" t="s">
        <v>951</v>
      </c>
      <c r="L188" s="54"/>
      <c r="M188" s="54"/>
      <c r="N188" s="54" t="s">
        <v>171</v>
      </c>
      <c r="O188" s="56"/>
      <c r="P188" s="113" t="s">
        <v>36</v>
      </c>
      <c r="Q188" s="25" t="s">
        <v>578</v>
      </c>
      <c r="R188" s="21">
        <v>1111</v>
      </c>
      <c r="S188" s="57" t="s">
        <v>38</v>
      </c>
      <c r="T188" s="56"/>
      <c r="U188" s="56"/>
      <c r="V188" s="54" t="s">
        <v>59</v>
      </c>
      <c r="W188" s="54" t="s">
        <v>60</v>
      </c>
      <c r="X188" s="33">
        <f>2+15</f>
        <v>17</v>
      </c>
      <c r="Y188" s="54"/>
      <c r="Z188" s="54"/>
      <c r="AA188" s="56"/>
      <c r="AB188" s="22"/>
      <c r="AC188" s="54"/>
      <c r="AD188" s="54"/>
      <c r="AE188" s="54"/>
      <c r="AF188" s="24"/>
      <c r="AG188" s="22"/>
      <c r="AH188" s="22"/>
      <c r="AI188" s="22"/>
      <c r="AJ188" s="25" t="s">
        <v>48</v>
      </c>
      <c r="AK188" s="34">
        <v>44396</v>
      </c>
      <c r="AL188" s="33">
        <f t="shared" si="8"/>
        <v>91422</v>
      </c>
    </row>
    <row r="189" spans="1:38" ht="18" customHeight="1" x14ac:dyDescent="0.3">
      <c r="A189" s="135">
        <v>185</v>
      </c>
      <c r="B189" s="21">
        <v>40325</v>
      </c>
      <c r="C189" s="56" t="s">
        <v>167</v>
      </c>
      <c r="D189" s="23" t="s">
        <v>96</v>
      </c>
      <c r="E189" s="21"/>
      <c r="F189" s="54" t="s">
        <v>957</v>
      </c>
      <c r="G189" s="55" t="s">
        <v>952</v>
      </c>
      <c r="H189" s="120"/>
      <c r="I189" s="54" t="s">
        <v>953</v>
      </c>
      <c r="J189" s="54" t="s">
        <v>1415</v>
      </c>
      <c r="K189" s="54" t="s">
        <v>954</v>
      </c>
      <c r="L189" s="54"/>
      <c r="M189" s="54"/>
      <c r="N189" s="54" t="s">
        <v>171</v>
      </c>
      <c r="O189" s="54"/>
      <c r="P189" s="113" t="s">
        <v>36</v>
      </c>
      <c r="Q189" s="25" t="s">
        <v>578</v>
      </c>
      <c r="R189" s="21">
        <v>1111</v>
      </c>
      <c r="S189" s="57" t="s">
        <v>38</v>
      </c>
      <c r="T189" s="56" t="s">
        <v>140</v>
      </c>
      <c r="U189" s="54"/>
      <c r="V189" s="54" t="s">
        <v>59</v>
      </c>
      <c r="W189" s="54" t="s">
        <v>41</v>
      </c>
      <c r="X189" s="33">
        <v>196</v>
      </c>
      <c r="Y189" s="54"/>
      <c r="Z189" s="54" t="s">
        <v>103</v>
      </c>
      <c r="AA189" s="56" t="s">
        <v>44</v>
      </c>
      <c r="AB189" s="22" t="s">
        <v>958</v>
      </c>
      <c r="AC189" s="54" t="s">
        <v>953</v>
      </c>
      <c r="AD189" s="54" t="s">
        <v>756</v>
      </c>
      <c r="AE189" s="54" t="s">
        <v>757</v>
      </c>
      <c r="AF189" s="24" t="s">
        <v>44</v>
      </c>
      <c r="AG189" s="22" t="s">
        <v>955</v>
      </c>
      <c r="AH189" s="32" t="s">
        <v>959</v>
      </c>
      <c r="AI189" s="22"/>
      <c r="AJ189" s="21" t="s">
        <v>956</v>
      </c>
      <c r="AK189" s="34">
        <v>43249</v>
      </c>
      <c r="AL189" s="35">
        <f t="shared" si="8"/>
        <v>40325</v>
      </c>
    </row>
    <row r="190" spans="1:38" ht="18" customHeight="1" x14ac:dyDescent="0.3">
      <c r="A190" s="135">
        <v>186</v>
      </c>
      <c r="B190" s="21">
        <v>10313</v>
      </c>
      <c r="C190" s="21"/>
      <c r="D190" s="23" t="s">
        <v>249</v>
      </c>
      <c r="E190" s="21"/>
      <c r="F190" s="54"/>
      <c r="G190" s="54"/>
      <c r="H190" s="121"/>
      <c r="I190" s="58" t="s">
        <v>965</v>
      </c>
      <c r="J190" s="41"/>
      <c r="K190" s="54" t="s">
        <v>961</v>
      </c>
      <c r="L190" s="54" t="s">
        <v>962</v>
      </c>
      <c r="M190" s="54"/>
      <c r="N190" s="54" t="s">
        <v>171</v>
      </c>
      <c r="O190" s="41"/>
      <c r="P190" s="113" t="s">
        <v>36</v>
      </c>
      <c r="Q190" s="25" t="s">
        <v>578</v>
      </c>
      <c r="R190" s="21">
        <v>1111</v>
      </c>
      <c r="S190" s="57" t="s">
        <v>38</v>
      </c>
      <c r="T190" s="56" t="s">
        <v>713</v>
      </c>
      <c r="U190" s="54"/>
      <c r="V190" s="54" t="s">
        <v>59</v>
      </c>
      <c r="W190" s="54" t="s">
        <v>41</v>
      </c>
      <c r="X190" s="33">
        <v>204</v>
      </c>
      <c r="Y190" s="54"/>
      <c r="Z190" s="54"/>
      <c r="AA190" s="124" t="s">
        <v>44</v>
      </c>
      <c r="AB190" s="125" t="s">
        <v>963</v>
      </c>
      <c r="AC190" s="54" t="s">
        <v>960</v>
      </c>
      <c r="AD190" s="56" t="s">
        <v>620</v>
      </c>
      <c r="AE190" s="54" t="s">
        <v>316</v>
      </c>
      <c r="AF190" s="126" t="s">
        <v>324</v>
      </c>
      <c r="AG190" s="125" t="s">
        <v>325</v>
      </c>
      <c r="AH190" s="52" t="s">
        <v>964</v>
      </c>
      <c r="AI190" s="125"/>
      <c r="AJ190" s="128" t="s">
        <v>1373</v>
      </c>
      <c r="AK190" s="132">
        <v>44468</v>
      </c>
      <c r="AL190" s="33">
        <f t="shared" si="8"/>
        <v>10313</v>
      </c>
    </row>
    <row r="191" spans="1:38" ht="18" customHeight="1" x14ac:dyDescent="0.3">
      <c r="A191" s="135">
        <v>187</v>
      </c>
      <c r="B191" s="21">
        <v>10314</v>
      </c>
      <c r="C191" s="54"/>
      <c r="D191" s="23" t="s">
        <v>249</v>
      </c>
      <c r="E191" s="21"/>
      <c r="F191" s="54"/>
      <c r="G191" s="54"/>
      <c r="H191" s="121"/>
      <c r="I191" s="54" t="s">
        <v>966</v>
      </c>
      <c r="J191" s="41"/>
      <c r="K191" s="54" t="s">
        <v>967</v>
      </c>
      <c r="L191" s="54"/>
      <c r="M191" s="54"/>
      <c r="N191" s="54" t="s">
        <v>171</v>
      </c>
      <c r="O191" s="41"/>
      <c r="P191" s="113" t="s">
        <v>36</v>
      </c>
      <c r="Q191" s="25" t="s">
        <v>578</v>
      </c>
      <c r="R191" s="21">
        <v>1111</v>
      </c>
      <c r="S191" s="57" t="s">
        <v>38</v>
      </c>
      <c r="T191" s="56"/>
      <c r="U191" s="54"/>
      <c r="V191" s="54" t="s">
        <v>59</v>
      </c>
      <c r="W191" s="54" t="s">
        <v>41</v>
      </c>
      <c r="X191" s="33">
        <v>112</v>
      </c>
      <c r="Y191" s="54"/>
      <c r="Z191" s="54"/>
      <c r="AA191" s="56" t="s">
        <v>44</v>
      </c>
      <c r="AB191" s="24" t="s">
        <v>969</v>
      </c>
      <c r="AC191" s="54" t="s">
        <v>966</v>
      </c>
      <c r="AD191" s="56" t="s">
        <v>968</v>
      </c>
      <c r="AE191" s="54" t="s">
        <v>611</v>
      </c>
      <c r="AF191" s="24"/>
      <c r="AG191" s="24"/>
      <c r="AH191" s="41" t="s">
        <v>970</v>
      </c>
      <c r="AI191" s="41"/>
      <c r="AJ191" s="21" t="s">
        <v>260</v>
      </c>
      <c r="AK191" s="34">
        <v>44158</v>
      </c>
      <c r="AL191" s="33">
        <f t="shared" si="8"/>
        <v>10314</v>
      </c>
    </row>
    <row r="192" spans="1:38" ht="18" customHeight="1" x14ac:dyDescent="0.3">
      <c r="A192" s="135">
        <v>188</v>
      </c>
      <c r="B192" s="21">
        <v>20396</v>
      </c>
      <c r="C192" s="21"/>
      <c r="D192" s="23" t="s">
        <v>163</v>
      </c>
      <c r="E192" s="21"/>
      <c r="F192" s="38" t="s">
        <v>971</v>
      </c>
      <c r="G192" s="38"/>
      <c r="H192" s="121"/>
      <c r="I192" s="58" t="s">
        <v>1347</v>
      </c>
      <c r="J192" s="58"/>
      <c r="K192" s="58" t="s">
        <v>291</v>
      </c>
      <c r="L192" s="58" t="s">
        <v>972</v>
      </c>
      <c r="M192" s="58"/>
      <c r="N192" s="58" t="s">
        <v>171</v>
      </c>
      <c r="O192" s="58"/>
      <c r="P192" s="113" t="s">
        <v>36</v>
      </c>
      <c r="Q192" s="25" t="s">
        <v>578</v>
      </c>
      <c r="R192" s="21">
        <v>1111</v>
      </c>
      <c r="S192" s="57" t="s">
        <v>38</v>
      </c>
      <c r="T192" s="56" t="s">
        <v>140</v>
      </c>
      <c r="U192" s="56"/>
      <c r="V192" s="56" t="s">
        <v>40</v>
      </c>
      <c r="W192" s="56" t="s">
        <v>41</v>
      </c>
      <c r="X192" s="27">
        <v>20</v>
      </c>
      <c r="Y192" s="54"/>
      <c r="Z192" s="54"/>
      <c r="AA192" s="56" t="s">
        <v>44</v>
      </c>
      <c r="AB192" s="24" t="s">
        <v>974</v>
      </c>
      <c r="AC192" s="58" t="s">
        <v>973</v>
      </c>
      <c r="AD192" s="54"/>
      <c r="AE192" s="54"/>
      <c r="AF192" s="24"/>
      <c r="AG192" s="24"/>
      <c r="AH192" s="22"/>
      <c r="AI192" s="22"/>
      <c r="AJ192" s="25" t="s">
        <v>163</v>
      </c>
      <c r="AK192" s="25"/>
      <c r="AL192" s="33">
        <f t="shared" si="8"/>
        <v>20396</v>
      </c>
    </row>
    <row r="193" spans="1:38" ht="18" customHeight="1" x14ac:dyDescent="0.3">
      <c r="A193" s="135">
        <v>189</v>
      </c>
      <c r="B193" s="21">
        <v>30400</v>
      </c>
      <c r="C193" s="54"/>
      <c r="D193" s="23" t="s">
        <v>32</v>
      </c>
      <c r="E193" s="21"/>
      <c r="F193" s="55" t="s">
        <v>975</v>
      </c>
      <c r="G193" s="47" t="s">
        <v>1354</v>
      </c>
      <c r="H193" s="118"/>
      <c r="I193" s="55" t="s">
        <v>976</v>
      </c>
      <c r="J193" s="47" t="s">
        <v>1416</v>
      </c>
      <c r="K193" s="55" t="s">
        <v>977</v>
      </c>
      <c r="L193" s="55" t="s">
        <v>978</v>
      </c>
      <c r="M193" s="54"/>
      <c r="N193" s="55" t="s">
        <v>171</v>
      </c>
      <c r="O193" s="55"/>
      <c r="P193" s="113" t="s">
        <v>36</v>
      </c>
      <c r="Q193" s="60" t="s">
        <v>578</v>
      </c>
      <c r="R193" s="21">
        <v>1111</v>
      </c>
      <c r="S193" s="57" t="s">
        <v>38</v>
      </c>
      <c r="T193" s="56" t="s">
        <v>632</v>
      </c>
      <c r="U193" s="56"/>
      <c r="V193" s="56" t="s">
        <v>92</v>
      </c>
      <c r="W193" s="56" t="s">
        <v>41</v>
      </c>
      <c r="X193" s="27">
        <v>132</v>
      </c>
      <c r="Y193" s="28"/>
      <c r="Z193" s="56"/>
      <c r="AA193" s="31" t="s">
        <v>44</v>
      </c>
      <c r="AB193" s="23" t="s">
        <v>979</v>
      </c>
      <c r="AC193" s="58" t="s">
        <v>976</v>
      </c>
      <c r="AD193" s="56"/>
      <c r="AE193" s="56"/>
      <c r="AF193" s="26"/>
      <c r="AG193" s="26"/>
      <c r="AH193" s="22"/>
      <c r="AI193" s="22"/>
      <c r="AJ193" s="170" t="s">
        <v>658</v>
      </c>
      <c r="AK193" s="21"/>
      <c r="AL193" s="33">
        <f t="shared" si="8"/>
        <v>30400</v>
      </c>
    </row>
    <row r="194" spans="1:38" ht="18" customHeight="1" x14ac:dyDescent="0.3">
      <c r="A194" s="135">
        <v>190</v>
      </c>
      <c r="B194" s="21">
        <v>30401</v>
      </c>
      <c r="C194" s="54"/>
      <c r="D194" s="23" t="s">
        <v>32</v>
      </c>
      <c r="E194" s="21"/>
      <c r="F194" s="55" t="s">
        <v>980</v>
      </c>
      <c r="G194" s="47" t="s">
        <v>1354</v>
      </c>
      <c r="H194" s="118"/>
      <c r="I194" s="55" t="s">
        <v>981</v>
      </c>
      <c r="J194" s="47" t="s">
        <v>1417</v>
      </c>
      <c r="K194" s="58" t="s">
        <v>982</v>
      </c>
      <c r="L194" s="55"/>
      <c r="M194" s="54"/>
      <c r="N194" s="55" t="s">
        <v>171</v>
      </c>
      <c r="O194" s="55"/>
      <c r="P194" s="113" t="s">
        <v>36</v>
      </c>
      <c r="Q194" s="60" t="s">
        <v>578</v>
      </c>
      <c r="R194" s="21">
        <v>1111</v>
      </c>
      <c r="S194" s="57" t="s">
        <v>38</v>
      </c>
      <c r="T194" s="56" t="s">
        <v>632</v>
      </c>
      <c r="U194" s="56"/>
      <c r="V194" s="56" t="s">
        <v>59</v>
      </c>
      <c r="W194" s="56" t="s">
        <v>41</v>
      </c>
      <c r="X194" s="27">
        <v>202</v>
      </c>
      <c r="Y194" s="28"/>
      <c r="Z194" s="56"/>
      <c r="AA194" s="31" t="s">
        <v>44</v>
      </c>
      <c r="AB194" s="23" t="s">
        <v>983</v>
      </c>
      <c r="AC194" s="58" t="s">
        <v>981</v>
      </c>
      <c r="AD194" s="56"/>
      <c r="AE194" s="56"/>
      <c r="AF194" s="26"/>
      <c r="AG194" s="26"/>
      <c r="AH194" s="22"/>
      <c r="AI194" s="22"/>
      <c r="AJ194" s="170" t="s">
        <v>658</v>
      </c>
      <c r="AK194" s="21"/>
      <c r="AL194" s="33">
        <f t="shared" si="8"/>
        <v>30401</v>
      </c>
    </row>
    <row r="195" spans="1:38" ht="18" customHeight="1" x14ac:dyDescent="0.3">
      <c r="A195" s="135">
        <v>191</v>
      </c>
      <c r="B195" s="21">
        <v>20397</v>
      </c>
      <c r="C195" s="21"/>
      <c r="D195" s="23" t="s">
        <v>163</v>
      </c>
      <c r="E195" s="21"/>
      <c r="F195" s="38" t="s">
        <v>986</v>
      </c>
      <c r="G195" s="38" t="s">
        <v>1353</v>
      </c>
      <c r="H195" s="121"/>
      <c r="I195" s="54" t="s">
        <v>984</v>
      </c>
      <c r="J195" s="58" t="s">
        <v>640</v>
      </c>
      <c r="K195" s="58" t="s">
        <v>34</v>
      </c>
      <c r="L195" s="54"/>
      <c r="M195" s="58"/>
      <c r="N195" s="58" t="s">
        <v>171</v>
      </c>
      <c r="O195" s="58"/>
      <c r="P195" s="113" t="s">
        <v>36</v>
      </c>
      <c r="Q195" s="25" t="s">
        <v>578</v>
      </c>
      <c r="R195" s="21">
        <v>1111</v>
      </c>
      <c r="S195" s="57" t="s">
        <v>38</v>
      </c>
      <c r="T195" s="56" t="s">
        <v>713</v>
      </c>
      <c r="U195" s="56"/>
      <c r="V195" s="56" t="s">
        <v>40</v>
      </c>
      <c r="W195" s="56" t="s">
        <v>41</v>
      </c>
      <c r="X195" s="27">
        <v>64</v>
      </c>
      <c r="Y195" s="54"/>
      <c r="Z195" s="58"/>
      <c r="AA195" s="31" t="s">
        <v>44</v>
      </c>
      <c r="AB195" s="31" t="s">
        <v>988</v>
      </c>
      <c r="AC195" s="58" t="s">
        <v>987</v>
      </c>
      <c r="AD195" s="58" t="s">
        <v>1374</v>
      </c>
      <c r="AE195" s="58" t="s">
        <v>708</v>
      </c>
      <c r="AF195" s="31" t="s">
        <v>44</v>
      </c>
      <c r="AG195" s="24" t="s">
        <v>985</v>
      </c>
      <c r="AH195" s="159" t="s">
        <v>989</v>
      </c>
      <c r="AI195" s="32"/>
      <c r="AJ195" s="25" t="s">
        <v>248</v>
      </c>
      <c r="AK195" s="25" t="s">
        <v>1371</v>
      </c>
      <c r="AL195" s="33">
        <f t="shared" si="8"/>
        <v>20397</v>
      </c>
    </row>
    <row r="196" spans="1:38" ht="18" customHeight="1" x14ac:dyDescent="0.3">
      <c r="A196" s="135">
        <v>192</v>
      </c>
      <c r="B196" s="21">
        <v>40326</v>
      </c>
      <c r="C196" s="56"/>
      <c r="D196" s="23" t="s">
        <v>96</v>
      </c>
      <c r="E196" s="21"/>
      <c r="F196" s="54" t="s">
        <v>990</v>
      </c>
      <c r="G196" s="54"/>
      <c r="H196" s="120"/>
      <c r="I196" s="54" t="s">
        <v>994</v>
      </c>
      <c r="J196" s="54"/>
      <c r="K196" s="54" t="s">
        <v>991</v>
      </c>
      <c r="L196" s="54" t="s">
        <v>992</v>
      </c>
      <c r="M196" s="54"/>
      <c r="N196" s="54" t="s">
        <v>171</v>
      </c>
      <c r="O196" s="54"/>
      <c r="P196" s="113" t="s">
        <v>36</v>
      </c>
      <c r="Q196" s="25" t="s">
        <v>578</v>
      </c>
      <c r="R196" s="21">
        <v>1111</v>
      </c>
      <c r="S196" s="57" t="s">
        <v>38</v>
      </c>
      <c r="T196" s="56" t="s">
        <v>993</v>
      </c>
      <c r="U196" s="54"/>
      <c r="V196" s="54" t="s">
        <v>59</v>
      </c>
      <c r="W196" s="54" t="s">
        <v>41</v>
      </c>
      <c r="X196" s="33">
        <v>34</v>
      </c>
      <c r="Y196" s="54"/>
      <c r="Z196" s="54"/>
      <c r="AA196" s="56" t="s">
        <v>44</v>
      </c>
      <c r="AB196" s="22" t="s">
        <v>997</v>
      </c>
      <c r="AC196" s="54" t="s">
        <v>994</v>
      </c>
      <c r="AD196" s="54" t="s">
        <v>995</v>
      </c>
      <c r="AE196" s="54" t="s">
        <v>996</v>
      </c>
      <c r="AF196" s="24" t="s">
        <v>44</v>
      </c>
      <c r="AG196" s="22" t="s">
        <v>650</v>
      </c>
      <c r="AH196" s="32" t="s">
        <v>702</v>
      </c>
      <c r="AI196" s="22"/>
      <c r="AJ196" s="21" t="s">
        <v>96</v>
      </c>
      <c r="AK196" s="34">
        <v>41578</v>
      </c>
      <c r="AL196" s="35">
        <f t="shared" si="8"/>
        <v>40326</v>
      </c>
    </row>
    <row r="197" spans="1:38" ht="18" customHeight="1" x14ac:dyDescent="0.3">
      <c r="A197" s="135">
        <v>193</v>
      </c>
      <c r="B197" s="21">
        <v>40327</v>
      </c>
      <c r="C197" s="56" t="s">
        <v>167</v>
      </c>
      <c r="D197" s="23" t="s">
        <v>96</v>
      </c>
      <c r="E197" s="21"/>
      <c r="F197" s="54" t="s">
        <v>998</v>
      </c>
      <c r="G197" s="54"/>
      <c r="H197" s="120"/>
      <c r="I197" s="54" t="s">
        <v>999</v>
      </c>
      <c r="J197" s="54" t="s">
        <v>1000</v>
      </c>
      <c r="K197" s="54" t="s">
        <v>1001</v>
      </c>
      <c r="L197" s="54" t="s">
        <v>1002</v>
      </c>
      <c r="M197" s="54"/>
      <c r="N197" s="54" t="s">
        <v>171</v>
      </c>
      <c r="O197" s="54"/>
      <c r="P197" s="113" t="s">
        <v>36</v>
      </c>
      <c r="Q197" s="25" t="s">
        <v>578</v>
      </c>
      <c r="R197" s="21">
        <v>1111</v>
      </c>
      <c r="S197" s="57" t="s">
        <v>38</v>
      </c>
      <c r="T197" s="56" t="s">
        <v>713</v>
      </c>
      <c r="U197" s="54"/>
      <c r="V197" s="54" t="s">
        <v>59</v>
      </c>
      <c r="W197" s="54" t="s">
        <v>41</v>
      </c>
      <c r="X197" s="33">
        <v>26</v>
      </c>
      <c r="Y197" s="54"/>
      <c r="Z197" s="54" t="s">
        <v>103</v>
      </c>
      <c r="AA197" s="56"/>
      <c r="AB197" s="22"/>
      <c r="AC197" s="54" t="s">
        <v>999</v>
      </c>
      <c r="AD197" s="54" t="s">
        <v>1003</v>
      </c>
      <c r="AE197" s="54" t="s">
        <v>1004</v>
      </c>
      <c r="AF197" s="24"/>
      <c r="AG197" s="22"/>
      <c r="AH197" s="22"/>
      <c r="AI197" s="22"/>
      <c r="AJ197" s="21" t="s">
        <v>166</v>
      </c>
      <c r="AK197" s="34">
        <v>43250</v>
      </c>
      <c r="AL197" s="35">
        <f t="shared" si="8"/>
        <v>40327</v>
      </c>
    </row>
    <row r="198" spans="1:38" ht="18" customHeight="1" x14ac:dyDescent="0.3">
      <c r="A198" s="135">
        <v>194</v>
      </c>
      <c r="B198" s="21">
        <v>91426</v>
      </c>
      <c r="C198" s="54"/>
      <c r="D198" s="23" t="s">
        <v>48</v>
      </c>
      <c r="E198" s="21"/>
      <c r="F198" s="54"/>
      <c r="G198" s="54"/>
      <c r="H198" s="120"/>
      <c r="I198" s="54" t="s">
        <v>1005</v>
      </c>
      <c r="J198" s="54" t="s">
        <v>640</v>
      </c>
      <c r="K198" s="54" t="s">
        <v>1005</v>
      </c>
      <c r="L198" s="54"/>
      <c r="M198" s="54"/>
      <c r="N198" s="54" t="s">
        <v>171</v>
      </c>
      <c r="O198" s="56"/>
      <c r="P198" s="113" t="s">
        <v>36</v>
      </c>
      <c r="Q198" s="25" t="s">
        <v>578</v>
      </c>
      <c r="R198" s="21">
        <v>1111</v>
      </c>
      <c r="S198" s="57" t="s">
        <v>38</v>
      </c>
      <c r="T198" s="56"/>
      <c r="U198" s="56"/>
      <c r="V198" s="54" t="s">
        <v>59</v>
      </c>
      <c r="W198" s="54" t="s">
        <v>60</v>
      </c>
      <c r="X198" s="33">
        <v>1</v>
      </c>
      <c r="Y198" s="54"/>
      <c r="Z198" s="56" t="s">
        <v>85</v>
      </c>
      <c r="AA198" s="31" t="s">
        <v>44</v>
      </c>
      <c r="AB198" s="31" t="s">
        <v>603</v>
      </c>
      <c r="AC198" s="54" t="s">
        <v>1005</v>
      </c>
      <c r="AD198" s="54" t="s">
        <v>601</v>
      </c>
      <c r="AE198" s="54" t="s">
        <v>602</v>
      </c>
      <c r="AF198" s="47" t="s">
        <v>44</v>
      </c>
      <c r="AG198" s="47" t="s">
        <v>604</v>
      </c>
      <c r="AH198" s="32" t="s">
        <v>605</v>
      </c>
      <c r="AI198" s="22"/>
      <c r="AJ198" s="21" t="s">
        <v>48</v>
      </c>
      <c r="AK198" s="21" t="s">
        <v>705</v>
      </c>
      <c r="AL198" s="33">
        <f t="shared" si="8"/>
        <v>91426</v>
      </c>
    </row>
    <row r="199" spans="1:38" ht="18" customHeight="1" x14ac:dyDescent="0.3">
      <c r="A199" s="135">
        <v>195</v>
      </c>
      <c r="B199" s="21">
        <v>91427</v>
      </c>
      <c r="C199" s="54"/>
      <c r="D199" s="23" t="s">
        <v>48</v>
      </c>
      <c r="E199" s="21"/>
      <c r="F199" s="54"/>
      <c r="G199" s="54"/>
      <c r="H199" s="120"/>
      <c r="I199" s="54" t="s">
        <v>1006</v>
      </c>
      <c r="J199" s="54" t="s">
        <v>1007</v>
      </c>
      <c r="K199" s="54" t="s">
        <v>1008</v>
      </c>
      <c r="L199" s="54"/>
      <c r="M199" s="54"/>
      <c r="N199" s="54" t="s">
        <v>171</v>
      </c>
      <c r="O199" s="56"/>
      <c r="P199" s="113" t="s">
        <v>36</v>
      </c>
      <c r="Q199" s="25" t="s">
        <v>578</v>
      </c>
      <c r="R199" s="21">
        <v>1111</v>
      </c>
      <c r="S199" s="57" t="s">
        <v>38</v>
      </c>
      <c r="T199" s="56"/>
      <c r="U199" s="56"/>
      <c r="V199" s="54" t="s">
        <v>59</v>
      </c>
      <c r="W199" s="54" t="s">
        <v>60</v>
      </c>
      <c r="X199" s="33">
        <f>3+2+5</f>
        <v>10</v>
      </c>
      <c r="Y199" s="54"/>
      <c r="Z199" s="56" t="s">
        <v>85</v>
      </c>
      <c r="AA199" s="31" t="s">
        <v>44</v>
      </c>
      <c r="AB199" s="31" t="s">
        <v>603</v>
      </c>
      <c r="AC199" s="54" t="s">
        <v>1006</v>
      </c>
      <c r="AD199" s="54" t="s">
        <v>601</v>
      </c>
      <c r="AE199" s="54" t="s">
        <v>602</v>
      </c>
      <c r="AF199" s="47" t="s">
        <v>44</v>
      </c>
      <c r="AG199" s="47" t="s">
        <v>604</v>
      </c>
      <c r="AH199" s="32" t="s">
        <v>605</v>
      </c>
      <c r="AI199" s="22"/>
      <c r="AJ199" s="21" t="s">
        <v>48</v>
      </c>
      <c r="AK199" s="34">
        <v>44398</v>
      </c>
      <c r="AL199" s="33">
        <f t="shared" si="8"/>
        <v>91427</v>
      </c>
    </row>
    <row r="200" spans="1:38" ht="18" customHeight="1" x14ac:dyDescent="0.3">
      <c r="A200" s="135">
        <v>196</v>
      </c>
      <c r="B200" s="21">
        <v>30402</v>
      </c>
      <c r="C200" s="54" t="s">
        <v>1010</v>
      </c>
      <c r="D200" s="23" t="s">
        <v>32</v>
      </c>
      <c r="E200" s="21"/>
      <c r="F200" s="55" t="s">
        <v>1011</v>
      </c>
      <c r="G200" s="56" t="s">
        <v>1352</v>
      </c>
      <c r="H200" s="118"/>
      <c r="I200" s="55" t="s">
        <v>1012</v>
      </c>
      <c r="J200" s="127" t="s">
        <v>1418</v>
      </c>
      <c r="K200" s="58" t="s">
        <v>1013</v>
      </c>
      <c r="L200" s="55"/>
      <c r="M200" s="54"/>
      <c r="N200" s="58" t="s">
        <v>171</v>
      </c>
      <c r="O200" s="55"/>
      <c r="P200" s="113" t="s">
        <v>36</v>
      </c>
      <c r="Q200" s="60" t="s">
        <v>578</v>
      </c>
      <c r="R200" s="21">
        <v>1111</v>
      </c>
      <c r="S200" s="57" t="s">
        <v>38</v>
      </c>
      <c r="T200" s="59" t="s">
        <v>713</v>
      </c>
      <c r="U200" s="59"/>
      <c r="V200" s="59" t="s">
        <v>92</v>
      </c>
      <c r="W200" s="56" t="s">
        <v>41</v>
      </c>
      <c r="X200" s="27">
        <v>184</v>
      </c>
      <c r="Y200" s="28"/>
      <c r="Z200" s="54"/>
      <c r="AA200" s="31" t="s">
        <v>44</v>
      </c>
      <c r="AB200" s="23" t="s">
        <v>1016</v>
      </c>
      <c r="AC200" s="58" t="s">
        <v>1012</v>
      </c>
      <c r="AD200" s="56" t="s">
        <v>1014</v>
      </c>
      <c r="AE200" s="54" t="s">
        <v>1015</v>
      </c>
      <c r="AF200" s="26" t="s">
        <v>1017</v>
      </c>
      <c r="AG200" s="26" t="s">
        <v>1018</v>
      </c>
      <c r="AH200" s="32" t="s">
        <v>1019</v>
      </c>
      <c r="AI200" s="32"/>
      <c r="AJ200" s="170" t="s">
        <v>47</v>
      </c>
      <c r="AK200" s="21"/>
      <c r="AL200" s="33">
        <f t="shared" si="8"/>
        <v>30402</v>
      </c>
    </row>
    <row r="201" spans="1:38" ht="18" customHeight="1" x14ac:dyDescent="0.3">
      <c r="A201" s="135">
        <v>197</v>
      </c>
      <c r="B201" s="21">
        <v>40328</v>
      </c>
      <c r="C201" s="56" t="s">
        <v>137</v>
      </c>
      <c r="D201" s="23" t="s">
        <v>96</v>
      </c>
      <c r="E201" s="21"/>
      <c r="F201" s="54" t="s">
        <v>1020</v>
      </c>
      <c r="G201" s="54"/>
      <c r="H201" s="120"/>
      <c r="I201" s="54" t="s">
        <v>1021</v>
      </c>
      <c r="J201" s="54" t="s">
        <v>1022</v>
      </c>
      <c r="K201" s="54" t="s">
        <v>1023</v>
      </c>
      <c r="L201" s="54"/>
      <c r="M201" s="54"/>
      <c r="N201" s="54" t="s">
        <v>171</v>
      </c>
      <c r="O201" s="54"/>
      <c r="P201" s="113" t="s">
        <v>36</v>
      </c>
      <c r="Q201" s="25" t="s">
        <v>578</v>
      </c>
      <c r="R201" s="21">
        <v>1111</v>
      </c>
      <c r="S201" s="57" t="s">
        <v>38</v>
      </c>
      <c r="T201" s="56" t="s">
        <v>713</v>
      </c>
      <c r="U201" s="54"/>
      <c r="V201" s="54" t="s">
        <v>92</v>
      </c>
      <c r="W201" s="54" t="s">
        <v>41</v>
      </c>
      <c r="X201" s="33">
        <v>246</v>
      </c>
      <c r="Y201" s="54"/>
      <c r="Z201" s="54" t="s">
        <v>103</v>
      </c>
      <c r="AA201" s="56" t="s">
        <v>44</v>
      </c>
      <c r="AB201" s="22" t="s">
        <v>1026</v>
      </c>
      <c r="AC201" s="54" t="s">
        <v>1024</v>
      </c>
      <c r="AD201" s="54" t="s">
        <v>1022</v>
      </c>
      <c r="AE201" s="54" t="s">
        <v>1025</v>
      </c>
      <c r="AF201" s="24"/>
      <c r="AG201" s="22"/>
      <c r="AH201" s="32" t="s">
        <v>1027</v>
      </c>
      <c r="AI201" s="22"/>
      <c r="AJ201" s="21" t="s">
        <v>493</v>
      </c>
      <c r="AK201" s="34">
        <v>43251</v>
      </c>
      <c r="AL201" s="35">
        <f t="shared" si="8"/>
        <v>40328</v>
      </c>
    </row>
    <row r="202" spans="1:38" ht="18" customHeight="1" x14ac:dyDescent="0.3">
      <c r="A202" s="135">
        <v>198</v>
      </c>
      <c r="B202" s="21">
        <v>30403</v>
      </c>
      <c r="C202" s="54"/>
      <c r="D202" s="23" t="s">
        <v>32</v>
      </c>
      <c r="E202" s="21"/>
      <c r="F202" s="55" t="s">
        <v>1028</v>
      </c>
      <c r="G202" s="56" t="s">
        <v>1030</v>
      </c>
      <c r="H202" s="118"/>
      <c r="I202" s="58" t="s">
        <v>1375</v>
      </c>
      <c r="J202" s="68"/>
      <c r="K202" s="55" t="s">
        <v>34</v>
      </c>
      <c r="L202" s="54"/>
      <c r="M202" s="54"/>
      <c r="N202" s="55" t="s">
        <v>171</v>
      </c>
      <c r="O202" s="55"/>
      <c r="P202" s="113" t="s">
        <v>36</v>
      </c>
      <c r="Q202" s="60" t="s">
        <v>578</v>
      </c>
      <c r="R202" s="21">
        <v>1111</v>
      </c>
      <c r="S202" s="57" t="s">
        <v>38</v>
      </c>
      <c r="T202" s="59" t="s">
        <v>140</v>
      </c>
      <c r="U202" s="59"/>
      <c r="V202" s="59" t="s">
        <v>40</v>
      </c>
      <c r="W202" s="56" t="s">
        <v>41</v>
      </c>
      <c r="X202" s="27">
        <v>3</v>
      </c>
      <c r="Y202" s="28"/>
      <c r="Z202" s="59"/>
      <c r="AA202" s="31" t="s">
        <v>79</v>
      </c>
      <c r="AB202" s="23" t="s">
        <v>1033</v>
      </c>
      <c r="AC202" s="58" t="s">
        <v>1029</v>
      </c>
      <c r="AD202" s="54" t="s">
        <v>1031</v>
      </c>
      <c r="AE202" s="59" t="s">
        <v>1032</v>
      </c>
      <c r="AF202" s="26" t="s">
        <v>671</v>
      </c>
      <c r="AG202" s="26" t="s">
        <v>1034</v>
      </c>
      <c r="AH202" s="32" t="s">
        <v>1035</v>
      </c>
      <c r="AI202" s="32"/>
      <c r="AJ202" s="170" t="s">
        <v>162</v>
      </c>
      <c r="AK202" s="21"/>
      <c r="AL202" s="33">
        <f t="shared" si="8"/>
        <v>30403</v>
      </c>
    </row>
    <row r="203" spans="1:38" ht="18" customHeight="1" x14ac:dyDescent="0.3">
      <c r="A203" s="135">
        <v>199</v>
      </c>
      <c r="B203" s="21">
        <v>30404</v>
      </c>
      <c r="C203" s="54"/>
      <c r="D203" s="23" t="s">
        <v>32</v>
      </c>
      <c r="E203" s="21"/>
      <c r="F203" s="55" t="s">
        <v>1036</v>
      </c>
      <c r="G203" s="56" t="s">
        <v>1038</v>
      </c>
      <c r="H203" s="118"/>
      <c r="I203" s="58" t="s">
        <v>1376</v>
      </c>
      <c r="J203" s="68"/>
      <c r="K203" s="55" t="s">
        <v>34</v>
      </c>
      <c r="L203" s="54"/>
      <c r="M203" s="54"/>
      <c r="N203" s="55" t="s">
        <v>171</v>
      </c>
      <c r="O203" s="55"/>
      <c r="P203" s="113" t="s">
        <v>36</v>
      </c>
      <c r="Q203" s="60" t="s">
        <v>578</v>
      </c>
      <c r="R203" s="21">
        <v>1111</v>
      </c>
      <c r="S203" s="57" t="s">
        <v>38</v>
      </c>
      <c r="T203" s="59" t="s">
        <v>1039</v>
      </c>
      <c r="U203" s="59"/>
      <c r="V203" s="59" t="s">
        <v>40</v>
      </c>
      <c r="W203" s="56" t="s">
        <v>41</v>
      </c>
      <c r="X203" s="27">
        <v>3</v>
      </c>
      <c r="Y203" s="28"/>
      <c r="Z203" s="59"/>
      <c r="AA203" s="31" t="s">
        <v>79</v>
      </c>
      <c r="AB203" s="23" t="s">
        <v>1033</v>
      </c>
      <c r="AC203" s="58" t="s">
        <v>1037</v>
      </c>
      <c r="AD203" s="54" t="s">
        <v>1031</v>
      </c>
      <c r="AE203" s="59" t="s">
        <v>1032</v>
      </c>
      <c r="AF203" s="26" t="s">
        <v>671</v>
      </c>
      <c r="AG203" s="26" t="s">
        <v>1034</v>
      </c>
      <c r="AH203" s="32" t="s">
        <v>1035</v>
      </c>
      <c r="AI203" s="32"/>
      <c r="AJ203" s="170" t="s">
        <v>162</v>
      </c>
      <c r="AK203" s="21"/>
      <c r="AL203" s="33">
        <f t="shared" si="8"/>
        <v>30404</v>
      </c>
    </row>
    <row r="204" spans="1:38" ht="18" customHeight="1" x14ac:dyDescent="0.3">
      <c r="A204" s="135">
        <v>200</v>
      </c>
      <c r="B204" s="21">
        <v>30405</v>
      </c>
      <c r="C204" s="54"/>
      <c r="D204" s="23" t="s">
        <v>32</v>
      </c>
      <c r="E204" s="21"/>
      <c r="F204" s="55" t="s">
        <v>1040</v>
      </c>
      <c r="G204" s="56" t="s">
        <v>1377</v>
      </c>
      <c r="H204" s="118"/>
      <c r="I204" s="58" t="s">
        <v>1041</v>
      </c>
      <c r="J204" s="56" t="s">
        <v>1419</v>
      </c>
      <c r="K204" s="55" t="s">
        <v>34</v>
      </c>
      <c r="L204" s="54"/>
      <c r="M204" s="54"/>
      <c r="N204" s="55" t="s">
        <v>171</v>
      </c>
      <c r="O204" s="55"/>
      <c r="P204" s="113" t="s">
        <v>36</v>
      </c>
      <c r="Q204" s="60" t="s">
        <v>578</v>
      </c>
      <c r="R204" s="21">
        <v>1111</v>
      </c>
      <c r="S204" s="57" t="s">
        <v>38</v>
      </c>
      <c r="T204" s="59" t="s">
        <v>713</v>
      </c>
      <c r="U204" s="59"/>
      <c r="V204" s="59" t="s">
        <v>40</v>
      </c>
      <c r="W204" s="56" t="s">
        <v>41</v>
      </c>
      <c r="X204" s="27">
        <v>7</v>
      </c>
      <c r="Y204" s="28"/>
      <c r="Z204" s="59"/>
      <c r="AA204" s="57" t="s">
        <v>44</v>
      </c>
      <c r="AB204" s="26" t="s">
        <v>178</v>
      </c>
      <c r="AC204" s="58" t="s">
        <v>1041</v>
      </c>
      <c r="AD204" s="59" t="s">
        <v>151</v>
      </c>
      <c r="AE204" s="59" t="s">
        <v>177</v>
      </c>
      <c r="AF204" s="31" t="s">
        <v>44</v>
      </c>
      <c r="AG204" s="23" t="s">
        <v>153</v>
      </c>
      <c r="AH204" s="32" t="s">
        <v>179</v>
      </c>
      <c r="AI204" s="32"/>
      <c r="AJ204" s="170" t="s">
        <v>162</v>
      </c>
      <c r="AK204" s="21"/>
      <c r="AL204" s="33">
        <f t="shared" si="8"/>
        <v>30405</v>
      </c>
    </row>
    <row r="205" spans="1:38" ht="18" customHeight="1" x14ac:dyDescent="0.3">
      <c r="A205" s="135">
        <v>201</v>
      </c>
      <c r="B205" s="21">
        <v>91428</v>
      </c>
      <c r="C205" s="54"/>
      <c r="D205" s="23" t="s">
        <v>48</v>
      </c>
      <c r="E205" s="21"/>
      <c r="F205" s="54"/>
      <c r="G205" s="54"/>
      <c r="H205" s="120"/>
      <c r="I205" s="54" t="s">
        <v>1042</v>
      </c>
      <c r="J205" s="54" t="s">
        <v>1043</v>
      </c>
      <c r="K205" s="54" t="s">
        <v>291</v>
      </c>
      <c r="L205" s="54"/>
      <c r="M205" s="54"/>
      <c r="N205" s="54" t="s">
        <v>171</v>
      </c>
      <c r="O205" s="56"/>
      <c r="P205" s="113" t="s">
        <v>36</v>
      </c>
      <c r="Q205" s="25" t="s">
        <v>578</v>
      </c>
      <c r="R205" s="21">
        <v>1111</v>
      </c>
      <c r="S205" s="57" t="s">
        <v>38</v>
      </c>
      <c r="T205" s="56"/>
      <c r="U205" s="56"/>
      <c r="V205" s="54"/>
      <c r="W205" s="54"/>
      <c r="X205" s="33">
        <f>6+20</f>
        <v>26</v>
      </c>
      <c r="Y205" s="54"/>
      <c r="Z205" s="54"/>
      <c r="AA205" s="56"/>
      <c r="AB205" s="22"/>
      <c r="AC205" s="54"/>
      <c r="AD205" s="54"/>
      <c r="AE205" s="54"/>
      <c r="AF205" s="24"/>
      <c r="AG205" s="22"/>
      <c r="AH205" s="22"/>
      <c r="AI205" s="22"/>
      <c r="AJ205" s="25" t="s">
        <v>48</v>
      </c>
      <c r="AK205" s="34">
        <v>44398</v>
      </c>
      <c r="AL205" s="33">
        <f t="shared" si="8"/>
        <v>91428</v>
      </c>
    </row>
    <row r="206" spans="1:38" ht="18" customHeight="1" x14ac:dyDescent="0.3">
      <c r="A206" s="135">
        <v>202</v>
      </c>
      <c r="B206" s="21">
        <v>40329</v>
      </c>
      <c r="C206" s="56" t="s">
        <v>167</v>
      </c>
      <c r="D206" s="23" t="s">
        <v>96</v>
      </c>
      <c r="E206" s="21"/>
      <c r="F206" s="54" t="s">
        <v>1044</v>
      </c>
      <c r="G206" s="54"/>
      <c r="H206" s="120"/>
      <c r="I206" s="54" t="s">
        <v>1045</v>
      </c>
      <c r="J206" s="54" t="s">
        <v>1046</v>
      </c>
      <c r="K206" s="54" t="s">
        <v>783</v>
      </c>
      <c r="L206" s="54"/>
      <c r="M206" s="54"/>
      <c r="N206" s="54" t="s">
        <v>171</v>
      </c>
      <c r="O206" s="54"/>
      <c r="P206" s="113" t="s">
        <v>36</v>
      </c>
      <c r="Q206" s="25" t="s">
        <v>578</v>
      </c>
      <c r="R206" s="21">
        <v>1111</v>
      </c>
      <c r="S206" s="57" t="s">
        <v>38</v>
      </c>
      <c r="T206" s="56" t="s">
        <v>140</v>
      </c>
      <c r="U206" s="54"/>
      <c r="V206" s="54" t="s">
        <v>92</v>
      </c>
      <c r="W206" s="54" t="s">
        <v>41</v>
      </c>
      <c r="X206" s="33">
        <v>110</v>
      </c>
      <c r="Y206" s="54"/>
      <c r="Z206" s="54" t="s">
        <v>103</v>
      </c>
      <c r="AA206" s="56" t="s">
        <v>44</v>
      </c>
      <c r="AB206" s="22" t="s">
        <v>784</v>
      </c>
      <c r="AC206" s="54" t="s">
        <v>1047</v>
      </c>
      <c r="AD206" s="54" t="s">
        <v>272</v>
      </c>
      <c r="AE206" s="54" t="s">
        <v>273</v>
      </c>
      <c r="AF206" s="24" t="s">
        <v>44</v>
      </c>
      <c r="AG206" s="22" t="s">
        <v>267</v>
      </c>
      <c r="AH206" s="32" t="s">
        <v>1048</v>
      </c>
      <c r="AI206" s="22"/>
      <c r="AJ206" s="21" t="s">
        <v>166</v>
      </c>
      <c r="AK206" s="34">
        <v>43251</v>
      </c>
      <c r="AL206" s="35">
        <f t="shared" si="8"/>
        <v>40329</v>
      </c>
    </row>
    <row r="207" spans="1:38" ht="18" customHeight="1" x14ac:dyDescent="0.3">
      <c r="A207" s="135">
        <v>203</v>
      </c>
      <c r="B207" s="21">
        <v>91429</v>
      </c>
      <c r="C207" s="54"/>
      <c r="D207" s="23" t="s">
        <v>48</v>
      </c>
      <c r="E207" s="21"/>
      <c r="F207" s="54"/>
      <c r="G207" s="54"/>
      <c r="H207" s="120"/>
      <c r="I207" s="54" t="s">
        <v>1049</v>
      </c>
      <c r="J207" s="54" t="s">
        <v>920</v>
      </c>
      <c r="K207" s="54"/>
      <c r="L207" s="54"/>
      <c r="M207" s="54"/>
      <c r="N207" s="54" t="s">
        <v>171</v>
      </c>
      <c r="O207" s="56"/>
      <c r="P207" s="113" t="s">
        <v>36</v>
      </c>
      <c r="Q207" s="25" t="s">
        <v>578</v>
      </c>
      <c r="R207" s="21">
        <v>1111</v>
      </c>
      <c r="S207" s="57" t="s">
        <v>38</v>
      </c>
      <c r="T207" s="56"/>
      <c r="U207" s="56"/>
      <c r="V207" s="54" t="s">
        <v>59</v>
      </c>
      <c r="W207" s="54" t="s">
        <v>41</v>
      </c>
      <c r="X207" s="33">
        <v>2</v>
      </c>
      <c r="Y207" s="54"/>
      <c r="Z207" s="56" t="s">
        <v>85</v>
      </c>
      <c r="AA207" s="31" t="s">
        <v>44</v>
      </c>
      <c r="AB207" s="31" t="s">
        <v>1052</v>
      </c>
      <c r="AC207" s="54" t="s">
        <v>1049</v>
      </c>
      <c r="AD207" s="54" t="s">
        <v>1050</v>
      </c>
      <c r="AE207" s="54" t="s">
        <v>1051</v>
      </c>
      <c r="AF207" s="47" t="s">
        <v>214</v>
      </c>
      <c r="AG207" s="47" t="s">
        <v>586</v>
      </c>
      <c r="AH207" s="50"/>
      <c r="AI207" s="22"/>
      <c r="AJ207" s="21" t="s">
        <v>48</v>
      </c>
      <c r="AK207" s="34">
        <v>44398</v>
      </c>
      <c r="AL207" s="33">
        <f t="shared" si="8"/>
        <v>91429</v>
      </c>
    </row>
    <row r="208" spans="1:38" ht="18" customHeight="1" x14ac:dyDescent="0.3">
      <c r="A208" s="135">
        <v>204</v>
      </c>
      <c r="B208" s="21">
        <v>20400</v>
      </c>
      <c r="C208" s="21"/>
      <c r="D208" s="23" t="s">
        <v>163</v>
      </c>
      <c r="E208" s="21"/>
      <c r="F208" s="68"/>
      <c r="G208" s="51"/>
      <c r="H208" s="122"/>
      <c r="I208" s="58" t="s">
        <v>1053</v>
      </c>
      <c r="J208" s="58"/>
      <c r="K208" s="58" t="s">
        <v>1054</v>
      </c>
      <c r="L208" s="58"/>
      <c r="M208" s="58"/>
      <c r="N208" s="58" t="s">
        <v>171</v>
      </c>
      <c r="O208" s="58"/>
      <c r="P208" s="113" t="s">
        <v>36</v>
      </c>
      <c r="Q208" s="25" t="s">
        <v>578</v>
      </c>
      <c r="R208" s="21">
        <v>1111</v>
      </c>
      <c r="S208" s="57" t="s">
        <v>38</v>
      </c>
      <c r="T208" s="56" t="s">
        <v>172</v>
      </c>
      <c r="U208" s="56"/>
      <c r="V208" s="56" t="s">
        <v>59</v>
      </c>
      <c r="W208" s="56" t="s">
        <v>41</v>
      </c>
      <c r="X208" s="27">
        <v>77</v>
      </c>
      <c r="Y208" s="54"/>
      <c r="Z208" s="56"/>
      <c r="AA208" s="56" t="s">
        <v>44</v>
      </c>
      <c r="AB208" s="24" t="s">
        <v>1057</v>
      </c>
      <c r="AC208" s="56" t="s">
        <v>1055</v>
      </c>
      <c r="AD208" s="56" t="s">
        <v>968</v>
      </c>
      <c r="AE208" s="56" t="s">
        <v>1056</v>
      </c>
      <c r="AF208" s="24" t="s">
        <v>214</v>
      </c>
      <c r="AG208" s="24" t="s">
        <v>1058</v>
      </c>
      <c r="AH208" s="32" t="s">
        <v>1059</v>
      </c>
      <c r="AI208" s="32"/>
      <c r="AJ208" s="25" t="s">
        <v>1060</v>
      </c>
      <c r="AK208" s="51">
        <v>44473</v>
      </c>
      <c r="AL208" s="33">
        <f t="shared" si="8"/>
        <v>20400</v>
      </c>
    </row>
    <row r="209" spans="1:38" ht="18" customHeight="1" x14ac:dyDescent="0.3">
      <c r="A209" s="135">
        <v>205</v>
      </c>
      <c r="B209" s="21">
        <v>40330</v>
      </c>
      <c r="C209" s="56"/>
      <c r="D209" s="23" t="s">
        <v>96</v>
      </c>
      <c r="E209" s="21"/>
      <c r="F209" s="54" t="s">
        <v>56</v>
      </c>
      <c r="G209" s="54"/>
      <c r="H209" s="120"/>
      <c r="I209" s="54" t="s">
        <v>1061</v>
      </c>
      <c r="J209" s="54" t="s">
        <v>1062</v>
      </c>
      <c r="K209" s="54" t="s">
        <v>291</v>
      </c>
      <c r="L209" s="54" t="s">
        <v>1063</v>
      </c>
      <c r="M209" s="54"/>
      <c r="N209" s="54" t="s">
        <v>171</v>
      </c>
      <c r="O209" s="54"/>
      <c r="P209" s="113" t="s">
        <v>36</v>
      </c>
      <c r="Q209" s="25" t="s">
        <v>578</v>
      </c>
      <c r="R209" s="21">
        <v>1111</v>
      </c>
      <c r="S209" s="57" t="s">
        <v>38</v>
      </c>
      <c r="T209" s="56" t="s">
        <v>632</v>
      </c>
      <c r="U209" s="54"/>
      <c r="V209" s="54" t="s">
        <v>59</v>
      </c>
      <c r="W209" s="54" t="s">
        <v>60</v>
      </c>
      <c r="X209" s="33">
        <v>84</v>
      </c>
      <c r="Y209" s="54"/>
      <c r="Z209" s="54"/>
      <c r="AA209" s="56" t="s">
        <v>44</v>
      </c>
      <c r="AB209" s="22" t="s">
        <v>1066</v>
      </c>
      <c r="AC209" s="54" t="s">
        <v>1061</v>
      </c>
      <c r="AD209" s="54" t="s">
        <v>1064</v>
      </c>
      <c r="AE209" s="54" t="s">
        <v>1065</v>
      </c>
      <c r="AF209" s="24"/>
      <c r="AG209" s="22"/>
      <c r="AH209" s="32" t="s">
        <v>1067</v>
      </c>
      <c r="AI209" s="22"/>
      <c r="AJ209" s="21" t="s">
        <v>96</v>
      </c>
      <c r="AK209" s="34">
        <v>41578</v>
      </c>
      <c r="AL209" s="35">
        <f t="shared" si="8"/>
        <v>40330</v>
      </c>
    </row>
    <row r="210" spans="1:38" ht="18" customHeight="1" x14ac:dyDescent="0.3">
      <c r="A210" s="135">
        <v>206</v>
      </c>
      <c r="B210" s="21">
        <v>91431</v>
      </c>
      <c r="C210" s="54"/>
      <c r="D210" s="23" t="s">
        <v>48</v>
      </c>
      <c r="E210" s="21"/>
      <c r="F210" s="54"/>
      <c r="G210" s="54"/>
      <c r="H210" s="120"/>
      <c r="I210" s="54" t="s">
        <v>1068</v>
      </c>
      <c r="J210" s="54"/>
      <c r="K210" s="54"/>
      <c r="L210" s="54"/>
      <c r="M210" s="54"/>
      <c r="N210" s="54" t="s">
        <v>171</v>
      </c>
      <c r="O210" s="63"/>
      <c r="P210" s="113" t="s">
        <v>36</v>
      </c>
      <c r="Q210" s="25" t="s">
        <v>578</v>
      </c>
      <c r="R210" s="21">
        <v>1111</v>
      </c>
      <c r="S210" s="57" t="s">
        <v>38</v>
      </c>
      <c r="T210" s="56"/>
      <c r="U210" s="56"/>
      <c r="V210" s="54" t="s">
        <v>40</v>
      </c>
      <c r="W210" s="54" t="s">
        <v>41</v>
      </c>
      <c r="X210" s="46">
        <v>14</v>
      </c>
      <c r="Y210" s="46"/>
      <c r="Z210" s="56" t="s">
        <v>85</v>
      </c>
      <c r="AA210" s="31" t="s">
        <v>44</v>
      </c>
      <c r="AB210" s="31" t="s">
        <v>1052</v>
      </c>
      <c r="AC210" s="54" t="s">
        <v>1068</v>
      </c>
      <c r="AD210" s="54" t="s">
        <v>1050</v>
      </c>
      <c r="AE210" s="54" t="s">
        <v>1051</v>
      </c>
      <c r="AF210" s="31" t="s">
        <v>214</v>
      </c>
      <c r="AG210" s="31" t="s">
        <v>586</v>
      </c>
      <c r="AH210" s="22"/>
      <c r="AI210" s="22"/>
      <c r="AJ210" s="21" t="s">
        <v>48</v>
      </c>
      <c r="AK210" s="34">
        <v>44398</v>
      </c>
      <c r="AL210" s="33">
        <f t="shared" si="8"/>
        <v>91431</v>
      </c>
    </row>
    <row r="211" spans="1:38" ht="18" customHeight="1" x14ac:dyDescent="0.3">
      <c r="A211" s="135">
        <v>207</v>
      </c>
      <c r="B211" s="21">
        <v>20401</v>
      </c>
      <c r="C211" s="21"/>
      <c r="D211" s="23" t="s">
        <v>163</v>
      </c>
      <c r="E211" s="21"/>
      <c r="F211" s="38" t="s">
        <v>1069</v>
      </c>
      <c r="G211" s="58" t="s">
        <v>1349</v>
      </c>
      <c r="H211" s="121"/>
      <c r="I211" s="58" t="s">
        <v>1070</v>
      </c>
      <c r="J211" s="68"/>
      <c r="K211" s="58" t="s">
        <v>1071</v>
      </c>
      <c r="L211" s="58" t="s">
        <v>1072</v>
      </c>
      <c r="M211" s="58"/>
      <c r="N211" s="58" t="s">
        <v>171</v>
      </c>
      <c r="O211" s="58"/>
      <c r="P211" s="113" t="s">
        <v>36</v>
      </c>
      <c r="Q211" s="25" t="s">
        <v>578</v>
      </c>
      <c r="R211" s="21">
        <v>1111</v>
      </c>
      <c r="S211" s="57" t="s">
        <v>38</v>
      </c>
      <c r="T211" s="56" t="s">
        <v>713</v>
      </c>
      <c r="U211" s="56"/>
      <c r="V211" s="56" t="s">
        <v>59</v>
      </c>
      <c r="W211" s="56" t="s">
        <v>41</v>
      </c>
      <c r="X211" s="27">
        <v>11</v>
      </c>
      <c r="Y211" s="54"/>
      <c r="Z211" s="54"/>
      <c r="AA211" s="56" t="s">
        <v>44</v>
      </c>
      <c r="AB211" s="24" t="s">
        <v>732</v>
      </c>
      <c r="AC211" s="58" t="s">
        <v>729</v>
      </c>
      <c r="AD211" s="54"/>
      <c r="AE211" s="54"/>
      <c r="AF211" s="24"/>
      <c r="AG211" s="24"/>
      <c r="AH211" s="22"/>
      <c r="AI211" s="22"/>
      <c r="AJ211" s="25" t="s">
        <v>248</v>
      </c>
      <c r="AK211" s="34">
        <v>44398</v>
      </c>
      <c r="AL211" s="33">
        <f t="shared" si="8"/>
        <v>20401</v>
      </c>
    </row>
    <row r="212" spans="1:38" ht="18" customHeight="1" x14ac:dyDescent="0.3">
      <c r="A212" s="135">
        <v>208</v>
      </c>
      <c r="B212" s="21">
        <v>20402</v>
      </c>
      <c r="C212" s="21"/>
      <c r="D212" s="23" t="s">
        <v>163</v>
      </c>
      <c r="E212" s="21"/>
      <c r="F212" s="38" t="s">
        <v>1073</v>
      </c>
      <c r="G212" s="58" t="s">
        <v>1350</v>
      </c>
      <c r="H212" s="121"/>
      <c r="I212" s="58" t="s">
        <v>1074</v>
      </c>
      <c r="J212" s="68"/>
      <c r="K212" s="58" t="s">
        <v>1075</v>
      </c>
      <c r="L212" s="58"/>
      <c r="M212" s="58"/>
      <c r="N212" s="58" t="s">
        <v>171</v>
      </c>
      <c r="O212" s="58"/>
      <c r="P212" s="113" t="s">
        <v>36</v>
      </c>
      <c r="Q212" s="25" t="s">
        <v>578</v>
      </c>
      <c r="R212" s="21">
        <v>1111</v>
      </c>
      <c r="S212" s="57" t="s">
        <v>38</v>
      </c>
      <c r="T212" s="56" t="s">
        <v>140</v>
      </c>
      <c r="U212" s="56"/>
      <c r="V212" s="56" t="s">
        <v>59</v>
      </c>
      <c r="W212" s="56" t="s">
        <v>41</v>
      </c>
      <c r="X212" s="27">
        <v>31</v>
      </c>
      <c r="Y212" s="54"/>
      <c r="Z212" s="54"/>
      <c r="AA212" s="56" t="s">
        <v>44</v>
      </c>
      <c r="AB212" s="24" t="s">
        <v>732</v>
      </c>
      <c r="AC212" s="58" t="s">
        <v>729</v>
      </c>
      <c r="AD212" s="54"/>
      <c r="AE212" s="54"/>
      <c r="AF212" s="24"/>
      <c r="AG212" s="24"/>
      <c r="AH212" s="22"/>
      <c r="AI212" s="22"/>
      <c r="AJ212" s="25" t="s">
        <v>248</v>
      </c>
      <c r="AK212" s="34">
        <v>44398</v>
      </c>
      <c r="AL212" s="33">
        <f t="shared" si="8"/>
        <v>20402</v>
      </c>
    </row>
    <row r="213" spans="1:38" ht="18" customHeight="1" x14ac:dyDescent="0.3">
      <c r="A213" s="135">
        <v>209</v>
      </c>
      <c r="B213" s="21">
        <v>20403</v>
      </c>
      <c r="C213" s="21"/>
      <c r="D213" s="23" t="s">
        <v>163</v>
      </c>
      <c r="E213" s="21"/>
      <c r="F213" s="38" t="s">
        <v>1076</v>
      </c>
      <c r="G213" s="58" t="s">
        <v>1351</v>
      </c>
      <c r="H213" s="121"/>
      <c r="I213" s="58" t="s">
        <v>1077</v>
      </c>
      <c r="J213" s="68"/>
      <c r="K213" s="58" t="s">
        <v>1078</v>
      </c>
      <c r="L213" s="58"/>
      <c r="M213" s="58"/>
      <c r="N213" s="58" t="s">
        <v>171</v>
      </c>
      <c r="O213" s="58"/>
      <c r="P213" s="113" t="s">
        <v>36</v>
      </c>
      <c r="Q213" s="25" t="s">
        <v>578</v>
      </c>
      <c r="R213" s="21">
        <v>1111</v>
      </c>
      <c r="S213" s="57" t="s">
        <v>38</v>
      </c>
      <c r="T213" s="56" t="s">
        <v>585</v>
      </c>
      <c r="U213" s="56"/>
      <c r="V213" s="56" t="s">
        <v>59</v>
      </c>
      <c r="W213" s="56" t="s">
        <v>41</v>
      </c>
      <c r="X213" s="27">
        <v>9</v>
      </c>
      <c r="Y213" s="54"/>
      <c r="Z213" s="54"/>
      <c r="AA213" s="56" t="s">
        <v>44</v>
      </c>
      <c r="AB213" s="24" t="s">
        <v>732</v>
      </c>
      <c r="AC213" s="58" t="s">
        <v>729</v>
      </c>
      <c r="AD213" s="54"/>
      <c r="AE213" s="54"/>
      <c r="AF213" s="24"/>
      <c r="AG213" s="24"/>
      <c r="AH213" s="22"/>
      <c r="AI213" s="22"/>
      <c r="AJ213" s="25" t="s">
        <v>248</v>
      </c>
      <c r="AK213" s="34">
        <v>44398</v>
      </c>
      <c r="AL213" s="33">
        <f t="shared" ref="AL213:AL219" si="9">B213</f>
        <v>20403</v>
      </c>
    </row>
    <row r="214" spans="1:38" ht="18" customHeight="1" x14ac:dyDescent="0.3">
      <c r="A214" s="135">
        <v>210</v>
      </c>
      <c r="B214" s="21">
        <v>91433</v>
      </c>
      <c r="C214" s="54"/>
      <c r="D214" s="23" t="s">
        <v>48</v>
      </c>
      <c r="E214" s="21"/>
      <c r="F214" s="54"/>
      <c r="G214" s="54"/>
      <c r="H214" s="120"/>
      <c r="I214" s="54" t="s">
        <v>1079</v>
      </c>
      <c r="J214" s="54" t="s">
        <v>1080</v>
      </c>
      <c r="K214" s="54"/>
      <c r="L214" s="54"/>
      <c r="M214" s="54"/>
      <c r="N214" s="54" t="s">
        <v>171</v>
      </c>
      <c r="O214" s="56"/>
      <c r="P214" s="113" t="s">
        <v>36</v>
      </c>
      <c r="Q214" s="25" t="s">
        <v>578</v>
      </c>
      <c r="R214" s="21">
        <v>1111</v>
      </c>
      <c r="S214" s="57" t="s">
        <v>38</v>
      </c>
      <c r="T214" s="56"/>
      <c r="U214" s="56"/>
      <c r="V214" s="54" t="s">
        <v>59</v>
      </c>
      <c r="W214" s="54" t="s">
        <v>60</v>
      </c>
      <c r="X214" s="33">
        <f>1+1+15</f>
        <v>17</v>
      </c>
      <c r="Y214" s="54"/>
      <c r="Z214" s="56" t="s">
        <v>85</v>
      </c>
      <c r="AA214" s="31" t="s">
        <v>44</v>
      </c>
      <c r="AB214" s="31" t="s">
        <v>603</v>
      </c>
      <c r="AC214" s="54" t="s">
        <v>1079</v>
      </c>
      <c r="AD214" s="54" t="s">
        <v>601</v>
      </c>
      <c r="AE214" s="54" t="s">
        <v>602</v>
      </c>
      <c r="AF214" s="47" t="s">
        <v>44</v>
      </c>
      <c r="AG214" s="47" t="s">
        <v>604</v>
      </c>
      <c r="AH214" s="32" t="s">
        <v>605</v>
      </c>
      <c r="AI214" s="22"/>
      <c r="AJ214" s="21" t="s">
        <v>48</v>
      </c>
      <c r="AK214" s="34" t="s">
        <v>463</v>
      </c>
      <c r="AL214" s="33">
        <f t="shared" si="9"/>
        <v>91433</v>
      </c>
    </row>
    <row r="215" spans="1:38" ht="18" customHeight="1" x14ac:dyDescent="0.3">
      <c r="A215" s="135">
        <v>211</v>
      </c>
      <c r="B215" s="21">
        <v>20404</v>
      </c>
      <c r="C215" s="21"/>
      <c r="D215" s="23" t="s">
        <v>163</v>
      </c>
      <c r="E215" s="34"/>
      <c r="F215" s="38" t="s">
        <v>1081</v>
      </c>
      <c r="G215" s="38" t="s">
        <v>1348</v>
      </c>
      <c r="H215" s="121"/>
      <c r="I215" s="58" t="s">
        <v>1082</v>
      </c>
      <c r="J215" s="54" t="s">
        <v>1085</v>
      </c>
      <c r="K215" s="58" t="s">
        <v>1083</v>
      </c>
      <c r="L215" s="58" t="s">
        <v>762</v>
      </c>
      <c r="M215" s="58"/>
      <c r="N215" s="58" t="s">
        <v>171</v>
      </c>
      <c r="O215" s="58"/>
      <c r="P215" s="113" t="s">
        <v>36</v>
      </c>
      <c r="Q215" s="25" t="s">
        <v>578</v>
      </c>
      <c r="R215" s="21">
        <v>1111</v>
      </c>
      <c r="S215" s="57" t="s">
        <v>38</v>
      </c>
      <c r="T215" s="56" t="s">
        <v>140</v>
      </c>
      <c r="U215" s="56"/>
      <c r="V215" s="56" t="s">
        <v>59</v>
      </c>
      <c r="W215" s="56" t="s">
        <v>41</v>
      </c>
      <c r="X215" s="27">
        <v>17</v>
      </c>
      <c r="Y215" s="54"/>
      <c r="Z215" s="56"/>
      <c r="AA215" s="56" t="s">
        <v>44</v>
      </c>
      <c r="AB215" s="24" t="s">
        <v>1084</v>
      </c>
      <c r="AC215" s="56" t="s">
        <v>1082</v>
      </c>
      <c r="AD215" s="56" t="s">
        <v>684</v>
      </c>
      <c r="AE215" s="56" t="s">
        <v>685</v>
      </c>
      <c r="AF215" s="24" t="s">
        <v>44</v>
      </c>
      <c r="AG215" s="24" t="s">
        <v>686</v>
      </c>
      <c r="AH215" s="32" t="s">
        <v>687</v>
      </c>
      <c r="AI215" s="32"/>
      <c r="AJ215" s="25" t="s">
        <v>248</v>
      </c>
      <c r="AK215" s="25" t="s">
        <v>1371</v>
      </c>
      <c r="AL215" s="33">
        <f t="shared" si="9"/>
        <v>20404</v>
      </c>
    </row>
    <row r="216" spans="1:38" ht="18" customHeight="1" x14ac:dyDescent="0.3">
      <c r="A216" s="135">
        <v>212</v>
      </c>
      <c r="B216" s="21">
        <v>91435</v>
      </c>
      <c r="C216" s="54"/>
      <c r="D216" s="23" t="s">
        <v>48</v>
      </c>
      <c r="E216" s="21"/>
      <c r="F216" s="54"/>
      <c r="G216" s="54"/>
      <c r="H216" s="120"/>
      <c r="I216" s="54" t="s">
        <v>1087</v>
      </c>
      <c r="J216" s="54" t="s">
        <v>640</v>
      </c>
      <c r="K216" s="54" t="s">
        <v>886</v>
      </c>
      <c r="L216" s="54"/>
      <c r="M216" s="54"/>
      <c r="N216" s="54" t="s">
        <v>171</v>
      </c>
      <c r="O216" s="56"/>
      <c r="P216" s="113" t="s">
        <v>36</v>
      </c>
      <c r="Q216" s="25" t="s">
        <v>578</v>
      </c>
      <c r="R216" s="21">
        <v>1111</v>
      </c>
      <c r="S216" s="57" t="s">
        <v>38</v>
      </c>
      <c r="T216" s="56" t="s">
        <v>140</v>
      </c>
      <c r="U216" s="56"/>
      <c r="V216" s="54" t="s">
        <v>59</v>
      </c>
      <c r="W216" s="54" t="s">
        <v>60</v>
      </c>
      <c r="X216" s="33">
        <v>14</v>
      </c>
      <c r="Y216" s="54"/>
      <c r="Z216" s="56" t="s">
        <v>53</v>
      </c>
      <c r="AA216" s="31" t="s">
        <v>44</v>
      </c>
      <c r="AB216" s="31" t="s">
        <v>815</v>
      </c>
      <c r="AC216" s="54" t="s">
        <v>1087</v>
      </c>
      <c r="AD216" s="54" t="s">
        <v>813</v>
      </c>
      <c r="AE216" s="54" t="s">
        <v>814</v>
      </c>
      <c r="AF216" s="47" t="s">
        <v>44</v>
      </c>
      <c r="AG216" s="31" t="s">
        <v>1088</v>
      </c>
      <c r="AH216" s="32" t="s">
        <v>816</v>
      </c>
      <c r="AI216" s="22"/>
      <c r="AJ216" s="21" t="s">
        <v>48</v>
      </c>
      <c r="AK216" s="34">
        <v>44398</v>
      </c>
      <c r="AL216" s="33">
        <f t="shared" si="9"/>
        <v>91435</v>
      </c>
    </row>
    <row r="217" spans="1:38" ht="18" customHeight="1" x14ac:dyDescent="0.3">
      <c r="A217" s="135">
        <v>213</v>
      </c>
      <c r="B217" s="21">
        <v>91436</v>
      </c>
      <c r="C217" s="54"/>
      <c r="D217" s="23" t="s">
        <v>48</v>
      </c>
      <c r="E217" s="21"/>
      <c r="F217" s="54"/>
      <c r="G217" s="54"/>
      <c r="H217" s="120"/>
      <c r="I217" s="54" t="s">
        <v>1089</v>
      </c>
      <c r="J217" s="54" t="s">
        <v>1090</v>
      </c>
      <c r="K217" s="54" t="s">
        <v>1091</v>
      </c>
      <c r="L217" s="54"/>
      <c r="M217" s="54"/>
      <c r="N217" s="54" t="s">
        <v>171</v>
      </c>
      <c r="O217" s="56"/>
      <c r="P217" s="113" t="s">
        <v>36</v>
      </c>
      <c r="Q217" s="25" t="s">
        <v>578</v>
      </c>
      <c r="R217" s="21">
        <v>1111</v>
      </c>
      <c r="S217" s="57" t="s">
        <v>38</v>
      </c>
      <c r="T217" s="56"/>
      <c r="U217" s="56"/>
      <c r="V217" s="54"/>
      <c r="W217" s="54"/>
      <c r="X217" s="33">
        <f>5+6</f>
        <v>11</v>
      </c>
      <c r="Y217" s="54"/>
      <c r="Z217" s="56" t="s">
        <v>85</v>
      </c>
      <c r="AA217" s="31" t="s">
        <v>44</v>
      </c>
      <c r="AB217" s="31" t="s">
        <v>603</v>
      </c>
      <c r="AC217" s="54" t="s">
        <v>1089</v>
      </c>
      <c r="AD217" s="54" t="s">
        <v>601</v>
      </c>
      <c r="AE217" s="54" t="s">
        <v>602</v>
      </c>
      <c r="AF217" s="47" t="s">
        <v>44</v>
      </c>
      <c r="AG217" s="47" t="s">
        <v>604</v>
      </c>
      <c r="AH217" s="32" t="s">
        <v>605</v>
      </c>
      <c r="AI217" s="22"/>
      <c r="AJ217" s="21" t="s">
        <v>48</v>
      </c>
      <c r="AK217" s="34">
        <v>44398</v>
      </c>
      <c r="AL217" s="33">
        <f t="shared" si="9"/>
        <v>91436</v>
      </c>
    </row>
    <row r="218" spans="1:38" ht="18" customHeight="1" x14ac:dyDescent="0.3">
      <c r="A218" s="135">
        <v>214</v>
      </c>
      <c r="B218" s="21">
        <v>10315</v>
      </c>
      <c r="C218" s="21"/>
      <c r="D218" s="23" t="s">
        <v>249</v>
      </c>
      <c r="E218" s="21"/>
      <c r="F218" s="54" t="s">
        <v>1092</v>
      </c>
      <c r="G218" s="54"/>
      <c r="H218" s="121"/>
      <c r="I218" s="54" t="s">
        <v>1093</v>
      </c>
      <c r="J218" s="41"/>
      <c r="K218" s="54" t="s">
        <v>1094</v>
      </c>
      <c r="L218" s="54" t="s">
        <v>1095</v>
      </c>
      <c r="M218" s="54"/>
      <c r="N218" s="54" t="s">
        <v>171</v>
      </c>
      <c r="O218" s="41"/>
      <c r="P218" s="113" t="s">
        <v>36</v>
      </c>
      <c r="Q218" s="25" t="s">
        <v>578</v>
      </c>
      <c r="R218" s="21">
        <v>1111</v>
      </c>
      <c r="S218" s="57" t="s">
        <v>38</v>
      </c>
      <c r="T218" s="56" t="s">
        <v>140</v>
      </c>
      <c r="U218" s="54"/>
      <c r="V218" s="54" t="s">
        <v>59</v>
      </c>
      <c r="W218" s="54" t="s">
        <v>41</v>
      </c>
      <c r="X218" s="33">
        <v>219</v>
      </c>
      <c r="Y218" s="54"/>
      <c r="Z218" s="54"/>
      <c r="AA218" s="56" t="s">
        <v>44</v>
      </c>
      <c r="AB218" s="22" t="s">
        <v>969</v>
      </c>
      <c r="AC218" s="54" t="s">
        <v>1093</v>
      </c>
      <c r="AD218" s="54" t="s">
        <v>610</v>
      </c>
      <c r="AE218" s="54" t="s">
        <v>611</v>
      </c>
      <c r="AF218" s="24" t="s">
        <v>44</v>
      </c>
      <c r="AG218" s="24" t="s">
        <v>612</v>
      </c>
      <c r="AH218" s="41" t="s">
        <v>1096</v>
      </c>
      <c r="AI218" s="41"/>
      <c r="AJ218" s="21" t="s">
        <v>260</v>
      </c>
      <c r="AK218" s="34">
        <v>44158</v>
      </c>
      <c r="AL218" s="33">
        <f t="shared" si="9"/>
        <v>10315</v>
      </c>
    </row>
    <row r="219" spans="1:38" ht="18" customHeight="1" x14ac:dyDescent="0.3">
      <c r="A219" s="135">
        <v>215</v>
      </c>
      <c r="B219" s="21">
        <v>91437</v>
      </c>
      <c r="C219" s="54"/>
      <c r="D219" s="23" t="s">
        <v>48</v>
      </c>
      <c r="E219" s="21"/>
      <c r="F219" s="54"/>
      <c r="G219" s="54"/>
      <c r="H219" s="120"/>
      <c r="I219" s="54" t="s">
        <v>1097</v>
      </c>
      <c r="J219" s="54" t="s">
        <v>1098</v>
      </c>
      <c r="K219" s="54"/>
      <c r="L219" s="54" t="s">
        <v>1099</v>
      </c>
      <c r="M219" s="54"/>
      <c r="N219" s="54" t="s">
        <v>171</v>
      </c>
      <c r="O219" s="56"/>
      <c r="P219" s="113" t="s">
        <v>36</v>
      </c>
      <c r="Q219" s="25" t="s">
        <v>578</v>
      </c>
      <c r="R219" s="21">
        <v>1111</v>
      </c>
      <c r="S219" s="57" t="s">
        <v>38</v>
      </c>
      <c r="T219" s="56"/>
      <c r="U219" s="56"/>
      <c r="V219" s="54" t="s">
        <v>59</v>
      </c>
      <c r="W219" s="54"/>
      <c r="X219" s="33">
        <f>2+3</f>
        <v>5</v>
      </c>
      <c r="Y219" s="54"/>
      <c r="Z219" s="54"/>
      <c r="AA219" s="31" t="s">
        <v>44</v>
      </c>
      <c r="AB219" s="31" t="s">
        <v>650</v>
      </c>
      <c r="AC219" s="54" t="s">
        <v>1097</v>
      </c>
      <c r="AD219" s="54" t="s">
        <v>648</v>
      </c>
      <c r="AE219" s="54" t="s">
        <v>649</v>
      </c>
      <c r="AF219" s="31" t="s">
        <v>44</v>
      </c>
      <c r="AG219" s="31" t="s">
        <v>651</v>
      </c>
      <c r="AH219" s="32" t="s">
        <v>652</v>
      </c>
      <c r="AI219" s="22"/>
      <c r="AJ219" s="21" t="s">
        <v>48</v>
      </c>
      <c r="AK219" s="34">
        <v>44398</v>
      </c>
      <c r="AL219" s="33">
        <f t="shared" si="9"/>
        <v>91437</v>
      </c>
    </row>
    <row r="220" spans="1:38" ht="18" customHeight="1" x14ac:dyDescent="0.3">
      <c r="A220" s="135">
        <v>216</v>
      </c>
      <c r="B220" s="21"/>
      <c r="C220" s="54"/>
      <c r="D220" s="23"/>
      <c r="E220" s="21"/>
      <c r="F220" s="54"/>
      <c r="G220" s="54"/>
      <c r="H220" s="120" t="s">
        <v>1101</v>
      </c>
      <c r="I220" s="54"/>
      <c r="J220" s="54"/>
      <c r="K220" s="54"/>
      <c r="L220" s="54"/>
      <c r="M220" s="54"/>
      <c r="N220" s="54"/>
      <c r="O220" s="56"/>
      <c r="P220" s="113"/>
      <c r="Q220" s="25"/>
      <c r="R220" s="25"/>
      <c r="S220" s="57"/>
      <c r="T220" s="56"/>
      <c r="U220" s="56"/>
      <c r="V220" s="54"/>
      <c r="W220" s="54"/>
      <c r="X220" s="33"/>
      <c r="Y220" s="54"/>
      <c r="Z220" s="54"/>
      <c r="AA220" s="31"/>
      <c r="AB220" s="31"/>
      <c r="AC220" s="54"/>
      <c r="AD220" s="54"/>
      <c r="AE220" s="54"/>
      <c r="AF220" s="31"/>
      <c r="AG220" s="31"/>
      <c r="AH220" s="32"/>
      <c r="AI220" s="22"/>
      <c r="AJ220" s="21"/>
      <c r="AK220" s="34"/>
      <c r="AL220" s="33"/>
    </row>
    <row r="221" spans="1:38" ht="18" customHeight="1" x14ac:dyDescent="0.3">
      <c r="A221" s="135">
        <v>217</v>
      </c>
      <c r="B221" s="21">
        <v>91438</v>
      </c>
      <c r="C221" s="54"/>
      <c r="D221" s="23" t="s">
        <v>48</v>
      </c>
      <c r="E221" s="21"/>
      <c r="F221" s="54"/>
      <c r="G221" s="54"/>
      <c r="H221" s="120"/>
      <c r="I221" s="54" t="s">
        <v>1100</v>
      </c>
      <c r="J221" s="54"/>
      <c r="K221" s="54" t="s">
        <v>34</v>
      </c>
      <c r="L221" s="54"/>
      <c r="M221" s="54"/>
      <c r="N221" s="54" t="s">
        <v>1101</v>
      </c>
      <c r="O221" s="56"/>
      <c r="P221" s="113" t="s">
        <v>36</v>
      </c>
      <c r="Q221" s="25" t="s">
        <v>1102</v>
      </c>
      <c r="R221" s="25" t="s">
        <v>1102</v>
      </c>
      <c r="S221" s="57" t="s">
        <v>38</v>
      </c>
      <c r="T221" s="56" t="s">
        <v>1103</v>
      </c>
      <c r="U221" s="56"/>
      <c r="V221" s="54" t="s">
        <v>40</v>
      </c>
      <c r="W221" s="54" t="s">
        <v>41</v>
      </c>
      <c r="X221" s="33">
        <f>4+2+2</f>
        <v>8</v>
      </c>
      <c r="Y221" s="54"/>
      <c r="Z221" s="54" t="s">
        <v>53</v>
      </c>
      <c r="AA221" s="56" t="s">
        <v>44</v>
      </c>
      <c r="AB221" s="22" t="s">
        <v>45</v>
      </c>
      <c r="AC221" s="54" t="s">
        <v>1100</v>
      </c>
      <c r="AD221" s="54" t="s">
        <v>42</v>
      </c>
      <c r="AE221" s="54" t="s">
        <v>43</v>
      </c>
      <c r="AF221" s="24" t="s">
        <v>44</v>
      </c>
      <c r="AG221" s="22" t="s">
        <v>1104</v>
      </c>
      <c r="AH221" s="32" t="s">
        <v>46</v>
      </c>
      <c r="AI221" s="22"/>
      <c r="AJ221" s="25" t="s">
        <v>48</v>
      </c>
      <c r="AK221" s="34">
        <v>44399</v>
      </c>
      <c r="AL221" s="33">
        <f t="shared" ref="AL221:AL232" si="10">B221</f>
        <v>91438</v>
      </c>
    </row>
    <row r="222" spans="1:38" ht="18" customHeight="1" x14ac:dyDescent="0.3">
      <c r="A222" s="135">
        <v>218</v>
      </c>
      <c r="B222" s="21">
        <v>91439</v>
      </c>
      <c r="C222" s="54"/>
      <c r="D222" s="23" t="s">
        <v>48</v>
      </c>
      <c r="E222" s="21"/>
      <c r="F222" s="54"/>
      <c r="G222" s="54"/>
      <c r="H222" s="120"/>
      <c r="I222" s="54" t="s">
        <v>1105</v>
      </c>
      <c r="J222" s="54"/>
      <c r="K222" s="54" t="s">
        <v>34</v>
      </c>
      <c r="L222" s="54"/>
      <c r="M222" s="54"/>
      <c r="N222" s="54" t="s">
        <v>1101</v>
      </c>
      <c r="O222" s="56"/>
      <c r="P222" s="113" t="s">
        <v>36</v>
      </c>
      <c r="Q222" s="25" t="s">
        <v>1102</v>
      </c>
      <c r="R222" s="25" t="s">
        <v>1102</v>
      </c>
      <c r="S222" s="57" t="s">
        <v>38</v>
      </c>
      <c r="T222" s="56" t="s">
        <v>1103</v>
      </c>
      <c r="U222" s="56"/>
      <c r="V222" s="54" t="s">
        <v>40</v>
      </c>
      <c r="W222" s="54" t="s">
        <v>41</v>
      </c>
      <c r="X222" s="33">
        <f>3*3</f>
        <v>9</v>
      </c>
      <c r="Y222" s="54"/>
      <c r="Z222" s="54"/>
      <c r="AA222" s="56" t="s">
        <v>44</v>
      </c>
      <c r="AB222" s="22" t="s">
        <v>1108</v>
      </c>
      <c r="AC222" s="54" t="s">
        <v>1105</v>
      </c>
      <c r="AD222" s="54" t="s">
        <v>1106</v>
      </c>
      <c r="AE222" s="54" t="s">
        <v>1107</v>
      </c>
      <c r="AF222" s="24"/>
      <c r="AG222" s="22"/>
      <c r="AH222" s="22"/>
      <c r="AI222" s="22"/>
      <c r="AJ222" s="25" t="s">
        <v>48</v>
      </c>
      <c r="AK222" s="34">
        <v>44399</v>
      </c>
      <c r="AL222" s="33">
        <f t="shared" si="10"/>
        <v>91439</v>
      </c>
    </row>
    <row r="223" spans="1:38" ht="18" customHeight="1" x14ac:dyDescent="0.3">
      <c r="A223" s="135">
        <v>219</v>
      </c>
      <c r="B223" s="21">
        <v>91440</v>
      </c>
      <c r="C223" s="54"/>
      <c r="D223" s="23" t="s">
        <v>48</v>
      </c>
      <c r="E223" s="21"/>
      <c r="F223" s="54"/>
      <c r="G223" s="54"/>
      <c r="H223" s="120"/>
      <c r="I223" s="54" t="s">
        <v>1109</v>
      </c>
      <c r="J223" s="54"/>
      <c r="K223" s="54" t="s">
        <v>1110</v>
      </c>
      <c r="L223" s="54"/>
      <c r="M223" s="54"/>
      <c r="N223" s="54" t="s">
        <v>1101</v>
      </c>
      <c r="O223" s="56"/>
      <c r="P223" s="113" t="s">
        <v>36</v>
      </c>
      <c r="Q223" s="25" t="s">
        <v>1102</v>
      </c>
      <c r="R223" s="25" t="s">
        <v>1102</v>
      </c>
      <c r="S223" s="57" t="s">
        <v>38</v>
      </c>
      <c r="T223" s="56" t="s">
        <v>1103</v>
      </c>
      <c r="U223" s="56"/>
      <c r="V223" s="54" t="s">
        <v>59</v>
      </c>
      <c r="W223" s="54" t="s">
        <v>60</v>
      </c>
      <c r="X223" s="33">
        <v>31</v>
      </c>
      <c r="Y223" s="54"/>
      <c r="Z223" s="54" t="s">
        <v>53</v>
      </c>
      <c r="AA223" s="56" t="s">
        <v>44</v>
      </c>
      <c r="AB223" s="22" t="s">
        <v>1113</v>
      </c>
      <c r="AC223" s="54" t="s">
        <v>1109</v>
      </c>
      <c r="AD223" s="54" t="s">
        <v>1111</v>
      </c>
      <c r="AE223" s="54" t="s">
        <v>1112</v>
      </c>
      <c r="AF223" s="24" t="s">
        <v>44</v>
      </c>
      <c r="AG223" s="22" t="s">
        <v>1114</v>
      </c>
      <c r="AH223" s="32" t="s">
        <v>1115</v>
      </c>
      <c r="AI223" s="22"/>
      <c r="AJ223" s="21" t="s">
        <v>48</v>
      </c>
      <c r="AK223" s="34">
        <v>44399</v>
      </c>
      <c r="AL223" s="33">
        <f t="shared" si="10"/>
        <v>91440</v>
      </c>
    </row>
    <row r="224" spans="1:38" ht="18" customHeight="1" x14ac:dyDescent="0.3">
      <c r="A224" s="135">
        <v>220</v>
      </c>
      <c r="B224" s="21">
        <v>91441</v>
      </c>
      <c r="C224" s="54"/>
      <c r="D224" s="23" t="s">
        <v>48</v>
      </c>
      <c r="E224" s="21"/>
      <c r="F224" s="54"/>
      <c r="G224" s="54"/>
      <c r="H224" s="120"/>
      <c r="I224" s="54" t="s">
        <v>1116</v>
      </c>
      <c r="J224" s="54"/>
      <c r="K224" s="54" t="s">
        <v>1110</v>
      </c>
      <c r="L224" s="54"/>
      <c r="M224" s="54"/>
      <c r="N224" s="54" t="s">
        <v>1101</v>
      </c>
      <c r="O224" s="56"/>
      <c r="P224" s="113" t="s">
        <v>36</v>
      </c>
      <c r="Q224" s="25" t="s">
        <v>1102</v>
      </c>
      <c r="R224" s="25" t="s">
        <v>1102</v>
      </c>
      <c r="S224" s="57" t="s">
        <v>38</v>
      </c>
      <c r="T224" s="56" t="s">
        <v>1103</v>
      </c>
      <c r="U224" s="56"/>
      <c r="V224" s="54" t="s">
        <v>59</v>
      </c>
      <c r="W224" s="54" t="s">
        <v>60</v>
      </c>
      <c r="X224" s="33">
        <v>33</v>
      </c>
      <c r="Y224" s="54"/>
      <c r="Z224" s="54" t="s">
        <v>53</v>
      </c>
      <c r="AA224" s="56" t="s">
        <v>44</v>
      </c>
      <c r="AB224" s="22" t="s">
        <v>1113</v>
      </c>
      <c r="AC224" s="54" t="s">
        <v>1116</v>
      </c>
      <c r="AD224" s="54" t="s">
        <v>1111</v>
      </c>
      <c r="AE224" s="54" t="s">
        <v>1112</v>
      </c>
      <c r="AF224" s="24" t="s">
        <v>44</v>
      </c>
      <c r="AG224" s="22" t="s">
        <v>1114</v>
      </c>
      <c r="AH224" s="32" t="s">
        <v>1115</v>
      </c>
      <c r="AI224" s="22"/>
      <c r="AJ224" s="21" t="s">
        <v>48</v>
      </c>
      <c r="AK224" s="34">
        <v>44399</v>
      </c>
      <c r="AL224" s="33">
        <f t="shared" si="10"/>
        <v>91441</v>
      </c>
    </row>
    <row r="225" spans="1:38" ht="18" customHeight="1" x14ac:dyDescent="0.3">
      <c r="A225" s="135">
        <v>221</v>
      </c>
      <c r="B225" s="21">
        <v>91442</v>
      </c>
      <c r="C225" s="54"/>
      <c r="D225" s="23" t="s">
        <v>48</v>
      </c>
      <c r="E225" s="21"/>
      <c r="F225" s="54"/>
      <c r="G225" s="54"/>
      <c r="H225" s="120"/>
      <c r="I225" s="54" t="s">
        <v>1117</v>
      </c>
      <c r="J225" s="54"/>
      <c r="K225" s="54" t="s">
        <v>1110</v>
      </c>
      <c r="L225" s="54"/>
      <c r="M225" s="54"/>
      <c r="N225" s="54" t="s">
        <v>1101</v>
      </c>
      <c r="O225" s="56"/>
      <c r="P225" s="113" t="s">
        <v>36</v>
      </c>
      <c r="Q225" s="25" t="s">
        <v>1102</v>
      </c>
      <c r="R225" s="25" t="s">
        <v>1102</v>
      </c>
      <c r="S225" s="57" t="s">
        <v>38</v>
      </c>
      <c r="T225" s="56" t="s">
        <v>1103</v>
      </c>
      <c r="U225" s="56"/>
      <c r="V225" s="54" t="s">
        <v>59</v>
      </c>
      <c r="W225" s="54" t="s">
        <v>60</v>
      </c>
      <c r="X225" s="33">
        <f>37+6</f>
        <v>43</v>
      </c>
      <c r="Y225" s="54"/>
      <c r="Z225" s="54" t="s">
        <v>53</v>
      </c>
      <c r="AA225" s="56" t="s">
        <v>44</v>
      </c>
      <c r="AB225" s="22" t="s">
        <v>1113</v>
      </c>
      <c r="AC225" s="54" t="s">
        <v>1117</v>
      </c>
      <c r="AD225" s="54" t="s">
        <v>1111</v>
      </c>
      <c r="AE225" s="54" t="s">
        <v>1112</v>
      </c>
      <c r="AF225" s="24" t="s">
        <v>44</v>
      </c>
      <c r="AG225" s="22" t="s">
        <v>1114</v>
      </c>
      <c r="AH225" s="32" t="s">
        <v>1115</v>
      </c>
      <c r="AI225" s="22"/>
      <c r="AJ225" s="21" t="s">
        <v>48</v>
      </c>
      <c r="AK225" s="34">
        <v>44399</v>
      </c>
      <c r="AL225" s="33">
        <f t="shared" si="10"/>
        <v>91442</v>
      </c>
    </row>
    <row r="226" spans="1:38" ht="18" customHeight="1" x14ac:dyDescent="0.3">
      <c r="A226" s="135">
        <v>222</v>
      </c>
      <c r="B226" s="21">
        <v>91443</v>
      </c>
      <c r="C226" s="54"/>
      <c r="D226" s="23" t="s">
        <v>48</v>
      </c>
      <c r="E226" s="21"/>
      <c r="F226" s="54"/>
      <c r="G226" s="54"/>
      <c r="H226" s="120"/>
      <c r="I226" s="54" t="s">
        <v>1118</v>
      </c>
      <c r="J226" s="54"/>
      <c r="K226" s="54" t="s">
        <v>1110</v>
      </c>
      <c r="L226" s="54"/>
      <c r="M226" s="54"/>
      <c r="N226" s="54" t="s">
        <v>1101</v>
      </c>
      <c r="O226" s="56"/>
      <c r="P226" s="113" t="s">
        <v>36</v>
      </c>
      <c r="Q226" s="25" t="s">
        <v>1102</v>
      </c>
      <c r="R226" s="25" t="s">
        <v>1102</v>
      </c>
      <c r="S226" s="57" t="s">
        <v>38</v>
      </c>
      <c r="T226" s="56" t="s">
        <v>1103</v>
      </c>
      <c r="U226" s="56"/>
      <c r="V226" s="54" t="s">
        <v>59</v>
      </c>
      <c r="W226" s="54" t="s">
        <v>60</v>
      </c>
      <c r="X226" s="33">
        <v>52</v>
      </c>
      <c r="Y226" s="54"/>
      <c r="Z226" s="54" t="s">
        <v>53</v>
      </c>
      <c r="AA226" s="56" t="s">
        <v>44</v>
      </c>
      <c r="AB226" s="22" t="s">
        <v>1113</v>
      </c>
      <c r="AC226" s="54" t="s">
        <v>1118</v>
      </c>
      <c r="AD226" s="54" t="s">
        <v>1111</v>
      </c>
      <c r="AE226" s="54" t="s">
        <v>1112</v>
      </c>
      <c r="AF226" s="24" t="s">
        <v>44</v>
      </c>
      <c r="AG226" s="22" t="s">
        <v>1114</v>
      </c>
      <c r="AH226" s="32" t="s">
        <v>1115</v>
      </c>
      <c r="AI226" s="22"/>
      <c r="AJ226" s="21" t="s">
        <v>48</v>
      </c>
      <c r="AK226" s="34">
        <v>44399</v>
      </c>
      <c r="AL226" s="33">
        <f t="shared" si="10"/>
        <v>91443</v>
      </c>
    </row>
    <row r="227" spans="1:38" ht="18" customHeight="1" x14ac:dyDescent="0.3">
      <c r="A227" s="135">
        <v>223</v>
      </c>
      <c r="B227" s="21">
        <v>91444</v>
      </c>
      <c r="C227" s="54"/>
      <c r="D227" s="23" t="s">
        <v>48</v>
      </c>
      <c r="E227" s="21"/>
      <c r="F227" s="54"/>
      <c r="G227" s="54"/>
      <c r="H227" s="120"/>
      <c r="I227" s="54" t="s">
        <v>1119</v>
      </c>
      <c r="J227" s="54"/>
      <c r="K227" s="54" t="s">
        <v>1110</v>
      </c>
      <c r="L227" s="54"/>
      <c r="M227" s="54"/>
      <c r="N227" s="54" t="s">
        <v>1101</v>
      </c>
      <c r="O227" s="56"/>
      <c r="P227" s="113" t="s">
        <v>36</v>
      </c>
      <c r="Q227" s="25" t="s">
        <v>1102</v>
      </c>
      <c r="R227" s="25" t="s">
        <v>1102</v>
      </c>
      <c r="S227" s="57" t="s">
        <v>38</v>
      </c>
      <c r="T227" s="56" t="s">
        <v>1103</v>
      </c>
      <c r="U227" s="56"/>
      <c r="V227" s="54" t="s">
        <v>59</v>
      </c>
      <c r="W227" s="54" t="s">
        <v>60</v>
      </c>
      <c r="X227" s="33">
        <v>22</v>
      </c>
      <c r="Y227" s="54"/>
      <c r="Z227" s="54" t="s">
        <v>53</v>
      </c>
      <c r="AA227" s="56" t="s">
        <v>44</v>
      </c>
      <c r="AB227" s="22" t="s">
        <v>1113</v>
      </c>
      <c r="AC227" s="54" t="s">
        <v>1119</v>
      </c>
      <c r="AD227" s="54" t="s">
        <v>1111</v>
      </c>
      <c r="AE227" s="54" t="s">
        <v>1112</v>
      </c>
      <c r="AF227" s="24" t="s">
        <v>44</v>
      </c>
      <c r="AG227" s="22" t="s">
        <v>1114</v>
      </c>
      <c r="AH227" s="32" t="s">
        <v>1115</v>
      </c>
      <c r="AI227" s="22"/>
      <c r="AJ227" s="21" t="s">
        <v>48</v>
      </c>
      <c r="AK227" s="34">
        <v>44399</v>
      </c>
      <c r="AL227" s="33">
        <f t="shared" si="10"/>
        <v>91444</v>
      </c>
    </row>
    <row r="228" spans="1:38" ht="18" customHeight="1" x14ac:dyDescent="0.3">
      <c r="A228" s="135">
        <v>224</v>
      </c>
      <c r="B228" s="21">
        <v>91445</v>
      </c>
      <c r="C228" s="54"/>
      <c r="D228" s="23" t="s">
        <v>48</v>
      </c>
      <c r="E228" s="21"/>
      <c r="F228" s="54"/>
      <c r="G228" s="54"/>
      <c r="H228" s="120"/>
      <c r="I228" s="54" t="s">
        <v>1120</v>
      </c>
      <c r="J228" s="54"/>
      <c r="K228" s="54"/>
      <c r="L228" s="54" t="s">
        <v>1121</v>
      </c>
      <c r="M228" s="54"/>
      <c r="N228" s="54" t="s">
        <v>1101</v>
      </c>
      <c r="O228" s="56"/>
      <c r="P228" s="113" t="s">
        <v>36</v>
      </c>
      <c r="Q228" s="25" t="s">
        <v>1102</v>
      </c>
      <c r="R228" s="25" t="s">
        <v>1102</v>
      </c>
      <c r="S228" s="57" t="s">
        <v>38</v>
      </c>
      <c r="T228" s="56" t="s">
        <v>1103</v>
      </c>
      <c r="U228" s="56"/>
      <c r="V228" s="54" t="s">
        <v>59</v>
      </c>
      <c r="W228" s="54"/>
      <c r="X228" s="33">
        <v>26</v>
      </c>
      <c r="Y228" s="54"/>
      <c r="Z228" s="54"/>
      <c r="AA228" s="56" t="s">
        <v>44</v>
      </c>
      <c r="AB228" s="31" t="s">
        <v>198</v>
      </c>
      <c r="AC228" s="54" t="s">
        <v>1120</v>
      </c>
      <c r="AD228" s="54" t="s">
        <v>196</v>
      </c>
      <c r="AE228" s="54" t="s">
        <v>197</v>
      </c>
      <c r="AF228" s="24"/>
      <c r="AG228" s="22"/>
      <c r="AH228" s="32" t="s">
        <v>1122</v>
      </c>
      <c r="AI228" s="22"/>
      <c r="AJ228" s="21" t="s">
        <v>48</v>
      </c>
      <c r="AK228" s="34">
        <v>44399</v>
      </c>
      <c r="AL228" s="33">
        <f t="shared" si="10"/>
        <v>91445</v>
      </c>
    </row>
    <row r="229" spans="1:38" ht="18" customHeight="1" x14ac:dyDescent="0.3">
      <c r="A229" s="135">
        <v>225</v>
      </c>
      <c r="B229" s="21">
        <v>91446</v>
      </c>
      <c r="C229" s="54"/>
      <c r="D229" s="23" t="s">
        <v>48</v>
      </c>
      <c r="E229" s="21"/>
      <c r="F229" s="54"/>
      <c r="G229" s="54"/>
      <c r="H229" s="120"/>
      <c r="I229" s="54" t="s">
        <v>1123</v>
      </c>
      <c r="J229" s="54"/>
      <c r="K229" s="54" t="s">
        <v>34</v>
      </c>
      <c r="L229" s="54"/>
      <c r="M229" s="54"/>
      <c r="N229" s="54" t="s">
        <v>1101</v>
      </c>
      <c r="O229" s="56"/>
      <c r="P229" s="113" t="s">
        <v>36</v>
      </c>
      <c r="Q229" s="25" t="s">
        <v>1102</v>
      </c>
      <c r="R229" s="25" t="s">
        <v>1102</v>
      </c>
      <c r="S229" s="57" t="s">
        <v>38</v>
      </c>
      <c r="T229" s="56" t="s">
        <v>1103</v>
      </c>
      <c r="U229" s="56"/>
      <c r="V229" s="54" t="s">
        <v>40</v>
      </c>
      <c r="W229" s="54" t="s">
        <v>41</v>
      </c>
      <c r="X229" s="33">
        <v>4</v>
      </c>
      <c r="Y229" s="54"/>
      <c r="Z229" s="54" t="s">
        <v>53</v>
      </c>
      <c r="AA229" s="56" t="s">
        <v>44</v>
      </c>
      <c r="AB229" s="22" t="s">
        <v>178</v>
      </c>
      <c r="AC229" s="54" t="s">
        <v>1124</v>
      </c>
      <c r="AD229" s="54" t="s">
        <v>151</v>
      </c>
      <c r="AE229" s="54" t="s">
        <v>209</v>
      </c>
      <c r="AF229" s="24" t="s">
        <v>44</v>
      </c>
      <c r="AG229" s="22" t="s">
        <v>153</v>
      </c>
      <c r="AH229" s="32" t="s">
        <v>1125</v>
      </c>
      <c r="AI229" s="22"/>
      <c r="AJ229" s="21" t="s">
        <v>48</v>
      </c>
      <c r="AK229" s="34">
        <v>44399</v>
      </c>
      <c r="AL229" s="33">
        <f t="shared" si="10"/>
        <v>91446</v>
      </c>
    </row>
    <row r="230" spans="1:38" ht="18" customHeight="1" x14ac:dyDescent="0.3">
      <c r="A230" s="135">
        <v>226</v>
      </c>
      <c r="B230" s="21">
        <v>91447</v>
      </c>
      <c r="C230" s="54"/>
      <c r="D230" s="23" t="s">
        <v>48</v>
      </c>
      <c r="E230" s="21"/>
      <c r="F230" s="38" t="s">
        <v>1129</v>
      </c>
      <c r="G230" s="54" t="s">
        <v>1378</v>
      </c>
      <c r="H230" s="120"/>
      <c r="I230" s="54" t="s">
        <v>1379</v>
      </c>
      <c r="J230" s="54"/>
      <c r="K230" s="54" t="s">
        <v>34</v>
      </c>
      <c r="L230" s="54"/>
      <c r="M230" s="54"/>
      <c r="N230" s="54" t="s">
        <v>1101</v>
      </c>
      <c r="O230" s="56"/>
      <c r="P230" s="113" t="s">
        <v>36</v>
      </c>
      <c r="Q230" s="25" t="s">
        <v>1102</v>
      </c>
      <c r="R230" s="25" t="s">
        <v>1102</v>
      </c>
      <c r="S230" s="57" t="s">
        <v>38</v>
      </c>
      <c r="T230" s="56" t="s">
        <v>1103</v>
      </c>
      <c r="U230" s="56"/>
      <c r="V230" s="54" t="s">
        <v>40</v>
      </c>
      <c r="W230" s="54" t="s">
        <v>41</v>
      </c>
      <c r="X230" s="33">
        <f>30+5</f>
        <v>35</v>
      </c>
      <c r="Y230" s="54"/>
      <c r="Z230" s="54"/>
      <c r="AA230" s="56" t="s">
        <v>44</v>
      </c>
      <c r="AB230" s="22" t="s">
        <v>1127</v>
      </c>
      <c r="AC230" s="54" t="s">
        <v>1126</v>
      </c>
      <c r="AD230" s="54" t="s">
        <v>70</v>
      </c>
      <c r="AE230" s="54" t="s">
        <v>71</v>
      </c>
      <c r="AF230" s="24" t="s">
        <v>44</v>
      </c>
      <c r="AG230" s="22" t="s">
        <v>1128</v>
      </c>
      <c r="AH230" s="32" t="s">
        <v>73</v>
      </c>
      <c r="AI230" s="22"/>
      <c r="AJ230" s="25" t="s">
        <v>248</v>
      </c>
      <c r="AK230" s="34">
        <v>44399</v>
      </c>
      <c r="AL230" s="33">
        <f t="shared" si="10"/>
        <v>91447</v>
      </c>
    </row>
    <row r="231" spans="1:38" ht="18" customHeight="1" x14ac:dyDescent="0.3">
      <c r="A231" s="135">
        <v>227</v>
      </c>
      <c r="B231" s="21">
        <v>91449</v>
      </c>
      <c r="C231" s="54"/>
      <c r="D231" s="23" t="s">
        <v>48</v>
      </c>
      <c r="E231" s="21"/>
      <c r="F231" s="54"/>
      <c r="G231" s="54"/>
      <c r="H231" s="120"/>
      <c r="I231" s="54" t="s">
        <v>1130</v>
      </c>
      <c r="J231" s="54"/>
      <c r="K231" s="54" t="s">
        <v>291</v>
      </c>
      <c r="L231" s="54"/>
      <c r="M231" s="54"/>
      <c r="N231" s="54" t="s">
        <v>1101</v>
      </c>
      <c r="O231" s="56"/>
      <c r="P231" s="113" t="s">
        <v>36</v>
      </c>
      <c r="Q231" s="25" t="s">
        <v>1102</v>
      </c>
      <c r="R231" s="25" t="s">
        <v>1102</v>
      </c>
      <c r="S231" s="57" t="s">
        <v>38</v>
      </c>
      <c r="T231" s="56" t="s">
        <v>1103</v>
      </c>
      <c r="U231" s="56"/>
      <c r="V231" s="54"/>
      <c r="W231" s="54"/>
      <c r="X231" s="33">
        <v>7</v>
      </c>
      <c r="Y231" s="54"/>
      <c r="Z231" s="54" t="s">
        <v>53</v>
      </c>
      <c r="AA231" s="56" t="s">
        <v>44</v>
      </c>
      <c r="AB231" s="22" t="s">
        <v>1113</v>
      </c>
      <c r="AC231" s="54" t="s">
        <v>1130</v>
      </c>
      <c r="AD231" s="54" t="s">
        <v>1111</v>
      </c>
      <c r="AE231" s="54" t="s">
        <v>1112</v>
      </c>
      <c r="AF231" s="24" t="s">
        <v>44</v>
      </c>
      <c r="AG231" s="22" t="s">
        <v>1114</v>
      </c>
      <c r="AH231" s="32" t="s">
        <v>1115</v>
      </c>
      <c r="AI231" s="22"/>
      <c r="AJ231" s="21" t="s">
        <v>48</v>
      </c>
      <c r="AK231" s="34">
        <v>44399</v>
      </c>
      <c r="AL231" s="33">
        <f t="shared" si="10"/>
        <v>91449</v>
      </c>
    </row>
    <row r="232" spans="1:38" ht="18" customHeight="1" x14ac:dyDescent="0.3">
      <c r="A232" s="135">
        <v>228</v>
      </c>
      <c r="B232" s="21">
        <v>91450</v>
      </c>
      <c r="C232" s="54"/>
      <c r="D232" s="23" t="s">
        <v>48</v>
      </c>
      <c r="E232" s="21"/>
      <c r="F232" s="54"/>
      <c r="G232" s="54"/>
      <c r="H232" s="120"/>
      <c r="I232" s="54" t="s">
        <v>1131</v>
      </c>
      <c r="J232" s="54"/>
      <c r="K232" s="54"/>
      <c r="L232" s="54" t="s">
        <v>1132</v>
      </c>
      <c r="M232" s="54"/>
      <c r="N232" s="54" t="s">
        <v>1101</v>
      </c>
      <c r="O232" s="56"/>
      <c r="P232" s="113" t="s">
        <v>36</v>
      </c>
      <c r="Q232" s="25" t="s">
        <v>1102</v>
      </c>
      <c r="R232" s="25" t="s">
        <v>1102</v>
      </c>
      <c r="S232" s="57" t="s">
        <v>38</v>
      </c>
      <c r="T232" s="56" t="s">
        <v>1103</v>
      </c>
      <c r="U232" s="56"/>
      <c r="V232" s="54" t="s">
        <v>59</v>
      </c>
      <c r="W232" s="54" t="s">
        <v>41</v>
      </c>
      <c r="X232" s="33">
        <v>38</v>
      </c>
      <c r="Y232" s="54"/>
      <c r="Z232" s="54"/>
      <c r="AA232" s="56" t="s">
        <v>44</v>
      </c>
      <c r="AB232" s="31" t="s">
        <v>198</v>
      </c>
      <c r="AC232" s="54" t="s">
        <v>1131</v>
      </c>
      <c r="AD232" s="54" t="s">
        <v>196</v>
      </c>
      <c r="AE232" s="54" t="s">
        <v>1133</v>
      </c>
      <c r="AF232" s="24"/>
      <c r="AG232" s="22"/>
      <c r="AH232" s="32" t="s">
        <v>1134</v>
      </c>
      <c r="AI232" s="22"/>
      <c r="AJ232" s="21" t="s">
        <v>48</v>
      </c>
      <c r="AK232" s="34">
        <v>44399</v>
      </c>
      <c r="AL232" s="33">
        <f t="shared" si="10"/>
        <v>91450</v>
      </c>
    </row>
    <row r="233" spans="1:38" ht="18" customHeight="1" x14ac:dyDescent="0.3">
      <c r="A233" s="135">
        <v>229</v>
      </c>
      <c r="B233" s="21"/>
      <c r="C233" s="54"/>
      <c r="D233" s="23"/>
      <c r="E233" s="21"/>
      <c r="F233" s="54"/>
      <c r="G233" s="54"/>
      <c r="H233" s="120" t="s">
        <v>1139</v>
      </c>
      <c r="I233" s="54"/>
      <c r="J233" s="54"/>
      <c r="K233" s="54"/>
      <c r="L233" s="54"/>
      <c r="M233" s="54"/>
      <c r="N233" s="54"/>
      <c r="O233" s="56"/>
      <c r="P233" s="113"/>
      <c r="Q233" s="25"/>
      <c r="R233" s="25"/>
      <c r="S233" s="57"/>
      <c r="T233" s="56"/>
      <c r="U233" s="56"/>
      <c r="V233" s="54"/>
      <c r="W233" s="54"/>
      <c r="X233" s="33"/>
      <c r="Y233" s="54"/>
      <c r="Z233" s="54"/>
      <c r="AA233" s="56"/>
      <c r="AB233" s="31"/>
      <c r="AC233" s="54"/>
      <c r="AD233" s="54"/>
      <c r="AE233" s="54"/>
      <c r="AF233" s="24"/>
      <c r="AG233" s="22"/>
      <c r="AH233" s="32"/>
      <c r="AI233" s="22"/>
      <c r="AJ233" s="21"/>
      <c r="AK233" s="34"/>
      <c r="AL233" s="33"/>
    </row>
    <row r="234" spans="1:38" ht="18" customHeight="1" x14ac:dyDescent="0.3">
      <c r="A234" s="135">
        <v>230</v>
      </c>
      <c r="B234" s="21">
        <v>91451</v>
      </c>
      <c r="C234" s="54"/>
      <c r="D234" s="23" t="s">
        <v>48</v>
      </c>
      <c r="E234" s="21"/>
      <c r="F234" s="54"/>
      <c r="G234" s="54"/>
      <c r="H234" s="120"/>
      <c r="I234" s="54" t="s">
        <v>1135</v>
      </c>
      <c r="J234" s="54" t="s">
        <v>1136</v>
      </c>
      <c r="K234" s="54" t="s">
        <v>1137</v>
      </c>
      <c r="L234" s="54" t="s">
        <v>1138</v>
      </c>
      <c r="M234" s="54"/>
      <c r="N234" s="54" t="s">
        <v>1139</v>
      </c>
      <c r="O234" s="56"/>
      <c r="P234" s="113" t="s">
        <v>36</v>
      </c>
      <c r="Q234" s="25" t="s">
        <v>1140</v>
      </c>
      <c r="R234" s="25" t="s">
        <v>1140</v>
      </c>
      <c r="S234" s="57" t="s">
        <v>38</v>
      </c>
      <c r="T234" s="56" t="s">
        <v>1141</v>
      </c>
      <c r="U234" s="56"/>
      <c r="V234" s="54" t="s">
        <v>59</v>
      </c>
      <c r="W234" s="54" t="s">
        <v>41</v>
      </c>
      <c r="X234" s="33">
        <v>103</v>
      </c>
      <c r="Y234" s="54"/>
      <c r="Z234" s="56" t="s">
        <v>347</v>
      </c>
      <c r="AA234" s="56" t="s">
        <v>44</v>
      </c>
      <c r="AB234" s="31" t="s">
        <v>198</v>
      </c>
      <c r="AC234" s="54" t="s">
        <v>1135</v>
      </c>
      <c r="AD234" s="54" t="s">
        <v>196</v>
      </c>
      <c r="AE234" s="54" t="s">
        <v>197</v>
      </c>
      <c r="AF234" s="24"/>
      <c r="AG234" s="22"/>
      <c r="AH234" s="32" t="s">
        <v>1142</v>
      </c>
      <c r="AI234" s="22"/>
      <c r="AJ234" s="21" t="s">
        <v>48</v>
      </c>
      <c r="AK234" s="34">
        <v>44399</v>
      </c>
      <c r="AL234" s="33">
        <f t="shared" ref="AL234:AL252" si="11">B234</f>
        <v>91451</v>
      </c>
    </row>
    <row r="235" spans="1:38" ht="18" customHeight="1" x14ac:dyDescent="0.3">
      <c r="A235" s="135">
        <v>231</v>
      </c>
      <c r="B235" s="21">
        <v>91452</v>
      </c>
      <c r="C235" s="54"/>
      <c r="D235" s="23" t="s">
        <v>48</v>
      </c>
      <c r="E235" s="21"/>
      <c r="F235" s="54"/>
      <c r="G235" s="54"/>
      <c r="H235" s="120"/>
      <c r="I235" s="54" t="s">
        <v>1143</v>
      </c>
      <c r="J235" s="54"/>
      <c r="K235" s="54" t="s">
        <v>1144</v>
      </c>
      <c r="L235" s="54" t="s">
        <v>1145</v>
      </c>
      <c r="M235" s="54"/>
      <c r="N235" s="54" t="s">
        <v>1139</v>
      </c>
      <c r="O235" s="56"/>
      <c r="P235" s="113" t="s">
        <v>36</v>
      </c>
      <c r="Q235" s="25" t="s">
        <v>1140</v>
      </c>
      <c r="R235" s="25" t="s">
        <v>1140</v>
      </c>
      <c r="S235" s="57" t="s">
        <v>38</v>
      </c>
      <c r="T235" s="56" t="s">
        <v>1146</v>
      </c>
      <c r="U235" s="56"/>
      <c r="V235" s="54" t="s">
        <v>40</v>
      </c>
      <c r="W235" s="54" t="s">
        <v>41</v>
      </c>
      <c r="X235" s="33">
        <v>10</v>
      </c>
      <c r="Y235" s="54"/>
      <c r="Z235" s="54"/>
      <c r="AA235" s="56" t="s">
        <v>44</v>
      </c>
      <c r="AB235" s="31" t="s">
        <v>1147</v>
      </c>
      <c r="AC235" s="54" t="s">
        <v>1143</v>
      </c>
      <c r="AD235" s="54"/>
      <c r="AE235" s="54" t="s">
        <v>1144</v>
      </c>
      <c r="AF235" s="24" t="s">
        <v>44</v>
      </c>
      <c r="AG235" s="22" t="s">
        <v>1148</v>
      </c>
      <c r="AH235" s="32" t="s">
        <v>1149</v>
      </c>
      <c r="AI235" s="22"/>
      <c r="AJ235" s="21" t="s">
        <v>48</v>
      </c>
      <c r="AK235" s="34">
        <v>44399</v>
      </c>
      <c r="AL235" s="33">
        <f t="shared" si="11"/>
        <v>91452</v>
      </c>
    </row>
    <row r="236" spans="1:38" ht="18" customHeight="1" x14ac:dyDescent="0.3">
      <c r="A236" s="135">
        <v>232</v>
      </c>
      <c r="B236" s="21">
        <v>91453</v>
      </c>
      <c r="C236" s="54"/>
      <c r="D236" s="23" t="s">
        <v>48</v>
      </c>
      <c r="E236" s="21"/>
      <c r="F236" s="54"/>
      <c r="G236" s="54"/>
      <c r="H236" s="120"/>
      <c r="I236" s="54" t="s">
        <v>1150</v>
      </c>
      <c r="J236" s="54"/>
      <c r="K236" s="54" t="s">
        <v>34</v>
      </c>
      <c r="L236" s="54"/>
      <c r="M236" s="54"/>
      <c r="N236" s="54" t="s">
        <v>1139</v>
      </c>
      <c r="O236" s="56"/>
      <c r="P236" s="113" t="s">
        <v>36</v>
      </c>
      <c r="Q236" s="25" t="s">
        <v>1140</v>
      </c>
      <c r="R236" s="25" t="s">
        <v>1140</v>
      </c>
      <c r="S236" s="57" t="s">
        <v>38</v>
      </c>
      <c r="T236" s="56" t="s">
        <v>1146</v>
      </c>
      <c r="U236" s="56"/>
      <c r="V236" s="54" t="s">
        <v>40</v>
      </c>
      <c r="W236" s="54" t="s">
        <v>41</v>
      </c>
      <c r="X236" s="33">
        <v>7</v>
      </c>
      <c r="Y236" s="54"/>
      <c r="Z236" s="54" t="s">
        <v>85</v>
      </c>
      <c r="AA236" s="56" t="s">
        <v>44</v>
      </c>
      <c r="AB236" s="22" t="s">
        <v>1108</v>
      </c>
      <c r="AC236" s="54" t="s">
        <v>1150</v>
      </c>
      <c r="AD236" s="54" t="s">
        <v>1151</v>
      </c>
      <c r="AE236" s="54" t="s">
        <v>1107</v>
      </c>
      <c r="AF236" s="24" t="s">
        <v>44</v>
      </c>
      <c r="AG236" s="22" t="s">
        <v>1108</v>
      </c>
      <c r="AH236" s="165"/>
      <c r="AI236" s="22"/>
      <c r="AJ236" s="21" t="s">
        <v>48</v>
      </c>
      <c r="AK236" s="34">
        <v>44399</v>
      </c>
      <c r="AL236" s="33">
        <f t="shared" si="11"/>
        <v>91453</v>
      </c>
    </row>
    <row r="237" spans="1:38" ht="18" customHeight="1" x14ac:dyDescent="0.3">
      <c r="A237" s="135">
        <v>233</v>
      </c>
      <c r="B237" s="21">
        <v>91454</v>
      </c>
      <c r="C237" s="54"/>
      <c r="D237" s="23" t="s">
        <v>48</v>
      </c>
      <c r="E237" s="21"/>
      <c r="F237" s="54"/>
      <c r="G237" s="54"/>
      <c r="H237" s="120"/>
      <c r="I237" s="54" t="s">
        <v>1152</v>
      </c>
      <c r="J237" s="54"/>
      <c r="K237" s="54" t="s">
        <v>1153</v>
      </c>
      <c r="L237" s="54"/>
      <c r="M237" s="54"/>
      <c r="N237" s="54" t="s">
        <v>1139</v>
      </c>
      <c r="O237" s="56"/>
      <c r="P237" s="113" t="s">
        <v>36</v>
      </c>
      <c r="Q237" s="25" t="s">
        <v>1140</v>
      </c>
      <c r="R237" s="25" t="s">
        <v>1140</v>
      </c>
      <c r="S237" s="57" t="s">
        <v>38</v>
      </c>
      <c r="T237" s="56" t="s">
        <v>1141</v>
      </c>
      <c r="U237" s="56"/>
      <c r="V237" s="54" t="s">
        <v>92</v>
      </c>
      <c r="W237" s="54" t="s">
        <v>60</v>
      </c>
      <c r="X237" s="33"/>
      <c r="Y237" s="54"/>
      <c r="Z237" s="54"/>
      <c r="AA237" s="56" t="s">
        <v>44</v>
      </c>
      <c r="AB237" s="31" t="s">
        <v>198</v>
      </c>
      <c r="AC237" s="54" t="s">
        <v>1152</v>
      </c>
      <c r="AD237" s="54" t="s">
        <v>196</v>
      </c>
      <c r="AE237" s="54" t="s">
        <v>197</v>
      </c>
      <c r="AF237" s="24"/>
      <c r="AG237" s="22"/>
      <c r="AH237" s="32" t="s">
        <v>1154</v>
      </c>
      <c r="AI237" s="22"/>
      <c r="AJ237" s="21" t="s">
        <v>48</v>
      </c>
      <c r="AK237" s="34">
        <v>44399</v>
      </c>
      <c r="AL237" s="33">
        <f t="shared" si="11"/>
        <v>91454</v>
      </c>
    </row>
    <row r="238" spans="1:38" ht="18" customHeight="1" x14ac:dyDescent="0.3">
      <c r="A238" s="135">
        <v>234</v>
      </c>
      <c r="B238" s="21">
        <v>91455</v>
      </c>
      <c r="C238" s="54"/>
      <c r="D238" s="23" t="s">
        <v>48</v>
      </c>
      <c r="E238" s="21"/>
      <c r="F238" s="54"/>
      <c r="G238" s="54"/>
      <c r="H238" s="120"/>
      <c r="I238" s="54" t="s">
        <v>1380</v>
      </c>
      <c r="J238" s="54"/>
      <c r="K238" s="54" t="s">
        <v>34</v>
      </c>
      <c r="L238" s="54"/>
      <c r="M238" s="54"/>
      <c r="N238" s="54" t="s">
        <v>1139</v>
      </c>
      <c r="O238" s="56"/>
      <c r="P238" s="113" t="s">
        <v>36</v>
      </c>
      <c r="Q238" s="25" t="s">
        <v>1140</v>
      </c>
      <c r="R238" s="25" t="s">
        <v>1140</v>
      </c>
      <c r="S238" s="57" t="s">
        <v>38</v>
      </c>
      <c r="T238" s="56" t="s">
        <v>1146</v>
      </c>
      <c r="U238" s="56"/>
      <c r="V238" s="54" t="s">
        <v>40</v>
      </c>
      <c r="W238" s="54" t="s">
        <v>41</v>
      </c>
      <c r="X238" s="46">
        <v>5</v>
      </c>
      <c r="Y238" s="46"/>
      <c r="Z238" s="54"/>
      <c r="AA238" s="56" t="s">
        <v>44</v>
      </c>
      <c r="AB238" s="22" t="s">
        <v>72</v>
      </c>
      <c r="AC238" s="54" t="s">
        <v>1155</v>
      </c>
      <c r="AD238" s="54" t="s">
        <v>1156</v>
      </c>
      <c r="AE238" s="54" t="s">
        <v>1157</v>
      </c>
      <c r="AF238" s="24" t="s">
        <v>44</v>
      </c>
      <c r="AG238" s="22" t="s">
        <v>1128</v>
      </c>
      <c r="AH238" s="32" t="s">
        <v>73</v>
      </c>
      <c r="AI238" s="22"/>
      <c r="AJ238" s="21" t="s">
        <v>48</v>
      </c>
      <c r="AK238" s="21" t="s">
        <v>463</v>
      </c>
      <c r="AL238" s="33">
        <f t="shared" si="11"/>
        <v>91455</v>
      </c>
    </row>
    <row r="239" spans="1:38" ht="18" customHeight="1" x14ac:dyDescent="0.3">
      <c r="A239" s="135">
        <v>235</v>
      </c>
      <c r="B239" s="21">
        <v>91456</v>
      </c>
      <c r="C239" s="54"/>
      <c r="D239" s="23" t="s">
        <v>48</v>
      </c>
      <c r="E239" s="21"/>
      <c r="F239" s="54"/>
      <c r="G239" s="54"/>
      <c r="H239" s="120"/>
      <c r="I239" s="54" t="s">
        <v>1381</v>
      </c>
      <c r="J239" s="54"/>
      <c r="K239" s="54" t="s">
        <v>34</v>
      </c>
      <c r="L239" s="54"/>
      <c r="M239" s="54"/>
      <c r="N239" s="54" t="s">
        <v>1139</v>
      </c>
      <c r="O239" s="56"/>
      <c r="P239" s="113" t="s">
        <v>36</v>
      </c>
      <c r="Q239" s="25" t="s">
        <v>1140</v>
      </c>
      <c r="R239" s="25" t="s">
        <v>1140</v>
      </c>
      <c r="S239" s="57" t="s">
        <v>38</v>
      </c>
      <c r="T239" s="56" t="s">
        <v>1146</v>
      </c>
      <c r="U239" s="56"/>
      <c r="V239" s="54" t="s">
        <v>40</v>
      </c>
      <c r="W239" s="54" t="s">
        <v>41</v>
      </c>
      <c r="X239" s="33">
        <v>3</v>
      </c>
      <c r="Y239" s="54"/>
      <c r="Z239" s="54"/>
      <c r="AA239" s="56" t="s">
        <v>44</v>
      </c>
      <c r="AB239" s="22" t="s">
        <v>72</v>
      </c>
      <c r="AC239" s="54" t="s">
        <v>1155</v>
      </c>
      <c r="AD239" s="54" t="s">
        <v>1156</v>
      </c>
      <c r="AE239" s="54" t="s">
        <v>1157</v>
      </c>
      <c r="AF239" s="24" t="s">
        <v>44</v>
      </c>
      <c r="AG239" s="22" t="s">
        <v>1128</v>
      </c>
      <c r="AH239" s="32" t="s">
        <v>73</v>
      </c>
      <c r="AI239" s="22"/>
      <c r="AJ239" s="21" t="s">
        <v>48</v>
      </c>
      <c r="AK239" s="34">
        <v>44399</v>
      </c>
      <c r="AL239" s="33">
        <f t="shared" si="11"/>
        <v>91456</v>
      </c>
    </row>
    <row r="240" spans="1:38" ht="18" customHeight="1" x14ac:dyDescent="0.3">
      <c r="A240" s="135">
        <v>236</v>
      </c>
      <c r="B240" s="21">
        <v>30406</v>
      </c>
      <c r="C240" s="54"/>
      <c r="D240" s="23" t="s">
        <v>32</v>
      </c>
      <c r="E240" s="21"/>
      <c r="F240" s="55" t="s">
        <v>1158</v>
      </c>
      <c r="G240" s="55" t="s">
        <v>1382</v>
      </c>
      <c r="H240" s="118"/>
      <c r="I240" s="54" t="s">
        <v>1159</v>
      </c>
      <c r="J240" s="55" t="s">
        <v>1383</v>
      </c>
      <c r="K240" s="54" t="s">
        <v>1160</v>
      </c>
      <c r="L240" s="55" t="s">
        <v>1161</v>
      </c>
      <c r="M240" s="54"/>
      <c r="N240" s="54" t="s">
        <v>1139</v>
      </c>
      <c r="O240" s="55" t="s">
        <v>1163</v>
      </c>
      <c r="P240" s="113" t="s">
        <v>36</v>
      </c>
      <c r="Q240" s="25" t="s">
        <v>1140</v>
      </c>
      <c r="R240" s="25" t="s">
        <v>1140</v>
      </c>
      <c r="S240" s="57" t="s">
        <v>38</v>
      </c>
      <c r="T240" s="59" t="s">
        <v>1146</v>
      </c>
      <c r="U240" s="59"/>
      <c r="V240" s="59" t="s">
        <v>92</v>
      </c>
      <c r="W240" s="56" t="s">
        <v>41</v>
      </c>
      <c r="X240" s="27">
        <v>84</v>
      </c>
      <c r="Y240" s="28"/>
      <c r="Z240" s="54"/>
      <c r="AA240" s="56" t="s">
        <v>44</v>
      </c>
      <c r="AB240" s="31" t="s">
        <v>198</v>
      </c>
      <c r="AC240" s="58" t="s">
        <v>1384</v>
      </c>
      <c r="AD240" s="54" t="s">
        <v>196</v>
      </c>
      <c r="AE240" s="54" t="s">
        <v>197</v>
      </c>
      <c r="AF240" s="31" t="s">
        <v>44</v>
      </c>
      <c r="AG240" s="23" t="s">
        <v>1162</v>
      </c>
      <c r="AH240" s="32" t="s">
        <v>1164</v>
      </c>
      <c r="AI240" s="22"/>
      <c r="AJ240" s="21" t="s">
        <v>47</v>
      </c>
      <c r="AK240" s="34">
        <v>44399</v>
      </c>
      <c r="AL240" s="33">
        <f t="shared" si="11"/>
        <v>30406</v>
      </c>
    </row>
    <row r="241" spans="1:38" ht="18" customHeight="1" x14ac:dyDescent="0.3">
      <c r="A241" s="135">
        <v>237</v>
      </c>
      <c r="B241" s="21">
        <v>40331</v>
      </c>
      <c r="C241" s="56" t="s">
        <v>167</v>
      </c>
      <c r="D241" s="23" t="s">
        <v>96</v>
      </c>
      <c r="E241" s="21"/>
      <c r="F241" s="54" t="s">
        <v>1165</v>
      </c>
      <c r="G241" s="54"/>
      <c r="H241" s="120"/>
      <c r="I241" s="54" t="s">
        <v>1166</v>
      </c>
      <c r="J241" s="54"/>
      <c r="K241" s="54" t="s">
        <v>1385</v>
      </c>
      <c r="L241" s="54" t="s">
        <v>1167</v>
      </c>
      <c r="M241" s="54"/>
      <c r="N241" s="54" t="s">
        <v>1139</v>
      </c>
      <c r="O241" s="54"/>
      <c r="P241" s="113" t="s">
        <v>36</v>
      </c>
      <c r="Q241" s="25" t="s">
        <v>1140</v>
      </c>
      <c r="R241" s="25" t="s">
        <v>1140</v>
      </c>
      <c r="S241" s="57" t="s">
        <v>38</v>
      </c>
      <c r="T241" s="56" t="s">
        <v>1168</v>
      </c>
      <c r="U241" s="54"/>
      <c r="V241" s="54" t="s">
        <v>92</v>
      </c>
      <c r="W241" s="54" t="s">
        <v>41</v>
      </c>
      <c r="X241" s="33">
        <v>61</v>
      </c>
      <c r="Y241" s="54"/>
      <c r="Z241" s="54" t="s">
        <v>443</v>
      </c>
      <c r="AA241" s="56" t="s">
        <v>44</v>
      </c>
      <c r="AB241" s="22" t="s">
        <v>198</v>
      </c>
      <c r="AC241" s="54" t="s">
        <v>1166</v>
      </c>
      <c r="AD241" s="54" t="s">
        <v>196</v>
      </c>
      <c r="AE241" s="54" t="s">
        <v>197</v>
      </c>
      <c r="AF241" s="24" t="s">
        <v>79</v>
      </c>
      <c r="AG241" s="22" t="s">
        <v>1169</v>
      </c>
      <c r="AH241" s="32" t="s">
        <v>1170</v>
      </c>
      <c r="AI241" s="22"/>
      <c r="AJ241" s="21" t="s">
        <v>320</v>
      </c>
      <c r="AK241" s="34">
        <v>44399</v>
      </c>
      <c r="AL241" s="35">
        <f t="shared" si="11"/>
        <v>40331</v>
      </c>
    </row>
    <row r="242" spans="1:38" ht="18" customHeight="1" x14ac:dyDescent="0.3">
      <c r="A242" s="135">
        <v>238</v>
      </c>
      <c r="B242" s="21">
        <v>91459</v>
      </c>
      <c r="C242" s="54"/>
      <c r="D242" s="23" t="s">
        <v>48</v>
      </c>
      <c r="E242" s="21"/>
      <c r="F242" s="54"/>
      <c r="G242" s="54"/>
      <c r="H242" s="120"/>
      <c r="I242" s="54" t="s">
        <v>1171</v>
      </c>
      <c r="J242" s="54"/>
      <c r="K242" s="54" t="s">
        <v>1172</v>
      </c>
      <c r="L242" s="54"/>
      <c r="M242" s="54"/>
      <c r="N242" s="54" t="s">
        <v>1139</v>
      </c>
      <c r="O242" s="56" t="s">
        <v>1163</v>
      </c>
      <c r="P242" s="113" t="s">
        <v>36</v>
      </c>
      <c r="Q242" s="25" t="s">
        <v>1140</v>
      </c>
      <c r="R242" s="25" t="s">
        <v>1140</v>
      </c>
      <c r="S242" s="57" t="s">
        <v>38</v>
      </c>
      <c r="T242" s="56" t="s">
        <v>1146</v>
      </c>
      <c r="U242" s="56"/>
      <c r="V242" s="54" t="s">
        <v>59</v>
      </c>
      <c r="W242" s="54" t="s">
        <v>41</v>
      </c>
      <c r="X242" s="33">
        <v>175</v>
      </c>
      <c r="Y242" s="54"/>
      <c r="Z242" s="54"/>
      <c r="AA242" s="56" t="s">
        <v>44</v>
      </c>
      <c r="AB242" s="22" t="s">
        <v>198</v>
      </c>
      <c r="AC242" s="54" t="s">
        <v>1173</v>
      </c>
      <c r="AD242" s="54" t="s">
        <v>196</v>
      </c>
      <c r="AE242" s="54" t="s">
        <v>197</v>
      </c>
      <c r="AF242" s="24"/>
      <c r="AG242" s="22"/>
      <c r="AH242" s="32" t="s">
        <v>1174</v>
      </c>
      <c r="AI242" s="22"/>
      <c r="AJ242" s="25" t="s">
        <v>48</v>
      </c>
      <c r="AK242" s="34">
        <v>44399</v>
      </c>
      <c r="AL242" s="33">
        <f t="shared" si="11"/>
        <v>91459</v>
      </c>
    </row>
    <row r="243" spans="1:38" ht="18" customHeight="1" x14ac:dyDescent="0.3">
      <c r="A243" s="135">
        <v>239</v>
      </c>
      <c r="B243" s="21">
        <v>91460</v>
      </c>
      <c r="C243" s="54"/>
      <c r="D243" s="23" t="s">
        <v>48</v>
      </c>
      <c r="E243" s="21"/>
      <c r="F243" s="54"/>
      <c r="G243" s="54"/>
      <c r="H243" s="120"/>
      <c r="I243" s="54" t="s">
        <v>1175</v>
      </c>
      <c r="J243" s="54"/>
      <c r="K243" s="54" t="s">
        <v>1176</v>
      </c>
      <c r="L243" s="54"/>
      <c r="M243" s="54"/>
      <c r="N243" s="54" t="s">
        <v>1139</v>
      </c>
      <c r="O243" s="56" t="s">
        <v>1163</v>
      </c>
      <c r="P243" s="113" t="s">
        <v>36</v>
      </c>
      <c r="Q243" s="25" t="s">
        <v>1140</v>
      </c>
      <c r="R243" s="25" t="s">
        <v>1140</v>
      </c>
      <c r="S243" s="57" t="s">
        <v>38</v>
      </c>
      <c r="T243" s="56" t="s">
        <v>1146</v>
      </c>
      <c r="U243" s="56"/>
      <c r="V243" s="54" t="s">
        <v>59</v>
      </c>
      <c r="W243" s="54" t="s">
        <v>41</v>
      </c>
      <c r="X243" s="33">
        <v>6</v>
      </c>
      <c r="Y243" s="54"/>
      <c r="Z243" s="54"/>
      <c r="AA243" s="56" t="s">
        <v>44</v>
      </c>
      <c r="AB243" s="22" t="s">
        <v>198</v>
      </c>
      <c r="AC243" s="54" t="s">
        <v>1175</v>
      </c>
      <c r="AD243" s="54" t="s">
        <v>196</v>
      </c>
      <c r="AE243" s="54" t="s">
        <v>197</v>
      </c>
      <c r="AF243" s="24"/>
      <c r="AG243" s="22"/>
      <c r="AH243" s="32" t="s">
        <v>1177</v>
      </c>
      <c r="AI243" s="22"/>
      <c r="AJ243" s="25" t="s">
        <v>48</v>
      </c>
      <c r="AK243" s="34">
        <v>44399</v>
      </c>
      <c r="AL243" s="33">
        <f t="shared" si="11"/>
        <v>91460</v>
      </c>
    </row>
    <row r="244" spans="1:38" ht="18" customHeight="1" x14ac:dyDescent="0.3">
      <c r="A244" s="135">
        <v>240</v>
      </c>
      <c r="B244" s="21">
        <v>91461</v>
      </c>
      <c r="C244" s="54"/>
      <c r="D244" s="23" t="s">
        <v>48</v>
      </c>
      <c r="E244" s="21"/>
      <c r="F244" s="54"/>
      <c r="G244" s="54"/>
      <c r="H244" s="120"/>
      <c r="I244" s="54" t="s">
        <v>1178</v>
      </c>
      <c r="J244" s="54"/>
      <c r="K244" s="54" t="s">
        <v>1179</v>
      </c>
      <c r="L244" s="54"/>
      <c r="M244" s="54"/>
      <c r="N244" s="54" t="s">
        <v>1139</v>
      </c>
      <c r="O244" s="56" t="s">
        <v>1163</v>
      </c>
      <c r="P244" s="113" t="s">
        <v>36</v>
      </c>
      <c r="Q244" s="25" t="s">
        <v>1140</v>
      </c>
      <c r="R244" s="25" t="s">
        <v>1140</v>
      </c>
      <c r="S244" s="57" t="s">
        <v>38</v>
      </c>
      <c r="T244" s="56" t="s">
        <v>1141</v>
      </c>
      <c r="U244" s="56"/>
      <c r="V244" s="54" t="s">
        <v>59</v>
      </c>
      <c r="W244" s="54" t="s">
        <v>41</v>
      </c>
      <c r="X244" s="33">
        <v>5</v>
      </c>
      <c r="Y244" s="54"/>
      <c r="Z244" s="54"/>
      <c r="AA244" s="56" t="s">
        <v>44</v>
      </c>
      <c r="AB244" s="22" t="s">
        <v>198</v>
      </c>
      <c r="AC244" s="54" t="s">
        <v>1178</v>
      </c>
      <c r="AD244" s="54" t="s">
        <v>196</v>
      </c>
      <c r="AE244" s="54" t="s">
        <v>197</v>
      </c>
      <c r="AF244" s="24"/>
      <c r="AG244" s="22"/>
      <c r="AH244" s="32" t="s">
        <v>1180</v>
      </c>
      <c r="AI244" s="22"/>
      <c r="AJ244" s="25" t="s">
        <v>48</v>
      </c>
      <c r="AK244" s="34">
        <v>44399</v>
      </c>
      <c r="AL244" s="33">
        <f t="shared" si="11"/>
        <v>91461</v>
      </c>
    </row>
    <row r="245" spans="1:38" ht="18" customHeight="1" x14ac:dyDescent="0.3">
      <c r="A245" s="135">
        <v>241</v>
      </c>
      <c r="B245" s="21">
        <v>91462</v>
      </c>
      <c r="C245" s="54"/>
      <c r="D245" s="23" t="s">
        <v>48</v>
      </c>
      <c r="E245" s="21"/>
      <c r="F245" s="54"/>
      <c r="G245" s="54"/>
      <c r="H245" s="120"/>
      <c r="I245" s="54" t="s">
        <v>1181</v>
      </c>
      <c r="J245" s="54"/>
      <c r="K245" s="54"/>
      <c r="L245" s="54"/>
      <c r="M245" s="54"/>
      <c r="N245" s="54" t="s">
        <v>1139</v>
      </c>
      <c r="O245" s="56" t="s">
        <v>1163</v>
      </c>
      <c r="P245" s="113" t="s">
        <v>36</v>
      </c>
      <c r="Q245" s="25" t="s">
        <v>1140</v>
      </c>
      <c r="R245" s="25" t="s">
        <v>1140</v>
      </c>
      <c r="S245" s="57" t="s">
        <v>38</v>
      </c>
      <c r="T245" s="56" t="s">
        <v>1146</v>
      </c>
      <c r="U245" s="56"/>
      <c r="V245" s="54" t="s">
        <v>59</v>
      </c>
      <c r="W245" s="54" t="s">
        <v>60</v>
      </c>
      <c r="X245" s="33">
        <v>6</v>
      </c>
      <c r="Y245" s="54"/>
      <c r="Z245" s="54"/>
      <c r="AA245" s="56" t="s">
        <v>44</v>
      </c>
      <c r="AB245" s="22" t="s">
        <v>198</v>
      </c>
      <c r="AC245" s="54" t="s">
        <v>1182</v>
      </c>
      <c r="AD245" s="54" t="s">
        <v>196</v>
      </c>
      <c r="AE245" s="54" t="s">
        <v>197</v>
      </c>
      <c r="AF245" s="24"/>
      <c r="AG245" s="22"/>
      <c r="AH245" s="159" t="s">
        <v>1164</v>
      </c>
      <c r="AI245" s="22"/>
      <c r="AJ245" s="25" t="s">
        <v>48</v>
      </c>
      <c r="AK245" s="21" t="s">
        <v>463</v>
      </c>
      <c r="AL245" s="33">
        <f t="shared" si="11"/>
        <v>91462</v>
      </c>
    </row>
    <row r="246" spans="1:38" ht="18" customHeight="1" x14ac:dyDescent="0.3">
      <c r="A246" s="135">
        <v>242</v>
      </c>
      <c r="B246" s="21">
        <v>91463</v>
      </c>
      <c r="C246" s="54"/>
      <c r="D246" s="23" t="s">
        <v>48</v>
      </c>
      <c r="E246" s="21"/>
      <c r="F246" s="54"/>
      <c r="G246" s="54"/>
      <c r="H246" s="120"/>
      <c r="I246" s="54" t="s">
        <v>235</v>
      </c>
      <c r="J246" s="54"/>
      <c r="K246" s="54" t="s">
        <v>34</v>
      </c>
      <c r="L246" s="54"/>
      <c r="M246" s="54"/>
      <c r="N246" s="54" t="s">
        <v>1139</v>
      </c>
      <c r="O246" s="56"/>
      <c r="P246" s="113" t="s">
        <v>36</v>
      </c>
      <c r="Q246" s="25" t="s">
        <v>1140</v>
      </c>
      <c r="R246" s="25" t="s">
        <v>1140</v>
      </c>
      <c r="S246" s="57" t="s">
        <v>38</v>
      </c>
      <c r="T246" s="56" t="s">
        <v>1146</v>
      </c>
      <c r="U246" s="56"/>
      <c r="V246" s="54" t="s">
        <v>40</v>
      </c>
      <c r="W246" s="54" t="s">
        <v>41</v>
      </c>
      <c r="X246" s="33">
        <v>3</v>
      </c>
      <c r="Y246" s="54"/>
      <c r="Z246" s="54" t="s">
        <v>53</v>
      </c>
      <c r="AA246" s="56" t="s">
        <v>44</v>
      </c>
      <c r="AB246" s="22" t="s">
        <v>237</v>
      </c>
      <c r="AC246" s="54" t="s">
        <v>235</v>
      </c>
      <c r="AD246" s="54" t="s">
        <v>236</v>
      </c>
      <c r="AE246" s="54" t="s">
        <v>84</v>
      </c>
      <c r="AF246" s="24"/>
      <c r="AG246" s="22"/>
      <c r="AH246" s="32" t="s">
        <v>88</v>
      </c>
      <c r="AI246" s="22"/>
      <c r="AJ246" s="21" t="s">
        <v>48</v>
      </c>
      <c r="AK246" s="34">
        <v>44399</v>
      </c>
      <c r="AL246" s="33">
        <f t="shared" si="11"/>
        <v>91463</v>
      </c>
    </row>
    <row r="247" spans="1:38" ht="18" customHeight="1" x14ac:dyDescent="0.3">
      <c r="A247" s="135">
        <v>243</v>
      </c>
      <c r="B247" s="21">
        <v>91464</v>
      </c>
      <c r="C247" s="54"/>
      <c r="D247" s="23" t="s">
        <v>48</v>
      </c>
      <c r="E247" s="21"/>
      <c r="F247" s="54"/>
      <c r="G247" s="54"/>
      <c r="H247" s="120"/>
      <c r="I247" s="54" t="s">
        <v>1183</v>
      </c>
      <c r="J247" s="54"/>
      <c r="K247" s="54" t="s">
        <v>1184</v>
      </c>
      <c r="L247" s="54"/>
      <c r="M247" s="54"/>
      <c r="N247" s="54" t="s">
        <v>1139</v>
      </c>
      <c r="O247" s="56"/>
      <c r="P247" s="113" t="s">
        <v>36</v>
      </c>
      <c r="Q247" s="25" t="s">
        <v>1140</v>
      </c>
      <c r="R247" s="25" t="s">
        <v>1140</v>
      </c>
      <c r="S247" s="57" t="s">
        <v>38</v>
      </c>
      <c r="T247" s="56" t="s">
        <v>1146</v>
      </c>
      <c r="U247" s="56"/>
      <c r="V247" s="54" t="s">
        <v>92</v>
      </c>
      <c r="W247" s="54" t="s">
        <v>60</v>
      </c>
      <c r="X247" s="33">
        <v>14</v>
      </c>
      <c r="Y247" s="54"/>
      <c r="Z247" s="54"/>
      <c r="AA247" s="56" t="s">
        <v>44</v>
      </c>
      <c r="AB247" s="22" t="s">
        <v>198</v>
      </c>
      <c r="AC247" s="54" t="s">
        <v>1183</v>
      </c>
      <c r="AD247" s="54" t="s">
        <v>196</v>
      </c>
      <c r="AE247" s="54" t="s">
        <v>197</v>
      </c>
      <c r="AF247" s="24"/>
      <c r="AG247" s="22"/>
      <c r="AH247" s="32" t="s">
        <v>1185</v>
      </c>
      <c r="AI247" s="22"/>
      <c r="AJ247" s="25" t="s">
        <v>48</v>
      </c>
      <c r="AK247" s="34">
        <v>44399</v>
      </c>
      <c r="AL247" s="33">
        <f t="shared" si="11"/>
        <v>91464</v>
      </c>
    </row>
    <row r="248" spans="1:38" ht="18" customHeight="1" x14ac:dyDescent="0.3">
      <c r="A248" s="135">
        <v>244</v>
      </c>
      <c r="B248" s="21">
        <v>91465</v>
      </c>
      <c r="C248" s="54"/>
      <c r="D248" s="23" t="s">
        <v>48</v>
      </c>
      <c r="E248" s="21"/>
      <c r="F248" s="54"/>
      <c r="G248" s="54"/>
      <c r="H248" s="120"/>
      <c r="I248" s="54" t="s">
        <v>1186</v>
      </c>
      <c r="J248" s="54"/>
      <c r="K248" s="54" t="s">
        <v>1187</v>
      </c>
      <c r="L248" s="54"/>
      <c r="M248" s="54"/>
      <c r="N248" s="54" t="s">
        <v>1139</v>
      </c>
      <c r="O248" s="56"/>
      <c r="P248" s="113" t="s">
        <v>36</v>
      </c>
      <c r="Q248" s="25" t="s">
        <v>1140</v>
      </c>
      <c r="R248" s="25" t="s">
        <v>1140</v>
      </c>
      <c r="S248" s="57" t="s">
        <v>38</v>
      </c>
      <c r="T248" s="56" t="s">
        <v>1146</v>
      </c>
      <c r="U248" s="56"/>
      <c r="V248" s="54" t="s">
        <v>59</v>
      </c>
      <c r="W248" s="54" t="s">
        <v>60</v>
      </c>
      <c r="X248" s="33">
        <v>17</v>
      </c>
      <c r="Y248" s="54"/>
      <c r="Z248" s="54"/>
      <c r="AA248" s="56" t="s">
        <v>44</v>
      </c>
      <c r="AB248" s="22" t="s">
        <v>198</v>
      </c>
      <c r="AC248" s="54" t="s">
        <v>1186</v>
      </c>
      <c r="AD248" s="54" t="s">
        <v>196</v>
      </c>
      <c r="AE248" s="54" t="s">
        <v>197</v>
      </c>
      <c r="AF248" s="24"/>
      <c r="AG248" s="22"/>
      <c r="AH248" s="32"/>
      <c r="AI248" s="22"/>
      <c r="AJ248" s="25" t="s">
        <v>48</v>
      </c>
      <c r="AK248" s="34">
        <v>44399</v>
      </c>
      <c r="AL248" s="33">
        <f t="shared" si="11"/>
        <v>91465</v>
      </c>
    </row>
    <row r="249" spans="1:38" ht="18" customHeight="1" x14ac:dyDescent="0.3">
      <c r="A249" s="135">
        <v>245</v>
      </c>
      <c r="B249" s="21">
        <v>91466</v>
      </c>
      <c r="C249" s="54"/>
      <c r="D249" s="23" t="s">
        <v>48</v>
      </c>
      <c r="E249" s="21"/>
      <c r="F249" s="54"/>
      <c r="G249" s="54"/>
      <c r="H249" s="120"/>
      <c r="I249" s="54" t="s">
        <v>1188</v>
      </c>
      <c r="J249" s="54"/>
      <c r="K249" s="54" t="s">
        <v>1189</v>
      </c>
      <c r="L249" s="54"/>
      <c r="M249" s="54"/>
      <c r="N249" s="54" t="s">
        <v>1139</v>
      </c>
      <c r="O249" s="56"/>
      <c r="P249" s="113" t="s">
        <v>36</v>
      </c>
      <c r="Q249" s="25" t="s">
        <v>1140</v>
      </c>
      <c r="R249" s="25" t="s">
        <v>1140</v>
      </c>
      <c r="S249" s="57" t="s">
        <v>38</v>
      </c>
      <c r="T249" s="56" t="s">
        <v>1146</v>
      </c>
      <c r="U249" s="56"/>
      <c r="V249" s="54" t="s">
        <v>59</v>
      </c>
      <c r="W249" s="54" t="s">
        <v>60</v>
      </c>
      <c r="X249" s="33">
        <v>37</v>
      </c>
      <c r="Y249" s="54"/>
      <c r="Z249" s="54"/>
      <c r="AA249" s="56" t="s">
        <v>44</v>
      </c>
      <c r="AB249" s="22" t="s">
        <v>198</v>
      </c>
      <c r="AC249" s="54" t="s">
        <v>1188</v>
      </c>
      <c r="AD249" s="54" t="s">
        <v>196</v>
      </c>
      <c r="AE249" s="54" t="s">
        <v>197</v>
      </c>
      <c r="AF249" s="24"/>
      <c r="AG249" s="22"/>
      <c r="AH249" s="32" t="s">
        <v>1190</v>
      </c>
      <c r="AI249" s="22"/>
      <c r="AJ249" s="25" t="s">
        <v>48</v>
      </c>
      <c r="AK249" s="34">
        <v>44399</v>
      </c>
      <c r="AL249" s="33">
        <f t="shared" si="11"/>
        <v>91466</v>
      </c>
    </row>
    <row r="250" spans="1:38" ht="18" customHeight="1" x14ac:dyDescent="0.3">
      <c r="A250" s="135">
        <v>246</v>
      </c>
      <c r="B250" s="21">
        <v>91467</v>
      </c>
      <c r="C250" s="54"/>
      <c r="D250" s="23" t="s">
        <v>48</v>
      </c>
      <c r="E250" s="21"/>
      <c r="F250" s="54"/>
      <c r="G250" s="54"/>
      <c r="H250" s="120"/>
      <c r="I250" s="54" t="s">
        <v>1191</v>
      </c>
      <c r="J250" s="54"/>
      <c r="K250" s="54" t="s">
        <v>1192</v>
      </c>
      <c r="L250" s="54"/>
      <c r="M250" s="54"/>
      <c r="N250" s="54" t="s">
        <v>1139</v>
      </c>
      <c r="O250" s="56"/>
      <c r="P250" s="113" t="s">
        <v>36</v>
      </c>
      <c r="Q250" s="25" t="s">
        <v>1140</v>
      </c>
      <c r="R250" s="25" t="s">
        <v>1140</v>
      </c>
      <c r="S250" s="57" t="s">
        <v>38</v>
      </c>
      <c r="T250" s="56" t="s">
        <v>1141</v>
      </c>
      <c r="U250" s="56"/>
      <c r="V250" s="54" t="s">
        <v>59</v>
      </c>
      <c r="W250" s="54" t="s">
        <v>60</v>
      </c>
      <c r="X250" s="33">
        <v>39</v>
      </c>
      <c r="Y250" s="54"/>
      <c r="Z250" s="54"/>
      <c r="AA250" s="56" t="s">
        <v>44</v>
      </c>
      <c r="AB250" s="22" t="s">
        <v>198</v>
      </c>
      <c r="AC250" s="54" t="s">
        <v>1191</v>
      </c>
      <c r="AD250" s="54" t="s">
        <v>196</v>
      </c>
      <c r="AE250" s="54" t="s">
        <v>197</v>
      </c>
      <c r="AF250" s="24"/>
      <c r="AG250" s="22"/>
      <c r="AH250" s="32" t="s">
        <v>1193</v>
      </c>
      <c r="AI250" s="22"/>
      <c r="AJ250" s="25" t="s">
        <v>48</v>
      </c>
      <c r="AK250" s="34">
        <v>44399</v>
      </c>
      <c r="AL250" s="33">
        <f t="shared" si="11"/>
        <v>91467</v>
      </c>
    </row>
    <row r="251" spans="1:38" ht="18" customHeight="1" x14ac:dyDescent="0.3">
      <c r="A251" s="135">
        <v>247</v>
      </c>
      <c r="B251" s="21">
        <v>91468</v>
      </c>
      <c r="C251" s="54"/>
      <c r="D251" s="23" t="s">
        <v>48</v>
      </c>
      <c r="E251" s="21"/>
      <c r="F251" s="54"/>
      <c r="G251" s="54"/>
      <c r="H251" s="120"/>
      <c r="I251" s="54" t="s">
        <v>1194</v>
      </c>
      <c r="J251" s="54"/>
      <c r="K251" s="54" t="s">
        <v>1195</v>
      </c>
      <c r="L251" s="54"/>
      <c r="M251" s="54"/>
      <c r="N251" s="54" t="s">
        <v>1139</v>
      </c>
      <c r="O251" s="56"/>
      <c r="P251" s="113" t="s">
        <v>36</v>
      </c>
      <c r="Q251" s="25" t="s">
        <v>1140</v>
      </c>
      <c r="R251" s="25" t="s">
        <v>1140</v>
      </c>
      <c r="S251" s="57" t="s">
        <v>38</v>
      </c>
      <c r="T251" s="56" t="s">
        <v>1146</v>
      </c>
      <c r="U251" s="56"/>
      <c r="V251" s="54" t="s">
        <v>59</v>
      </c>
      <c r="W251" s="54" t="s">
        <v>41</v>
      </c>
      <c r="X251" s="33">
        <v>35</v>
      </c>
      <c r="Y251" s="54"/>
      <c r="Z251" s="54"/>
      <c r="AA251" s="56" t="s">
        <v>44</v>
      </c>
      <c r="AB251" s="22" t="s">
        <v>198</v>
      </c>
      <c r="AC251" s="54" t="s">
        <v>1194</v>
      </c>
      <c r="AD251" s="54" t="s">
        <v>196</v>
      </c>
      <c r="AE251" s="54" t="s">
        <v>197</v>
      </c>
      <c r="AF251" s="24"/>
      <c r="AG251" s="22"/>
      <c r="AH251" s="32" t="s">
        <v>1196</v>
      </c>
      <c r="AI251" s="22"/>
      <c r="AJ251" s="25" t="s">
        <v>48</v>
      </c>
      <c r="AK251" s="34">
        <v>44399</v>
      </c>
      <c r="AL251" s="33">
        <f t="shared" si="11"/>
        <v>91468</v>
      </c>
    </row>
    <row r="252" spans="1:38" ht="18" customHeight="1" x14ac:dyDescent="0.3">
      <c r="A252" s="135">
        <v>248</v>
      </c>
      <c r="B252" s="21">
        <v>91469</v>
      </c>
      <c r="C252" s="54"/>
      <c r="D252" s="23" t="s">
        <v>48</v>
      </c>
      <c r="E252" s="21"/>
      <c r="F252" s="54"/>
      <c r="G252" s="54"/>
      <c r="H252" s="120"/>
      <c r="I252" s="54" t="s">
        <v>1197</v>
      </c>
      <c r="J252" s="54"/>
      <c r="K252" s="54" t="s">
        <v>1198</v>
      </c>
      <c r="L252" s="54"/>
      <c r="M252" s="54"/>
      <c r="N252" s="54" t="s">
        <v>1139</v>
      </c>
      <c r="O252" s="56"/>
      <c r="P252" s="113" t="s">
        <v>36</v>
      </c>
      <c r="Q252" s="25" t="s">
        <v>1140</v>
      </c>
      <c r="R252" s="25" t="s">
        <v>1140</v>
      </c>
      <c r="S252" s="57" t="s">
        <v>38</v>
      </c>
      <c r="T252" s="56" t="s">
        <v>1146</v>
      </c>
      <c r="U252" s="56"/>
      <c r="V252" s="54" t="s">
        <v>59</v>
      </c>
      <c r="W252" s="54" t="s">
        <v>41</v>
      </c>
      <c r="X252" s="33">
        <v>89</v>
      </c>
      <c r="Y252" s="54"/>
      <c r="Z252" s="54"/>
      <c r="AA252" s="56" t="s">
        <v>44</v>
      </c>
      <c r="AB252" s="22" t="s">
        <v>198</v>
      </c>
      <c r="AC252" s="54" t="s">
        <v>1197</v>
      </c>
      <c r="AD252" s="54" t="s">
        <v>196</v>
      </c>
      <c r="AE252" s="54" t="s">
        <v>197</v>
      </c>
      <c r="AF252" s="24"/>
      <c r="AG252" s="22"/>
      <c r="AH252" s="32" t="s">
        <v>1199</v>
      </c>
      <c r="AI252" s="22"/>
      <c r="AJ252" s="25" t="s">
        <v>48</v>
      </c>
      <c r="AK252" s="34"/>
      <c r="AL252" s="33">
        <f t="shared" si="11"/>
        <v>91469</v>
      </c>
    </row>
    <row r="253" spans="1:38" ht="18" customHeight="1" x14ac:dyDescent="0.3">
      <c r="A253" s="135">
        <v>249</v>
      </c>
      <c r="B253" s="21"/>
      <c r="C253" s="54"/>
      <c r="D253" s="23"/>
      <c r="E253" s="21"/>
      <c r="F253" s="54"/>
      <c r="G253" s="54"/>
      <c r="H253" s="120" t="s">
        <v>1202</v>
      </c>
      <c r="I253" s="54"/>
      <c r="J253" s="54"/>
      <c r="K253" s="54"/>
      <c r="L253" s="54"/>
      <c r="M253" s="54"/>
      <c r="N253" s="54"/>
      <c r="O253" s="56"/>
      <c r="P253" s="113"/>
      <c r="Q253" s="25"/>
      <c r="R253" s="25"/>
      <c r="S253" s="57"/>
      <c r="T253" s="56"/>
      <c r="U253" s="56"/>
      <c r="V253" s="54"/>
      <c r="W253" s="54"/>
      <c r="X253" s="54"/>
      <c r="Y253" s="54"/>
      <c r="Z253" s="54"/>
      <c r="AA253" s="56"/>
      <c r="AB253" s="22"/>
      <c r="AC253" s="54"/>
      <c r="AD253" s="54"/>
      <c r="AE253" s="54"/>
      <c r="AF253" s="24"/>
      <c r="AG253" s="22"/>
      <c r="AH253" s="32"/>
      <c r="AI253" s="22"/>
      <c r="AJ253" s="25"/>
      <c r="AK253" s="34"/>
      <c r="AL253" s="33"/>
    </row>
    <row r="254" spans="1:38" ht="18" customHeight="1" x14ac:dyDescent="0.3">
      <c r="A254" s="135">
        <v>250</v>
      </c>
      <c r="B254" s="21">
        <v>10316</v>
      </c>
      <c r="C254" s="21"/>
      <c r="D254" s="23" t="s">
        <v>249</v>
      </c>
      <c r="E254" s="21"/>
      <c r="F254" s="64" t="s">
        <v>1200</v>
      </c>
      <c r="G254" s="64"/>
      <c r="H254" s="120"/>
      <c r="I254" s="64" t="s">
        <v>1204</v>
      </c>
      <c r="J254" s="41"/>
      <c r="K254" s="64" t="s">
        <v>1201</v>
      </c>
      <c r="L254" s="64"/>
      <c r="M254" s="54"/>
      <c r="N254" s="64" t="s">
        <v>1202</v>
      </c>
      <c r="O254" s="41"/>
      <c r="P254" s="114" t="s">
        <v>36</v>
      </c>
      <c r="Q254" s="42" t="s">
        <v>1203</v>
      </c>
      <c r="R254" s="42" t="s">
        <v>1203</v>
      </c>
      <c r="S254" s="57" t="s">
        <v>38</v>
      </c>
      <c r="T254" s="65" t="s">
        <v>1146</v>
      </c>
      <c r="U254" s="64"/>
      <c r="V254" s="64"/>
      <c r="W254" s="64"/>
      <c r="X254" s="44" t="s">
        <v>375</v>
      </c>
      <c r="Y254" s="123"/>
      <c r="Z254" s="64"/>
      <c r="AA254" s="65" t="s">
        <v>44</v>
      </c>
      <c r="AB254" s="43" t="s">
        <v>1206</v>
      </c>
      <c r="AC254" s="54"/>
      <c r="AD254" s="65" t="s">
        <v>1204</v>
      </c>
      <c r="AE254" s="64" t="s">
        <v>1205</v>
      </c>
      <c r="AF254" s="43"/>
      <c r="AG254" s="43"/>
      <c r="AH254" s="41" t="s">
        <v>1204</v>
      </c>
      <c r="AI254" s="41"/>
      <c r="AJ254" s="44" t="s">
        <v>260</v>
      </c>
      <c r="AK254" s="45">
        <v>44573</v>
      </c>
      <c r="AL254" s="33">
        <f t="shared" ref="AL254:AL292" si="12">B254</f>
        <v>10316</v>
      </c>
    </row>
    <row r="255" spans="1:38" ht="18" customHeight="1" x14ac:dyDescent="0.3">
      <c r="A255" s="135">
        <v>251</v>
      </c>
      <c r="B255" s="21">
        <v>91470</v>
      </c>
      <c r="C255" s="54"/>
      <c r="D255" s="23" t="s">
        <v>48</v>
      </c>
      <c r="E255" s="21"/>
      <c r="F255" s="54"/>
      <c r="G255" s="54"/>
      <c r="H255" s="120"/>
      <c r="I255" s="54" t="s">
        <v>1207</v>
      </c>
      <c r="J255" s="54"/>
      <c r="K255" s="54" t="s">
        <v>1208</v>
      </c>
      <c r="L255" s="54"/>
      <c r="M255" s="54"/>
      <c r="N255" s="54" t="s">
        <v>1202</v>
      </c>
      <c r="O255" s="56"/>
      <c r="P255" s="31" t="s">
        <v>36</v>
      </c>
      <c r="Q255" s="25" t="s">
        <v>1203</v>
      </c>
      <c r="R255" s="25" t="s">
        <v>1203</v>
      </c>
      <c r="S255" s="57" t="s">
        <v>38</v>
      </c>
      <c r="T255" s="56"/>
      <c r="U255" s="56"/>
      <c r="V255" s="54" t="s">
        <v>59</v>
      </c>
      <c r="W255" s="54" t="s">
        <v>41</v>
      </c>
      <c r="X255" s="33">
        <v>56</v>
      </c>
      <c r="Y255" s="33"/>
      <c r="Z255" s="54"/>
      <c r="AA255" s="56" t="s">
        <v>44</v>
      </c>
      <c r="AB255" s="22" t="s">
        <v>63</v>
      </c>
      <c r="AC255" s="54" t="s">
        <v>1207</v>
      </c>
      <c r="AD255" s="54" t="s">
        <v>61</v>
      </c>
      <c r="AE255" s="54" t="s">
        <v>62</v>
      </c>
      <c r="AF255" s="24"/>
      <c r="AG255" s="22"/>
      <c r="AH255" s="32" t="s">
        <v>64</v>
      </c>
      <c r="AI255" s="22"/>
      <c r="AJ255" s="25" t="s">
        <v>48</v>
      </c>
      <c r="AK255" s="34">
        <v>44455</v>
      </c>
      <c r="AL255" s="33">
        <f t="shared" si="12"/>
        <v>91470</v>
      </c>
    </row>
    <row r="256" spans="1:38" ht="18" customHeight="1" x14ac:dyDescent="0.3">
      <c r="A256" s="135">
        <v>252</v>
      </c>
      <c r="B256" s="21">
        <v>91471</v>
      </c>
      <c r="C256" s="54"/>
      <c r="D256" s="23" t="s">
        <v>48</v>
      </c>
      <c r="E256" s="21"/>
      <c r="F256" s="54"/>
      <c r="G256" s="54"/>
      <c r="H256" s="120"/>
      <c r="I256" s="54" t="s">
        <v>1209</v>
      </c>
      <c r="J256" s="54"/>
      <c r="K256" s="54" t="s">
        <v>34</v>
      </c>
      <c r="L256" s="54"/>
      <c r="M256" s="54"/>
      <c r="N256" s="54" t="s">
        <v>1202</v>
      </c>
      <c r="O256" s="56"/>
      <c r="P256" s="31" t="s">
        <v>36</v>
      </c>
      <c r="Q256" s="25" t="s">
        <v>1203</v>
      </c>
      <c r="R256" s="25" t="s">
        <v>1203</v>
      </c>
      <c r="S256" s="57" t="s">
        <v>38</v>
      </c>
      <c r="T256" s="56" t="s">
        <v>1146</v>
      </c>
      <c r="U256" s="56"/>
      <c r="V256" s="54" t="s">
        <v>40</v>
      </c>
      <c r="W256" s="54" t="s">
        <v>41</v>
      </c>
      <c r="X256" s="33">
        <v>4</v>
      </c>
      <c r="Y256" s="33"/>
      <c r="Z256" s="54"/>
      <c r="AA256" s="56" t="s">
        <v>44</v>
      </c>
      <c r="AB256" s="22" t="s">
        <v>45</v>
      </c>
      <c r="AC256" s="54" t="s">
        <v>1209</v>
      </c>
      <c r="AD256" s="54" t="s">
        <v>42</v>
      </c>
      <c r="AE256" s="54" t="s">
        <v>43</v>
      </c>
      <c r="AF256" s="24"/>
      <c r="AG256" s="22"/>
      <c r="AH256" s="32" t="s">
        <v>46</v>
      </c>
      <c r="AI256" s="22"/>
      <c r="AJ256" s="21" t="s">
        <v>48</v>
      </c>
      <c r="AK256" s="34">
        <v>44354</v>
      </c>
      <c r="AL256" s="33">
        <f t="shared" si="12"/>
        <v>91471</v>
      </c>
    </row>
    <row r="257" spans="1:38" ht="18" customHeight="1" x14ac:dyDescent="0.3">
      <c r="A257" s="135">
        <v>253</v>
      </c>
      <c r="B257" s="21">
        <v>91472</v>
      </c>
      <c r="C257" s="54"/>
      <c r="D257" s="23" t="s">
        <v>48</v>
      </c>
      <c r="E257" s="21"/>
      <c r="F257" s="54"/>
      <c r="G257" s="54"/>
      <c r="H257" s="120"/>
      <c r="I257" s="54" t="s">
        <v>1386</v>
      </c>
      <c r="J257" s="54"/>
      <c r="K257" s="54" t="s">
        <v>1211</v>
      </c>
      <c r="L257" s="54"/>
      <c r="M257" s="54"/>
      <c r="N257" s="54" t="s">
        <v>1212</v>
      </c>
      <c r="O257" s="56"/>
      <c r="P257" s="31" t="s">
        <v>36</v>
      </c>
      <c r="Q257" s="25" t="s">
        <v>1203</v>
      </c>
      <c r="R257" s="25" t="s">
        <v>1203</v>
      </c>
      <c r="S257" s="57" t="s">
        <v>38</v>
      </c>
      <c r="T257" s="56"/>
      <c r="U257" s="56"/>
      <c r="V257" s="54" t="s">
        <v>92</v>
      </c>
      <c r="W257" s="54" t="s">
        <v>41</v>
      </c>
      <c r="X257" s="33">
        <v>16</v>
      </c>
      <c r="Y257" s="33"/>
      <c r="Z257" s="54"/>
      <c r="AA257" s="56" t="s">
        <v>44</v>
      </c>
      <c r="AB257" s="22" t="s">
        <v>198</v>
      </c>
      <c r="AC257" s="54" t="s">
        <v>1210</v>
      </c>
      <c r="AD257" s="54" t="s">
        <v>196</v>
      </c>
      <c r="AE257" s="54" t="s">
        <v>197</v>
      </c>
      <c r="AF257" s="24"/>
      <c r="AG257" s="22"/>
      <c r="AH257" s="32" t="s">
        <v>1213</v>
      </c>
      <c r="AI257" s="22"/>
      <c r="AJ257" s="25" t="s">
        <v>48</v>
      </c>
      <c r="AK257" s="34">
        <v>44399</v>
      </c>
      <c r="AL257" s="33">
        <f t="shared" si="12"/>
        <v>91472</v>
      </c>
    </row>
    <row r="258" spans="1:38" ht="18" customHeight="1" x14ac:dyDescent="0.3">
      <c r="A258" s="135">
        <v>254</v>
      </c>
      <c r="B258" s="21">
        <v>91473</v>
      </c>
      <c r="C258" s="54"/>
      <c r="D258" s="23" t="s">
        <v>48</v>
      </c>
      <c r="E258" s="21"/>
      <c r="F258" s="54"/>
      <c r="G258" s="54"/>
      <c r="H258" s="120"/>
      <c r="I258" s="54" t="s">
        <v>1387</v>
      </c>
      <c r="J258" s="54"/>
      <c r="K258" s="54" t="s">
        <v>1211</v>
      </c>
      <c r="L258" s="54"/>
      <c r="M258" s="54"/>
      <c r="N258" s="54" t="s">
        <v>1202</v>
      </c>
      <c r="O258" s="56"/>
      <c r="P258" s="31" t="s">
        <v>36</v>
      </c>
      <c r="Q258" s="25" t="s">
        <v>1203</v>
      </c>
      <c r="R258" s="25" t="s">
        <v>1203</v>
      </c>
      <c r="S258" s="57" t="s">
        <v>38</v>
      </c>
      <c r="T258" s="56" t="s">
        <v>1146</v>
      </c>
      <c r="U258" s="56"/>
      <c r="V258" s="54" t="s">
        <v>59</v>
      </c>
      <c r="W258" s="54" t="s">
        <v>41</v>
      </c>
      <c r="X258" s="33">
        <v>12</v>
      </c>
      <c r="Y258" s="33"/>
      <c r="Z258" s="54"/>
      <c r="AA258" s="56" t="s">
        <v>44</v>
      </c>
      <c r="AB258" s="22" t="s">
        <v>198</v>
      </c>
      <c r="AC258" s="54" t="s">
        <v>1214</v>
      </c>
      <c r="AD258" s="54" t="s">
        <v>196</v>
      </c>
      <c r="AE258" s="54" t="s">
        <v>197</v>
      </c>
      <c r="AF258" s="24"/>
      <c r="AG258" s="22"/>
      <c r="AH258" s="32" t="s">
        <v>1213</v>
      </c>
      <c r="AI258" s="22"/>
      <c r="AJ258" s="25" t="s">
        <v>48</v>
      </c>
      <c r="AK258" s="34">
        <v>44354</v>
      </c>
      <c r="AL258" s="33">
        <f t="shared" si="12"/>
        <v>91473</v>
      </c>
    </row>
    <row r="259" spans="1:38" ht="18" customHeight="1" x14ac:dyDescent="0.3">
      <c r="A259" s="135">
        <v>255</v>
      </c>
      <c r="B259" s="21">
        <v>30407</v>
      </c>
      <c r="C259" s="54"/>
      <c r="D259" s="23" t="s">
        <v>32</v>
      </c>
      <c r="E259" s="21"/>
      <c r="F259" s="55" t="s">
        <v>1215</v>
      </c>
      <c r="G259" s="47" t="s">
        <v>1420</v>
      </c>
      <c r="H259" s="118"/>
      <c r="I259" s="58" t="s">
        <v>1422</v>
      </c>
      <c r="J259" s="47" t="s">
        <v>1421</v>
      </c>
      <c r="K259" s="58" t="s">
        <v>1216</v>
      </c>
      <c r="L259" s="55"/>
      <c r="M259" s="54"/>
      <c r="N259" s="55" t="s">
        <v>1202</v>
      </c>
      <c r="O259" s="55"/>
      <c r="P259" s="31" t="s">
        <v>36</v>
      </c>
      <c r="Q259" s="60" t="s">
        <v>1203</v>
      </c>
      <c r="R259" s="25" t="s">
        <v>1203</v>
      </c>
      <c r="S259" s="57" t="s">
        <v>38</v>
      </c>
      <c r="T259" s="59" t="s">
        <v>1146</v>
      </c>
      <c r="U259" s="59"/>
      <c r="V259" s="59" t="s">
        <v>92</v>
      </c>
      <c r="W259" s="56" t="s">
        <v>41</v>
      </c>
      <c r="X259" s="27">
        <v>88</v>
      </c>
      <c r="Y259" s="27"/>
      <c r="Z259" s="59"/>
      <c r="AA259" s="31" t="s">
        <v>44</v>
      </c>
      <c r="AB259" s="31" t="s">
        <v>1217</v>
      </c>
      <c r="AC259" s="58" t="s">
        <v>1422</v>
      </c>
      <c r="AD259" s="59" t="s">
        <v>1218</v>
      </c>
      <c r="AE259" s="59" t="s">
        <v>1219</v>
      </c>
      <c r="AF259" s="26" t="s">
        <v>44</v>
      </c>
      <c r="AG259" s="26" t="s">
        <v>1220</v>
      </c>
      <c r="AH259" s="32" t="s">
        <v>1221</v>
      </c>
      <c r="AI259" s="30"/>
      <c r="AJ259" s="170" t="s">
        <v>47</v>
      </c>
      <c r="AK259" s="34">
        <v>44399</v>
      </c>
      <c r="AL259" s="33">
        <f t="shared" si="12"/>
        <v>30407</v>
      </c>
    </row>
    <row r="260" spans="1:38" ht="18" customHeight="1" x14ac:dyDescent="0.3">
      <c r="A260" s="135">
        <v>256</v>
      </c>
      <c r="B260" s="21">
        <v>30408</v>
      </c>
      <c r="C260" s="54"/>
      <c r="D260" s="23" t="s">
        <v>32</v>
      </c>
      <c r="E260" s="21"/>
      <c r="F260" s="55" t="s">
        <v>1222</v>
      </c>
      <c r="G260" s="56" t="s">
        <v>1424</v>
      </c>
      <c r="H260" s="118"/>
      <c r="I260" s="55" t="s">
        <v>1223</v>
      </c>
      <c r="J260" s="56" t="s">
        <v>1423</v>
      </c>
      <c r="K260" s="55" t="s">
        <v>1224</v>
      </c>
      <c r="L260" s="55" t="s">
        <v>1216</v>
      </c>
      <c r="M260" s="54"/>
      <c r="N260" s="55" t="s">
        <v>1202</v>
      </c>
      <c r="O260" s="55"/>
      <c r="P260" s="31" t="s">
        <v>36</v>
      </c>
      <c r="Q260" s="60" t="s">
        <v>1203</v>
      </c>
      <c r="R260" s="25" t="s">
        <v>1203</v>
      </c>
      <c r="S260" s="57" t="s">
        <v>38</v>
      </c>
      <c r="T260" s="56" t="s">
        <v>1146</v>
      </c>
      <c r="U260" s="56"/>
      <c r="V260" s="56" t="s">
        <v>92</v>
      </c>
      <c r="W260" s="56" t="s">
        <v>41</v>
      </c>
      <c r="X260" s="27">
        <v>67</v>
      </c>
      <c r="Y260" s="27"/>
      <c r="Z260" s="59"/>
      <c r="AA260" s="31" t="s">
        <v>44</v>
      </c>
      <c r="AB260" s="31" t="s">
        <v>1217</v>
      </c>
      <c r="AC260" s="58" t="s">
        <v>1223</v>
      </c>
      <c r="AD260" s="59" t="s">
        <v>1218</v>
      </c>
      <c r="AE260" s="59" t="s">
        <v>1219</v>
      </c>
      <c r="AF260" s="26" t="s">
        <v>44</v>
      </c>
      <c r="AG260" s="26" t="s">
        <v>1220</v>
      </c>
      <c r="AH260" s="32" t="s">
        <v>1221</v>
      </c>
      <c r="AI260" s="32"/>
      <c r="AJ260" s="170" t="s">
        <v>47</v>
      </c>
      <c r="AK260" s="21"/>
      <c r="AL260" s="33">
        <f t="shared" si="12"/>
        <v>30408</v>
      </c>
    </row>
    <row r="261" spans="1:38" ht="18" customHeight="1" x14ac:dyDescent="0.3">
      <c r="A261" s="135">
        <v>257</v>
      </c>
      <c r="B261" s="21">
        <v>10317</v>
      </c>
      <c r="C261" s="21"/>
      <c r="D261" s="23" t="s">
        <v>249</v>
      </c>
      <c r="E261" s="21"/>
      <c r="F261" s="54" t="s">
        <v>1226</v>
      </c>
      <c r="G261" s="54"/>
      <c r="H261" s="120"/>
      <c r="I261" s="54" t="s">
        <v>1227</v>
      </c>
      <c r="J261" s="54"/>
      <c r="K261" s="54" t="s">
        <v>1228</v>
      </c>
      <c r="L261" s="54"/>
      <c r="M261" s="54"/>
      <c r="N261" s="54" t="s">
        <v>1202</v>
      </c>
      <c r="O261" s="54"/>
      <c r="P261" s="31" t="s">
        <v>36</v>
      </c>
      <c r="Q261" s="25" t="s">
        <v>1203</v>
      </c>
      <c r="R261" s="25" t="s">
        <v>1203</v>
      </c>
      <c r="S261" s="57" t="s">
        <v>38</v>
      </c>
      <c r="T261" s="56" t="s">
        <v>1146</v>
      </c>
      <c r="U261" s="54"/>
      <c r="V261" s="54" t="s">
        <v>59</v>
      </c>
      <c r="W261" s="54" t="s">
        <v>41</v>
      </c>
      <c r="X261" s="33">
        <v>10</v>
      </c>
      <c r="Y261" s="33"/>
      <c r="Z261" s="54"/>
      <c r="AA261" s="56" t="s">
        <v>44</v>
      </c>
      <c r="AB261" s="24" t="s">
        <v>1206</v>
      </c>
      <c r="AC261" s="54" t="s">
        <v>1227</v>
      </c>
      <c r="AD261" s="56" t="s">
        <v>1204</v>
      </c>
      <c r="AE261" s="54" t="s">
        <v>1205</v>
      </c>
      <c r="AF261" s="24"/>
      <c r="AG261" s="24"/>
      <c r="AH261" s="41" t="s">
        <v>1229</v>
      </c>
      <c r="AI261" s="41"/>
      <c r="AJ261" s="21" t="s">
        <v>1230</v>
      </c>
      <c r="AK261" s="34">
        <v>44106</v>
      </c>
      <c r="AL261" s="33">
        <f t="shared" si="12"/>
        <v>10317</v>
      </c>
    </row>
    <row r="262" spans="1:38" ht="18" customHeight="1" x14ac:dyDescent="0.3">
      <c r="A262" s="135">
        <v>258</v>
      </c>
      <c r="B262" s="21">
        <v>91475</v>
      </c>
      <c r="C262" s="54"/>
      <c r="D262" s="23" t="s">
        <v>48</v>
      </c>
      <c r="E262" s="21"/>
      <c r="F262" s="54"/>
      <c r="G262" s="54"/>
      <c r="H262" s="120"/>
      <c r="I262" s="54" t="s">
        <v>1231</v>
      </c>
      <c r="J262" s="54" t="s">
        <v>1389</v>
      </c>
      <c r="K262" s="54" t="s">
        <v>1232</v>
      </c>
      <c r="L262" s="54" t="s">
        <v>1233</v>
      </c>
      <c r="M262" s="54"/>
      <c r="N262" s="54" t="s">
        <v>1202</v>
      </c>
      <c r="O262" s="63"/>
      <c r="P262" s="31" t="s">
        <v>36</v>
      </c>
      <c r="Q262" s="25" t="s">
        <v>1203</v>
      </c>
      <c r="R262" s="25" t="s">
        <v>1203</v>
      </c>
      <c r="S262" s="57" t="s">
        <v>38</v>
      </c>
      <c r="T262" s="56" t="s">
        <v>1146</v>
      </c>
      <c r="U262" s="56"/>
      <c r="V262" s="54" t="s">
        <v>59</v>
      </c>
      <c r="W262" s="54" t="s">
        <v>1234</v>
      </c>
      <c r="X262" s="46">
        <v>162</v>
      </c>
      <c r="Y262" s="46"/>
      <c r="Z262" s="56" t="s">
        <v>443</v>
      </c>
      <c r="AA262" s="31" t="s">
        <v>44</v>
      </c>
      <c r="AB262" s="31" t="s">
        <v>1237</v>
      </c>
      <c r="AC262" s="54" t="s">
        <v>1231</v>
      </c>
      <c r="AD262" s="54" t="s">
        <v>1235</v>
      </c>
      <c r="AE262" s="54" t="s">
        <v>1236</v>
      </c>
      <c r="AF262" s="31" t="s">
        <v>44</v>
      </c>
      <c r="AG262" s="31" t="s">
        <v>1238</v>
      </c>
      <c r="AH262" s="32" t="s">
        <v>1239</v>
      </c>
      <c r="AI262" s="22"/>
      <c r="AJ262" s="21" t="s">
        <v>248</v>
      </c>
      <c r="AK262" s="34">
        <v>44354</v>
      </c>
      <c r="AL262" s="33">
        <f t="shared" si="12"/>
        <v>91475</v>
      </c>
    </row>
    <row r="263" spans="1:38" ht="18" customHeight="1" x14ac:dyDescent="0.3">
      <c r="A263" s="135">
        <v>259</v>
      </c>
      <c r="B263" s="21">
        <v>10318</v>
      </c>
      <c r="C263" s="21"/>
      <c r="D263" s="23" t="s">
        <v>249</v>
      </c>
      <c r="E263" s="21"/>
      <c r="F263" s="54" t="s">
        <v>1226</v>
      </c>
      <c r="G263" s="54"/>
      <c r="H263" s="120"/>
      <c r="I263" s="54" t="s">
        <v>1240</v>
      </c>
      <c r="J263" s="41"/>
      <c r="K263" s="54" t="s">
        <v>1241</v>
      </c>
      <c r="L263" s="54"/>
      <c r="M263" s="54"/>
      <c r="N263" s="54" t="s">
        <v>1202</v>
      </c>
      <c r="O263" s="41"/>
      <c r="P263" s="31" t="s">
        <v>36</v>
      </c>
      <c r="Q263" s="25" t="s">
        <v>1203</v>
      </c>
      <c r="R263" s="25" t="s">
        <v>1203</v>
      </c>
      <c r="S263" s="57" t="s">
        <v>38</v>
      </c>
      <c r="T263" s="56" t="s">
        <v>1146</v>
      </c>
      <c r="U263" s="54"/>
      <c r="V263" s="54" t="s">
        <v>59</v>
      </c>
      <c r="W263" s="54" t="s">
        <v>41</v>
      </c>
      <c r="X263" s="33">
        <v>50</v>
      </c>
      <c r="Y263" s="33"/>
      <c r="Z263" s="54"/>
      <c r="AA263" s="56" t="s">
        <v>44</v>
      </c>
      <c r="AB263" s="24" t="s">
        <v>1206</v>
      </c>
      <c r="AC263" s="54" t="s">
        <v>1240</v>
      </c>
      <c r="AD263" s="56" t="s">
        <v>1204</v>
      </c>
      <c r="AE263" s="54" t="s">
        <v>1205</v>
      </c>
      <c r="AF263" s="24"/>
      <c r="AG263" s="24"/>
      <c r="AH263" s="161" t="s">
        <v>1204</v>
      </c>
      <c r="AI263" s="41"/>
      <c r="AJ263" s="21" t="s">
        <v>260</v>
      </c>
      <c r="AK263" s="34">
        <v>44106</v>
      </c>
      <c r="AL263" s="33">
        <f t="shared" si="12"/>
        <v>10318</v>
      </c>
    </row>
    <row r="264" spans="1:38" ht="18" customHeight="1" x14ac:dyDescent="0.3">
      <c r="A264" s="135">
        <v>260</v>
      </c>
      <c r="B264" s="21">
        <v>91476</v>
      </c>
      <c r="C264" s="54"/>
      <c r="D264" s="23" t="s">
        <v>48</v>
      </c>
      <c r="E264" s="21"/>
      <c r="F264" s="54"/>
      <c r="G264" s="54"/>
      <c r="H264" s="120"/>
      <c r="I264" s="54" t="s">
        <v>1242</v>
      </c>
      <c r="J264" s="54"/>
      <c r="K264" s="54" t="s">
        <v>291</v>
      </c>
      <c r="L264" s="62" t="s">
        <v>1243</v>
      </c>
      <c r="M264" s="62"/>
      <c r="N264" s="54" t="s">
        <v>1202</v>
      </c>
      <c r="O264" s="56"/>
      <c r="P264" s="31" t="s">
        <v>36</v>
      </c>
      <c r="Q264" s="25" t="s">
        <v>1203</v>
      </c>
      <c r="R264" s="25" t="s">
        <v>1203</v>
      </c>
      <c r="S264" s="57" t="s">
        <v>38</v>
      </c>
      <c r="T264" s="56" t="s">
        <v>1146</v>
      </c>
      <c r="U264" s="56"/>
      <c r="V264" s="54" t="s">
        <v>59</v>
      </c>
      <c r="W264" s="54" t="s">
        <v>60</v>
      </c>
      <c r="X264" s="33">
        <v>6</v>
      </c>
      <c r="Y264" s="33"/>
      <c r="Z264" s="54" t="s">
        <v>53</v>
      </c>
      <c r="AA264" s="56" t="s">
        <v>44</v>
      </c>
      <c r="AB264" s="22" t="s">
        <v>1245</v>
      </c>
      <c r="AC264" s="54" t="s">
        <v>1242</v>
      </c>
      <c r="AD264" s="54" t="s">
        <v>1202</v>
      </c>
      <c r="AE264" s="54" t="s">
        <v>1244</v>
      </c>
      <c r="AF264" s="24"/>
      <c r="AG264" s="22"/>
      <c r="AH264" s="160"/>
      <c r="AI264" s="22"/>
      <c r="AJ264" s="25" t="s">
        <v>48</v>
      </c>
      <c r="AK264" s="34">
        <v>44399</v>
      </c>
      <c r="AL264" s="33">
        <f t="shared" si="12"/>
        <v>91476</v>
      </c>
    </row>
    <row r="265" spans="1:38" ht="18" customHeight="1" x14ac:dyDescent="0.3">
      <c r="A265" s="135">
        <v>261</v>
      </c>
      <c r="B265" s="21">
        <v>91478</v>
      </c>
      <c r="C265" s="54"/>
      <c r="D265" s="23" t="s">
        <v>48</v>
      </c>
      <c r="E265" s="21"/>
      <c r="F265" s="54"/>
      <c r="G265" s="54"/>
      <c r="H265" s="120"/>
      <c r="I265" s="54" t="s">
        <v>1246</v>
      </c>
      <c r="J265" s="54" t="s">
        <v>1390</v>
      </c>
      <c r="K265" s="54" t="s">
        <v>1224</v>
      </c>
      <c r="L265" s="54"/>
      <c r="M265" s="54"/>
      <c r="N265" s="54" t="s">
        <v>1202</v>
      </c>
      <c r="O265" s="63"/>
      <c r="P265" s="31" t="s">
        <v>36</v>
      </c>
      <c r="Q265" s="25" t="s">
        <v>1203</v>
      </c>
      <c r="R265" s="25" t="s">
        <v>1203</v>
      </c>
      <c r="S265" s="57" t="s">
        <v>38</v>
      </c>
      <c r="T265" s="56" t="s">
        <v>1146</v>
      </c>
      <c r="U265" s="56"/>
      <c r="V265" s="54" t="s">
        <v>92</v>
      </c>
      <c r="W265" s="54" t="s">
        <v>41</v>
      </c>
      <c r="X265" s="46">
        <v>67</v>
      </c>
      <c r="Y265" s="46"/>
      <c r="Z265" s="56"/>
      <c r="AA265" s="31" t="s">
        <v>44</v>
      </c>
      <c r="AB265" s="31" t="s">
        <v>1225</v>
      </c>
      <c r="AC265" s="54" t="s">
        <v>1246</v>
      </c>
      <c r="AD265" s="54" t="s">
        <v>1247</v>
      </c>
      <c r="AE265" s="54" t="s">
        <v>1248</v>
      </c>
      <c r="AF265" s="31"/>
      <c r="AG265" s="31"/>
      <c r="AH265" s="160" t="s">
        <v>1221</v>
      </c>
      <c r="AI265" s="22"/>
      <c r="AJ265" s="21" t="s">
        <v>48</v>
      </c>
      <c r="AK265" s="34">
        <v>44399</v>
      </c>
      <c r="AL265" s="33">
        <f t="shared" si="12"/>
        <v>91478</v>
      </c>
    </row>
    <row r="266" spans="1:38" ht="18" customHeight="1" x14ac:dyDescent="0.3">
      <c r="A266" s="135">
        <v>262</v>
      </c>
      <c r="B266" s="21">
        <v>91479</v>
      </c>
      <c r="C266" s="54"/>
      <c r="D266" s="23" t="s">
        <v>48</v>
      </c>
      <c r="E266" s="21"/>
      <c r="F266" s="54"/>
      <c r="G266" s="54"/>
      <c r="H266" s="120"/>
      <c r="I266" s="54" t="s">
        <v>1249</v>
      </c>
      <c r="J266" s="54"/>
      <c r="K266" s="54" t="s">
        <v>291</v>
      </c>
      <c r="L266" s="54" t="s">
        <v>1250</v>
      </c>
      <c r="M266" s="54"/>
      <c r="N266" s="54" t="s">
        <v>1202</v>
      </c>
      <c r="O266" s="56"/>
      <c r="P266" s="31" t="s">
        <v>36</v>
      </c>
      <c r="Q266" s="25" t="s">
        <v>1203</v>
      </c>
      <c r="R266" s="25" t="s">
        <v>1203</v>
      </c>
      <c r="S266" s="57" t="s">
        <v>38</v>
      </c>
      <c r="T266" s="56" t="s">
        <v>1251</v>
      </c>
      <c r="U266" s="56"/>
      <c r="V266" s="54" t="s">
        <v>59</v>
      </c>
      <c r="W266" s="54" t="s">
        <v>60</v>
      </c>
      <c r="X266" s="33">
        <v>5</v>
      </c>
      <c r="Y266" s="33"/>
      <c r="Z266" s="54" t="s">
        <v>53</v>
      </c>
      <c r="AA266" s="56" t="s">
        <v>44</v>
      </c>
      <c r="AB266" s="22" t="s">
        <v>1245</v>
      </c>
      <c r="AC266" s="54" t="s">
        <v>1249</v>
      </c>
      <c r="AD266" s="54" t="s">
        <v>1202</v>
      </c>
      <c r="AE266" s="54" t="s">
        <v>1244</v>
      </c>
      <c r="AF266" s="24"/>
      <c r="AG266" s="22"/>
      <c r="AH266" s="32"/>
      <c r="AI266" s="22"/>
      <c r="AJ266" s="25" t="s">
        <v>48</v>
      </c>
      <c r="AK266" s="34">
        <v>44399</v>
      </c>
      <c r="AL266" s="33">
        <f t="shared" si="12"/>
        <v>91479</v>
      </c>
    </row>
    <row r="267" spans="1:38" ht="18" customHeight="1" x14ac:dyDescent="0.3">
      <c r="A267" s="135">
        <v>263</v>
      </c>
      <c r="B267" s="21">
        <v>10319</v>
      </c>
      <c r="C267" s="21"/>
      <c r="D267" s="23" t="s">
        <v>249</v>
      </c>
      <c r="E267" s="21"/>
      <c r="F267" s="54" t="s">
        <v>1226</v>
      </c>
      <c r="G267" s="38" t="s">
        <v>1388</v>
      </c>
      <c r="H267" s="120"/>
      <c r="I267" s="54" t="s">
        <v>1255</v>
      </c>
      <c r="J267" s="54" t="s">
        <v>1254</v>
      </c>
      <c r="K267" s="54" t="s">
        <v>1252</v>
      </c>
      <c r="L267" s="54"/>
      <c r="M267" s="54"/>
      <c r="N267" s="54" t="s">
        <v>1202</v>
      </c>
      <c r="O267" s="54"/>
      <c r="P267" s="31" t="s">
        <v>36</v>
      </c>
      <c r="Q267" s="25" t="s">
        <v>1203</v>
      </c>
      <c r="R267" s="25" t="s">
        <v>1203</v>
      </c>
      <c r="S267" s="57" t="s">
        <v>38</v>
      </c>
      <c r="T267" s="56" t="s">
        <v>1146</v>
      </c>
      <c r="U267" s="54"/>
      <c r="V267" s="54" t="s">
        <v>59</v>
      </c>
      <c r="W267" s="54" t="s">
        <v>41</v>
      </c>
      <c r="X267" s="33">
        <v>16</v>
      </c>
      <c r="Y267" s="33"/>
      <c r="Z267" s="54"/>
      <c r="AA267" s="56" t="s">
        <v>44</v>
      </c>
      <c r="AB267" s="24" t="s">
        <v>1206</v>
      </c>
      <c r="AC267" s="54" t="s">
        <v>1255</v>
      </c>
      <c r="AD267" s="56" t="s">
        <v>1204</v>
      </c>
      <c r="AE267" s="54" t="s">
        <v>1205</v>
      </c>
      <c r="AF267" s="24"/>
      <c r="AG267" s="24"/>
      <c r="AH267" s="32" t="s">
        <v>1204</v>
      </c>
      <c r="AI267" s="41"/>
      <c r="AJ267" s="170" t="s">
        <v>1253</v>
      </c>
      <c r="AK267" s="34">
        <v>44399</v>
      </c>
      <c r="AL267" s="33">
        <f t="shared" si="12"/>
        <v>10319</v>
      </c>
    </row>
    <row r="268" spans="1:38" ht="18" customHeight="1" x14ac:dyDescent="0.3">
      <c r="A268" s="135">
        <v>264</v>
      </c>
      <c r="B268" s="21">
        <v>91482</v>
      </c>
      <c r="C268" s="54"/>
      <c r="D268" s="23" t="s">
        <v>48</v>
      </c>
      <c r="E268" s="21"/>
      <c r="F268" s="54"/>
      <c r="G268" s="54"/>
      <c r="H268" s="120"/>
      <c r="I268" s="54" t="s">
        <v>1256</v>
      </c>
      <c r="J268" s="54"/>
      <c r="K268" s="54" t="s">
        <v>1257</v>
      </c>
      <c r="L268" s="54" t="s">
        <v>1258</v>
      </c>
      <c r="M268" s="54"/>
      <c r="N268" s="54" t="s">
        <v>1202</v>
      </c>
      <c r="O268" s="56"/>
      <c r="P268" s="31" t="s">
        <v>36</v>
      </c>
      <c r="Q268" s="25" t="s">
        <v>1203</v>
      </c>
      <c r="R268" s="25" t="s">
        <v>1203</v>
      </c>
      <c r="S268" s="57" t="s">
        <v>38</v>
      </c>
      <c r="T268" s="56" t="s">
        <v>1146</v>
      </c>
      <c r="U268" s="56"/>
      <c r="V268" s="54" t="s">
        <v>59</v>
      </c>
      <c r="W268" s="54" t="s">
        <v>60</v>
      </c>
      <c r="X268" s="33">
        <v>3</v>
      </c>
      <c r="Y268" s="33"/>
      <c r="Z268" s="54" t="s">
        <v>53</v>
      </c>
      <c r="AA268" s="56" t="s">
        <v>44</v>
      </c>
      <c r="AB268" s="22" t="s">
        <v>1245</v>
      </c>
      <c r="AC268" s="54" t="s">
        <v>1256</v>
      </c>
      <c r="AD268" s="54" t="s">
        <v>1202</v>
      </c>
      <c r="AE268" s="54" t="s">
        <v>1244</v>
      </c>
      <c r="AF268" s="24"/>
      <c r="AG268" s="22"/>
      <c r="AH268" s="164" t="s">
        <v>1394</v>
      </c>
      <c r="AI268" s="22"/>
      <c r="AJ268" s="25" t="s">
        <v>48</v>
      </c>
      <c r="AK268" s="34">
        <v>44399</v>
      </c>
      <c r="AL268" s="33">
        <f t="shared" si="12"/>
        <v>91482</v>
      </c>
    </row>
    <row r="269" spans="1:38" ht="18" customHeight="1" x14ac:dyDescent="0.3">
      <c r="A269" s="135">
        <v>265</v>
      </c>
      <c r="B269" s="21">
        <v>91483</v>
      </c>
      <c r="C269" s="54"/>
      <c r="D269" s="23" t="s">
        <v>48</v>
      </c>
      <c r="E269" s="21"/>
      <c r="F269" s="54"/>
      <c r="G269" s="54"/>
      <c r="H269" s="120"/>
      <c r="I269" s="54" t="s">
        <v>1259</v>
      </c>
      <c r="J269" s="54"/>
      <c r="K269" s="54" t="s">
        <v>1260</v>
      </c>
      <c r="L269" s="54"/>
      <c r="M269" s="54"/>
      <c r="N269" s="54" t="s">
        <v>1202</v>
      </c>
      <c r="O269" s="56"/>
      <c r="P269" s="31" t="s">
        <v>36</v>
      </c>
      <c r="Q269" s="25" t="s">
        <v>1203</v>
      </c>
      <c r="R269" s="25" t="s">
        <v>1203</v>
      </c>
      <c r="S269" s="57" t="s">
        <v>38</v>
      </c>
      <c r="T269" s="56" t="s">
        <v>1146</v>
      </c>
      <c r="U269" s="56"/>
      <c r="V269" s="54" t="s">
        <v>59</v>
      </c>
      <c r="W269" s="54" t="s">
        <v>41</v>
      </c>
      <c r="X269" s="33">
        <v>5</v>
      </c>
      <c r="Y269" s="33"/>
      <c r="Z269" s="54" t="s">
        <v>53</v>
      </c>
      <c r="AA269" s="56" t="s">
        <v>44</v>
      </c>
      <c r="AB269" s="22" t="s">
        <v>1245</v>
      </c>
      <c r="AC269" s="54" t="s">
        <v>1259</v>
      </c>
      <c r="AD269" s="54" t="s">
        <v>1202</v>
      </c>
      <c r="AE269" s="54" t="s">
        <v>1244</v>
      </c>
      <c r="AF269" s="24"/>
      <c r="AG269" s="22"/>
      <c r="AH269" s="159" t="s">
        <v>1394</v>
      </c>
      <c r="AI269" s="22"/>
      <c r="AJ269" s="25" t="s">
        <v>48</v>
      </c>
      <c r="AK269" s="34">
        <v>44399</v>
      </c>
      <c r="AL269" s="33">
        <f t="shared" si="12"/>
        <v>91483</v>
      </c>
    </row>
    <row r="270" spans="1:38" ht="18" customHeight="1" x14ac:dyDescent="0.3">
      <c r="A270" s="135">
        <v>266</v>
      </c>
      <c r="B270" s="21">
        <v>91484</v>
      </c>
      <c r="C270" s="54"/>
      <c r="D270" s="23" t="s">
        <v>48</v>
      </c>
      <c r="E270" s="21"/>
      <c r="F270" s="54"/>
      <c r="G270" s="54"/>
      <c r="H270" s="120"/>
      <c r="I270" s="54" t="s">
        <v>1261</v>
      </c>
      <c r="J270" s="54"/>
      <c r="K270" s="54" t="s">
        <v>34</v>
      </c>
      <c r="L270" s="54"/>
      <c r="M270" s="54"/>
      <c r="N270" s="54" t="s">
        <v>1212</v>
      </c>
      <c r="O270" s="56"/>
      <c r="P270" s="31" t="s">
        <v>36</v>
      </c>
      <c r="Q270" s="25" t="s">
        <v>1203</v>
      </c>
      <c r="R270" s="25" t="s">
        <v>1203</v>
      </c>
      <c r="S270" s="57" t="s">
        <v>38</v>
      </c>
      <c r="T270" s="56" t="s">
        <v>1146</v>
      </c>
      <c r="U270" s="56"/>
      <c r="V270" s="54" t="s">
        <v>59</v>
      </c>
      <c r="W270" s="54" t="s">
        <v>60</v>
      </c>
      <c r="X270" s="33">
        <v>3</v>
      </c>
      <c r="Y270" s="33"/>
      <c r="Z270" s="54" t="s">
        <v>53</v>
      </c>
      <c r="AA270" s="56" t="s">
        <v>44</v>
      </c>
      <c r="AB270" s="22" t="s">
        <v>1245</v>
      </c>
      <c r="AC270" s="54" t="s">
        <v>1261</v>
      </c>
      <c r="AD270" s="54" t="s">
        <v>1202</v>
      </c>
      <c r="AE270" s="54" t="s">
        <v>1244</v>
      </c>
      <c r="AF270" s="24"/>
      <c r="AG270" s="22"/>
      <c r="AH270" s="159" t="s">
        <v>1394</v>
      </c>
      <c r="AI270" s="22"/>
      <c r="AJ270" s="25" t="s">
        <v>48</v>
      </c>
      <c r="AK270" s="34">
        <v>44399</v>
      </c>
      <c r="AL270" s="33">
        <f t="shared" si="12"/>
        <v>91484</v>
      </c>
    </row>
    <row r="271" spans="1:38" ht="18" customHeight="1" x14ac:dyDescent="0.3">
      <c r="A271" s="135">
        <v>267</v>
      </c>
      <c r="B271" s="21">
        <v>10320</v>
      </c>
      <c r="C271" s="21"/>
      <c r="D271" s="23" t="s">
        <v>249</v>
      </c>
      <c r="E271" s="21"/>
      <c r="F271" s="54" t="s">
        <v>1226</v>
      </c>
      <c r="G271" s="54"/>
      <c r="H271" s="120"/>
      <c r="I271" s="54" t="s">
        <v>1262</v>
      </c>
      <c r="J271" s="54"/>
      <c r="K271" s="54" t="s">
        <v>1263</v>
      </c>
      <c r="L271" s="54"/>
      <c r="M271" s="54"/>
      <c r="N271" s="54" t="s">
        <v>1202</v>
      </c>
      <c r="O271" s="54"/>
      <c r="P271" s="31" t="s">
        <v>36</v>
      </c>
      <c r="Q271" s="25" t="s">
        <v>1203</v>
      </c>
      <c r="R271" s="25" t="s">
        <v>1203</v>
      </c>
      <c r="S271" s="57" t="s">
        <v>38</v>
      </c>
      <c r="T271" s="56" t="s">
        <v>1146</v>
      </c>
      <c r="U271" s="54"/>
      <c r="V271" s="54" t="s">
        <v>92</v>
      </c>
      <c r="W271" s="54" t="s">
        <v>41</v>
      </c>
      <c r="X271" s="33">
        <v>50</v>
      </c>
      <c r="Y271" s="33"/>
      <c r="Z271" s="54"/>
      <c r="AA271" s="56" t="s">
        <v>44</v>
      </c>
      <c r="AB271" s="24" t="s">
        <v>1206</v>
      </c>
      <c r="AC271" s="54" t="s">
        <v>1262</v>
      </c>
      <c r="AD271" s="56" t="s">
        <v>1204</v>
      </c>
      <c r="AE271" s="54" t="s">
        <v>1205</v>
      </c>
      <c r="AF271" s="24"/>
      <c r="AG271" s="24"/>
      <c r="AH271" s="41" t="s">
        <v>1229</v>
      </c>
      <c r="AI271" s="41"/>
      <c r="AJ271" s="21" t="s">
        <v>260</v>
      </c>
      <c r="AK271" s="34">
        <v>44106</v>
      </c>
      <c r="AL271" s="33">
        <f t="shared" si="12"/>
        <v>10320</v>
      </c>
    </row>
    <row r="272" spans="1:38" ht="18" customHeight="1" x14ac:dyDescent="0.3">
      <c r="A272" s="135">
        <v>268</v>
      </c>
      <c r="B272" s="21">
        <v>10321</v>
      </c>
      <c r="C272" s="21"/>
      <c r="D272" s="23" t="s">
        <v>249</v>
      </c>
      <c r="E272" s="21"/>
      <c r="F272" s="54" t="s">
        <v>1226</v>
      </c>
      <c r="G272" s="54"/>
      <c r="H272" s="120"/>
      <c r="I272" s="54" t="s">
        <v>1264</v>
      </c>
      <c r="J272" s="54"/>
      <c r="K272" s="54" t="s">
        <v>1228</v>
      </c>
      <c r="L272" s="54"/>
      <c r="M272" s="54"/>
      <c r="N272" s="54" t="s">
        <v>1202</v>
      </c>
      <c r="O272" s="54"/>
      <c r="P272" s="31" t="s">
        <v>36</v>
      </c>
      <c r="Q272" s="25" t="s">
        <v>1203</v>
      </c>
      <c r="R272" s="25" t="s">
        <v>1203</v>
      </c>
      <c r="S272" s="57" t="s">
        <v>38</v>
      </c>
      <c r="T272" s="56" t="s">
        <v>1146</v>
      </c>
      <c r="U272" s="54"/>
      <c r="V272" s="54" t="s">
        <v>59</v>
      </c>
      <c r="W272" s="54" t="s">
        <v>41</v>
      </c>
      <c r="X272" s="33">
        <v>10</v>
      </c>
      <c r="Y272" s="33"/>
      <c r="Z272" s="54"/>
      <c r="AA272" s="56" t="s">
        <v>44</v>
      </c>
      <c r="AB272" s="24" t="s">
        <v>1206</v>
      </c>
      <c r="AC272" s="54" t="s">
        <v>1264</v>
      </c>
      <c r="AD272" s="56" t="s">
        <v>1204</v>
      </c>
      <c r="AE272" s="54" t="s">
        <v>1205</v>
      </c>
      <c r="AF272" s="24"/>
      <c r="AG272" s="24"/>
      <c r="AH272" s="41" t="s">
        <v>1229</v>
      </c>
      <c r="AI272" s="41"/>
      <c r="AJ272" s="21" t="s">
        <v>1230</v>
      </c>
      <c r="AK272" s="34">
        <v>44106</v>
      </c>
      <c r="AL272" s="33">
        <f t="shared" si="12"/>
        <v>10321</v>
      </c>
    </row>
    <row r="273" spans="1:38" ht="18" customHeight="1" x14ac:dyDescent="0.3">
      <c r="A273" s="135">
        <v>269</v>
      </c>
      <c r="B273" s="21">
        <v>91485</v>
      </c>
      <c r="C273" s="54"/>
      <c r="D273" s="23" t="s">
        <v>48</v>
      </c>
      <c r="E273" s="21"/>
      <c r="F273" s="54"/>
      <c r="G273" s="54"/>
      <c r="H273" s="120"/>
      <c r="I273" s="54" t="s">
        <v>1265</v>
      </c>
      <c r="J273" s="54"/>
      <c r="K273" s="54" t="s">
        <v>1266</v>
      </c>
      <c r="L273" s="54"/>
      <c r="M273" s="54"/>
      <c r="N273" s="54" t="s">
        <v>1202</v>
      </c>
      <c r="O273" s="56"/>
      <c r="P273" s="31" t="s">
        <v>36</v>
      </c>
      <c r="Q273" s="25" t="s">
        <v>1203</v>
      </c>
      <c r="R273" s="25" t="s">
        <v>1203</v>
      </c>
      <c r="S273" s="57" t="s">
        <v>38</v>
      </c>
      <c r="T273" s="56"/>
      <c r="U273" s="56"/>
      <c r="V273" s="54" t="s">
        <v>59</v>
      </c>
      <c r="W273" s="54" t="s">
        <v>60</v>
      </c>
      <c r="X273" s="33">
        <v>3</v>
      </c>
      <c r="Y273" s="33"/>
      <c r="Z273" s="54" t="s">
        <v>53</v>
      </c>
      <c r="AA273" s="56" t="s">
        <v>44</v>
      </c>
      <c r="AB273" s="22" t="s">
        <v>1245</v>
      </c>
      <c r="AC273" s="54" t="s">
        <v>1265</v>
      </c>
      <c r="AD273" s="54" t="s">
        <v>1202</v>
      </c>
      <c r="AE273" s="54" t="s">
        <v>1244</v>
      </c>
      <c r="AF273" s="24"/>
      <c r="AG273" s="22"/>
      <c r="AH273" s="159" t="s">
        <v>1394</v>
      </c>
      <c r="AI273" s="22"/>
      <c r="AJ273" s="25" t="s">
        <v>48</v>
      </c>
      <c r="AK273" s="34">
        <v>44399</v>
      </c>
      <c r="AL273" s="33">
        <f t="shared" si="12"/>
        <v>91485</v>
      </c>
    </row>
    <row r="274" spans="1:38" ht="18" customHeight="1" x14ac:dyDescent="0.3">
      <c r="A274" s="135">
        <v>270</v>
      </c>
      <c r="B274" s="21">
        <v>91486</v>
      </c>
      <c r="C274" s="54"/>
      <c r="D274" s="23" t="s">
        <v>48</v>
      </c>
      <c r="E274" s="21"/>
      <c r="F274" s="54"/>
      <c r="G274" s="54"/>
      <c r="H274" s="120"/>
      <c r="I274" s="54" t="s">
        <v>1267</v>
      </c>
      <c r="J274" s="158"/>
      <c r="K274" s="54" t="s">
        <v>1268</v>
      </c>
      <c r="L274" s="54"/>
      <c r="M274" s="54"/>
      <c r="N274" s="54" t="s">
        <v>1202</v>
      </c>
      <c r="O274" s="56"/>
      <c r="P274" s="31" t="s">
        <v>36</v>
      </c>
      <c r="Q274" s="25" t="s">
        <v>1203</v>
      </c>
      <c r="R274" s="25" t="s">
        <v>1203</v>
      </c>
      <c r="S274" s="57" t="s">
        <v>38</v>
      </c>
      <c r="T274" s="56" t="s">
        <v>1146</v>
      </c>
      <c r="U274" s="56"/>
      <c r="V274" s="54" t="s">
        <v>92</v>
      </c>
      <c r="W274" s="54" t="s">
        <v>41</v>
      </c>
      <c r="X274" s="33">
        <v>60</v>
      </c>
      <c r="Y274" s="33"/>
      <c r="Z274" s="54"/>
      <c r="AA274" s="56"/>
      <c r="AB274" s="22"/>
      <c r="AC274" s="54" t="s">
        <v>1267</v>
      </c>
      <c r="AD274" s="54"/>
      <c r="AE274" s="54"/>
      <c r="AF274" s="24"/>
      <c r="AG274" s="22"/>
      <c r="AH274" s="32"/>
      <c r="AI274" s="22"/>
      <c r="AJ274" s="25" t="s">
        <v>48</v>
      </c>
      <c r="AK274" s="34">
        <v>44456</v>
      </c>
      <c r="AL274" s="33">
        <f t="shared" si="12"/>
        <v>91486</v>
      </c>
    </row>
    <row r="275" spans="1:38" ht="18" customHeight="1" x14ac:dyDescent="0.3">
      <c r="A275" s="135">
        <v>271</v>
      </c>
      <c r="B275" s="21">
        <v>40332</v>
      </c>
      <c r="C275" s="56" t="s">
        <v>167</v>
      </c>
      <c r="D275" s="23" t="s">
        <v>96</v>
      </c>
      <c r="E275" s="21"/>
      <c r="F275" s="54" t="s">
        <v>1269</v>
      </c>
      <c r="G275" s="54"/>
      <c r="H275" s="120"/>
      <c r="I275" s="54" t="s">
        <v>1270</v>
      </c>
      <c r="J275" s="158" t="s">
        <v>1271</v>
      </c>
      <c r="K275" s="54" t="s">
        <v>1272</v>
      </c>
      <c r="L275" s="54" t="s">
        <v>1273</v>
      </c>
      <c r="M275" s="54"/>
      <c r="N275" s="54" t="s">
        <v>1202</v>
      </c>
      <c r="O275" s="54"/>
      <c r="P275" s="31" t="s">
        <v>36</v>
      </c>
      <c r="Q275" s="25" t="s">
        <v>1203</v>
      </c>
      <c r="R275" s="25" t="s">
        <v>1203</v>
      </c>
      <c r="S275" s="57" t="s">
        <v>38</v>
      </c>
      <c r="T275" s="56" t="s">
        <v>1146</v>
      </c>
      <c r="U275" s="54"/>
      <c r="V275" s="54" t="s">
        <v>59</v>
      </c>
      <c r="W275" s="54" t="s">
        <v>41</v>
      </c>
      <c r="X275" s="33">
        <v>239</v>
      </c>
      <c r="Y275" s="33"/>
      <c r="Z275" s="54" t="s">
        <v>103</v>
      </c>
      <c r="AA275" s="56" t="s">
        <v>44</v>
      </c>
      <c r="AB275" s="22" t="s">
        <v>1275</v>
      </c>
      <c r="AC275" s="54" t="s">
        <v>1274</v>
      </c>
      <c r="AD275" s="54" t="s">
        <v>1274</v>
      </c>
      <c r="AE275" s="54" t="s">
        <v>1248</v>
      </c>
      <c r="AF275" s="24" t="s">
        <v>44</v>
      </c>
      <c r="AG275" s="22" t="s">
        <v>1220</v>
      </c>
      <c r="AH275" s="32" t="s">
        <v>1276</v>
      </c>
      <c r="AI275" s="22"/>
      <c r="AJ275" s="21" t="s">
        <v>329</v>
      </c>
      <c r="AK275" s="34">
        <v>44399</v>
      </c>
      <c r="AL275" s="35">
        <f t="shared" si="12"/>
        <v>40332</v>
      </c>
    </row>
    <row r="276" spans="1:38" ht="18" customHeight="1" x14ac:dyDescent="0.3">
      <c r="A276" s="135">
        <v>272</v>
      </c>
      <c r="B276" s="21">
        <v>30410</v>
      </c>
      <c r="C276" s="54"/>
      <c r="D276" s="23" t="s">
        <v>32</v>
      </c>
      <c r="E276" s="21"/>
      <c r="F276" s="55" t="s">
        <v>1277</v>
      </c>
      <c r="G276" s="56" t="s">
        <v>1279</v>
      </c>
      <c r="H276" s="118"/>
      <c r="I276" s="55" t="s">
        <v>1391</v>
      </c>
      <c r="J276" s="68"/>
      <c r="K276" s="55" t="s">
        <v>34</v>
      </c>
      <c r="L276" s="54"/>
      <c r="M276" s="54"/>
      <c r="N276" s="55" t="s">
        <v>1202</v>
      </c>
      <c r="O276" s="55"/>
      <c r="P276" s="31" t="s">
        <v>36</v>
      </c>
      <c r="Q276" s="60" t="s">
        <v>1203</v>
      </c>
      <c r="R276" s="25" t="s">
        <v>1203</v>
      </c>
      <c r="S276" s="57" t="s">
        <v>38</v>
      </c>
      <c r="T276" s="59" t="s">
        <v>1146</v>
      </c>
      <c r="U276" s="59"/>
      <c r="V276" s="59" t="s">
        <v>40</v>
      </c>
      <c r="W276" s="56" t="s">
        <v>41</v>
      </c>
      <c r="X276" s="27">
        <v>3</v>
      </c>
      <c r="Y276" s="27"/>
      <c r="Z276" s="59"/>
      <c r="AA276" s="31" t="s">
        <v>44</v>
      </c>
      <c r="AB276" s="23" t="s">
        <v>159</v>
      </c>
      <c r="AC276" s="58" t="s">
        <v>1278</v>
      </c>
      <c r="AD276" s="62" t="s">
        <v>157</v>
      </c>
      <c r="AE276" s="59" t="s">
        <v>158</v>
      </c>
      <c r="AF276" s="26" t="s">
        <v>44</v>
      </c>
      <c r="AG276" s="26" t="s">
        <v>160</v>
      </c>
      <c r="AH276" s="160" t="s">
        <v>530</v>
      </c>
      <c r="AI276" s="32"/>
      <c r="AJ276" s="170" t="s">
        <v>162</v>
      </c>
      <c r="AK276" s="21"/>
      <c r="AL276" s="33">
        <f t="shared" si="12"/>
        <v>30410</v>
      </c>
    </row>
    <row r="277" spans="1:38" ht="18" customHeight="1" x14ac:dyDescent="0.3">
      <c r="A277" s="135">
        <v>273</v>
      </c>
      <c r="B277" s="21">
        <v>30411</v>
      </c>
      <c r="C277" s="54"/>
      <c r="D277" s="23" t="s">
        <v>32</v>
      </c>
      <c r="E277" s="21"/>
      <c r="F277" s="55" t="s">
        <v>1280</v>
      </c>
      <c r="G277" s="56" t="s">
        <v>1282</v>
      </c>
      <c r="H277" s="118"/>
      <c r="I277" s="55" t="s">
        <v>1281</v>
      </c>
      <c r="J277" s="68"/>
      <c r="K277" s="55" t="s">
        <v>34</v>
      </c>
      <c r="L277" s="54"/>
      <c r="M277" s="54"/>
      <c r="N277" s="55" t="s">
        <v>1202</v>
      </c>
      <c r="O277" s="55"/>
      <c r="P277" s="31" t="s">
        <v>36</v>
      </c>
      <c r="Q277" s="60" t="s">
        <v>1203</v>
      </c>
      <c r="R277" s="25" t="s">
        <v>1203</v>
      </c>
      <c r="S277" s="57" t="s">
        <v>38</v>
      </c>
      <c r="T277" s="59" t="s">
        <v>1146</v>
      </c>
      <c r="U277" s="59"/>
      <c r="V277" s="59" t="s">
        <v>40</v>
      </c>
      <c r="W277" s="56" t="s">
        <v>41</v>
      </c>
      <c r="X277" s="27">
        <v>4</v>
      </c>
      <c r="Y277" s="27"/>
      <c r="Z277" s="59"/>
      <c r="AA277" s="31" t="s">
        <v>44</v>
      </c>
      <c r="AB277" s="23" t="s">
        <v>237</v>
      </c>
      <c r="AC277" s="58" t="s">
        <v>1281</v>
      </c>
      <c r="AD277" s="54" t="s">
        <v>474</v>
      </c>
      <c r="AE277" s="59" t="s">
        <v>84</v>
      </c>
      <c r="AF277" s="26" t="s">
        <v>475</v>
      </c>
      <c r="AG277" s="26" t="s">
        <v>476</v>
      </c>
      <c r="AH277" s="160" t="s">
        <v>477</v>
      </c>
      <c r="AI277" s="32"/>
      <c r="AJ277" s="170" t="s">
        <v>47</v>
      </c>
      <c r="AK277" s="21"/>
      <c r="AL277" s="33">
        <f t="shared" si="12"/>
        <v>30411</v>
      </c>
    </row>
    <row r="278" spans="1:38" ht="18" customHeight="1" x14ac:dyDescent="0.3">
      <c r="A278" s="135">
        <v>274</v>
      </c>
      <c r="B278" s="21">
        <v>91490</v>
      </c>
      <c r="C278" s="54"/>
      <c r="D278" s="23" t="s">
        <v>48</v>
      </c>
      <c r="E278" s="21"/>
      <c r="F278" s="54"/>
      <c r="G278" s="54"/>
      <c r="H278" s="120"/>
      <c r="I278" s="54" t="s">
        <v>1392</v>
      </c>
      <c r="J278" s="54"/>
      <c r="K278" s="54"/>
      <c r="L278" s="54"/>
      <c r="M278" s="54"/>
      <c r="N278" s="54" t="s">
        <v>1202</v>
      </c>
      <c r="O278" s="56"/>
      <c r="P278" s="31" t="s">
        <v>36</v>
      </c>
      <c r="Q278" s="25" t="s">
        <v>1203</v>
      </c>
      <c r="R278" s="25" t="s">
        <v>1203</v>
      </c>
      <c r="S278" s="57" t="s">
        <v>38</v>
      </c>
      <c r="T278" s="56" t="s">
        <v>1146</v>
      </c>
      <c r="U278" s="56"/>
      <c r="V278" s="54"/>
      <c r="W278" s="54"/>
      <c r="X278" s="33">
        <v>15</v>
      </c>
      <c r="Y278" s="33"/>
      <c r="Z278" s="54" t="s">
        <v>53</v>
      </c>
      <c r="AA278" s="56" t="s">
        <v>44</v>
      </c>
      <c r="AB278" s="22" t="s">
        <v>1245</v>
      </c>
      <c r="AC278" s="54" t="s">
        <v>1283</v>
      </c>
      <c r="AD278" s="54" t="s">
        <v>1202</v>
      </c>
      <c r="AE278" s="54" t="s">
        <v>1244</v>
      </c>
      <c r="AF278" s="24"/>
      <c r="AG278" s="22"/>
      <c r="AH278" s="129" t="s">
        <v>1394</v>
      </c>
      <c r="AI278" s="22"/>
      <c r="AJ278" s="25" t="s">
        <v>48</v>
      </c>
      <c r="AK278" s="34">
        <v>44399</v>
      </c>
      <c r="AL278" s="33">
        <f t="shared" si="12"/>
        <v>91490</v>
      </c>
    </row>
    <row r="279" spans="1:38" ht="18" customHeight="1" x14ac:dyDescent="0.3">
      <c r="A279" s="135">
        <v>275</v>
      </c>
      <c r="B279" s="21">
        <v>91491</v>
      </c>
      <c r="C279" s="54"/>
      <c r="D279" s="23" t="s">
        <v>48</v>
      </c>
      <c r="E279" s="21"/>
      <c r="F279" s="54"/>
      <c r="G279" s="54"/>
      <c r="H279" s="120"/>
      <c r="I279" s="54" t="s">
        <v>1393</v>
      </c>
      <c r="J279" s="54"/>
      <c r="K279" s="54"/>
      <c r="L279" s="54"/>
      <c r="M279" s="54"/>
      <c r="N279" s="54" t="s">
        <v>1212</v>
      </c>
      <c r="O279" s="56"/>
      <c r="P279" s="31" t="s">
        <v>36</v>
      </c>
      <c r="Q279" s="25" t="s">
        <v>1203</v>
      </c>
      <c r="R279" s="25" t="s">
        <v>1203</v>
      </c>
      <c r="S279" s="57" t="s">
        <v>38</v>
      </c>
      <c r="T279" s="56" t="s">
        <v>1146</v>
      </c>
      <c r="U279" s="56"/>
      <c r="V279" s="54"/>
      <c r="W279" s="54"/>
      <c r="X279" s="33">
        <v>53</v>
      </c>
      <c r="Y279" s="33"/>
      <c r="Z279" s="54" t="s">
        <v>53</v>
      </c>
      <c r="AA279" s="56" t="s">
        <v>44</v>
      </c>
      <c r="AB279" s="22" t="s">
        <v>1245</v>
      </c>
      <c r="AC279" s="54" t="s">
        <v>1283</v>
      </c>
      <c r="AD279" s="54" t="s">
        <v>1202</v>
      </c>
      <c r="AE279" s="54" t="s">
        <v>1244</v>
      </c>
      <c r="AF279" s="24"/>
      <c r="AG279" s="22"/>
      <c r="AH279" s="129" t="s">
        <v>1394</v>
      </c>
      <c r="AI279" s="22"/>
      <c r="AJ279" s="25" t="s">
        <v>48</v>
      </c>
      <c r="AK279" s="34">
        <v>44399</v>
      </c>
      <c r="AL279" s="33">
        <f t="shared" si="12"/>
        <v>91491</v>
      </c>
    </row>
    <row r="280" spans="1:38" ht="18" customHeight="1" x14ac:dyDescent="0.3">
      <c r="A280" s="135">
        <v>276</v>
      </c>
      <c r="B280" s="21">
        <v>91492</v>
      </c>
      <c r="C280" s="54"/>
      <c r="D280" s="23" t="s">
        <v>48</v>
      </c>
      <c r="E280" s="21"/>
      <c r="F280" s="54"/>
      <c r="G280" s="54"/>
      <c r="H280" s="120"/>
      <c r="I280" s="54" t="s">
        <v>1425</v>
      </c>
      <c r="J280" s="54"/>
      <c r="K280" s="54" t="s">
        <v>291</v>
      </c>
      <c r="L280" s="54"/>
      <c r="M280" s="54"/>
      <c r="N280" s="54" t="s">
        <v>1202</v>
      </c>
      <c r="O280" s="63"/>
      <c r="P280" s="31" t="s">
        <v>36</v>
      </c>
      <c r="Q280" s="25" t="s">
        <v>1203</v>
      </c>
      <c r="R280" s="25" t="s">
        <v>1203</v>
      </c>
      <c r="S280" s="57" t="s">
        <v>38</v>
      </c>
      <c r="T280" s="56" t="s">
        <v>1146</v>
      </c>
      <c r="U280" s="56"/>
      <c r="V280" s="54" t="s">
        <v>59</v>
      </c>
      <c r="W280" s="54" t="s">
        <v>41</v>
      </c>
      <c r="X280" s="46">
        <f>53+15</f>
        <v>68</v>
      </c>
      <c r="Y280" s="46"/>
      <c r="Z280" s="56" t="s">
        <v>53</v>
      </c>
      <c r="AA280" s="31" t="s">
        <v>44</v>
      </c>
      <c r="AB280" s="31" t="s">
        <v>1245</v>
      </c>
      <c r="AC280" s="54" t="s">
        <v>1283</v>
      </c>
      <c r="AD280" s="54" t="s">
        <v>1212</v>
      </c>
      <c r="AE280" s="54" t="s">
        <v>1244</v>
      </c>
      <c r="AF280" s="31"/>
      <c r="AG280" s="31"/>
      <c r="AH280" s="164" t="s">
        <v>1394</v>
      </c>
      <c r="AI280" s="22"/>
      <c r="AJ280" s="21" t="s">
        <v>48</v>
      </c>
      <c r="AK280" s="34">
        <v>44354</v>
      </c>
      <c r="AL280" s="33">
        <f t="shared" si="12"/>
        <v>91492</v>
      </c>
    </row>
    <row r="281" spans="1:38" ht="18" customHeight="1" x14ac:dyDescent="0.3">
      <c r="A281" s="135">
        <v>277</v>
      </c>
      <c r="B281" s="21">
        <v>91493</v>
      </c>
      <c r="C281" s="54"/>
      <c r="D281" s="23" t="s">
        <v>48</v>
      </c>
      <c r="E281" s="21"/>
      <c r="F281" s="54"/>
      <c r="G281" s="54"/>
      <c r="H281" s="120"/>
      <c r="I281" s="54" t="s">
        <v>1284</v>
      </c>
      <c r="J281" s="54"/>
      <c r="K281" s="54" t="s">
        <v>291</v>
      </c>
      <c r="L281" s="54" t="s">
        <v>1285</v>
      </c>
      <c r="M281" s="54"/>
      <c r="N281" s="54" t="s">
        <v>1202</v>
      </c>
      <c r="O281" s="56"/>
      <c r="P281" s="31" t="s">
        <v>36</v>
      </c>
      <c r="Q281" s="25" t="s">
        <v>1203</v>
      </c>
      <c r="R281" s="25" t="s">
        <v>1203</v>
      </c>
      <c r="S281" s="57" t="s">
        <v>38</v>
      </c>
      <c r="T281" s="56" t="s">
        <v>1146</v>
      </c>
      <c r="U281" s="56"/>
      <c r="V281" s="54"/>
      <c r="W281" s="54" t="s">
        <v>41</v>
      </c>
      <c r="X281" s="33">
        <v>2</v>
      </c>
      <c r="Y281" s="33"/>
      <c r="Z281" s="54" t="s">
        <v>53</v>
      </c>
      <c r="AA281" s="56" t="s">
        <v>44</v>
      </c>
      <c r="AB281" s="22" t="s">
        <v>1245</v>
      </c>
      <c r="AC281" s="54" t="s">
        <v>1284</v>
      </c>
      <c r="AD281" s="54" t="s">
        <v>1202</v>
      </c>
      <c r="AE281" s="54" t="s">
        <v>1244</v>
      </c>
      <c r="AF281" s="24"/>
      <c r="AG281" s="22"/>
      <c r="AH281" s="159" t="s">
        <v>1394</v>
      </c>
      <c r="AI281" s="22"/>
      <c r="AJ281" s="25" t="s">
        <v>48</v>
      </c>
      <c r="AK281" s="34">
        <v>44399</v>
      </c>
      <c r="AL281" s="33">
        <f t="shared" si="12"/>
        <v>91493</v>
      </c>
    </row>
    <row r="282" spans="1:38" ht="18" customHeight="1" x14ac:dyDescent="0.3">
      <c r="A282" s="135">
        <v>278</v>
      </c>
      <c r="B282" s="21">
        <v>91494</v>
      </c>
      <c r="C282" s="54"/>
      <c r="D282" s="23" t="s">
        <v>48</v>
      </c>
      <c r="E282" s="21"/>
      <c r="F282" s="54"/>
      <c r="G282" s="54"/>
      <c r="H282" s="120"/>
      <c r="I282" s="54" t="s">
        <v>1286</v>
      </c>
      <c r="J282" s="54"/>
      <c r="K282" s="54"/>
      <c r="L282" s="54"/>
      <c r="M282" s="54"/>
      <c r="N282" s="54" t="s">
        <v>1202</v>
      </c>
      <c r="O282" s="56"/>
      <c r="P282" s="31" t="s">
        <v>36</v>
      </c>
      <c r="Q282" s="25" t="s">
        <v>1203</v>
      </c>
      <c r="R282" s="25" t="s">
        <v>1203</v>
      </c>
      <c r="S282" s="57" t="s">
        <v>38</v>
      </c>
      <c r="T282" s="56" t="s">
        <v>1146</v>
      </c>
      <c r="U282" s="56"/>
      <c r="V282" s="54"/>
      <c r="W282" s="54"/>
      <c r="X282" s="33">
        <v>1</v>
      </c>
      <c r="Y282" s="33"/>
      <c r="Z282" s="54" t="s">
        <v>53</v>
      </c>
      <c r="AA282" s="56" t="s">
        <v>44</v>
      </c>
      <c r="AB282" s="22" t="s">
        <v>1245</v>
      </c>
      <c r="AC282" s="54" t="s">
        <v>1286</v>
      </c>
      <c r="AD282" s="54" t="s">
        <v>1202</v>
      </c>
      <c r="AE282" s="54" t="s">
        <v>1244</v>
      </c>
      <c r="AF282" s="24"/>
      <c r="AG282" s="22"/>
      <c r="AH282" s="159" t="s">
        <v>1394</v>
      </c>
      <c r="AI282" s="22"/>
      <c r="AJ282" s="25" t="s">
        <v>48</v>
      </c>
      <c r="AK282" s="34">
        <v>44399</v>
      </c>
      <c r="AL282" s="33">
        <f t="shared" si="12"/>
        <v>91494</v>
      </c>
    </row>
    <row r="283" spans="1:38" ht="18" customHeight="1" x14ac:dyDescent="0.3">
      <c r="A283" s="135">
        <v>279</v>
      </c>
      <c r="B283" s="21">
        <v>10322</v>
      </c>
      <c r="C283" s="21"/>
      <c r="D283" s="23" t="s">
        <v>249</v>
      </c>
      <c r="E283" s="21"/>
      <c r="F283" s="54" t="s">
        <v>1226</v>
      </c>
      <c r="G283" s="55" t="s">
        <v>1287</v>
      </c>
      <c r="H283" s="120"/>
      <c r="I283" s="54" t="s">
        <v>1289</v>
      </c>
      <c r="J283" s="41"/>
      <c r="K283" s="54" t="s">
        <v>1290</v>
      </c>
      <c r="L283" s="54"/>
      <c r="M283" s="54"/>
      <c r="N283" s="54" t="s">
        <v>1202</v>
      </c>
      <c r="O283" s="41"/>
      <c r="P283" s="31" t="s">
        <v>36</v>
      </c>
      <c r="Q283" s="25" t="s">
        <v>1203</v>
      </c>
      <c r="R283" s="25" t="s">
        <v>1203</v>
      </c>
      <c r="S283" s="57" t="s">
        <v>38</v>
      </c>
      <c r="T283" s="56" t="s">
        <v>1146</v>
      </c>
      <c r="U283" s="54"/>
      <c r="V283" s="54" t="s">
        <v>59</v>
      </c>
      <c r="W283" s="54" t="s">
        <v>41</v>
      </c>
      <c r="X283" s="33">
        <v>40</v>
      </c>
      <c r="Y283" s="33"/>
      <c r="Z283" s="54"/>
      <c r="AA283" s="56" t="s">
        <v>44</v>
      </c>
      <c r="AB283" s="24" t="s">
        <v>1206</v>
      </c>
      <c r="AC283" s="54" t="s">
        <v>1289</v>
      </c>
      <c r="AD283" s="56" t="s">
        <v>1204</v>
      </c>
      <c r="AE283" s="54" t="s">
        <v>1205</v>
      </c>
      <c r="AF283" s="24"/>
      <c r="AG283" s="24"/>
      <c r="AH283" s="41" t="s">
        <v>1229</v>
      </c>
      <c r="AI283" s="41"/>
      <c r="AJ283" s="21" t="s">
        <v>260</v>
      </c>
      <c r="AK283" s="34">
        <v>44106</v>
      </c>
      <c r="AL283" s="33">
        <f t="shared" si="12"/>
        <v>10322</v>
      </c>
    </row>
    <row r="284" spans="1:38" ht="18" customHeight="1" x14ac:dyDescent="0.3">
      <c r="A284" s="135">
        <v>280</v>
      </c>
      <c r="B284" s="21">
        <v>10323</v>
      </c>
      <c r="C284" s="21"/>
      <c r="D284" s="23" t="s">
        <v>249</v>
      </c>
      <c r="E284" s="21"/>
      <c r="F284" s="54" t="s">
        <v>1226</v>
      </c>
      <c r="G284" s="54"/>
      <c r="H284" s="120"/>
      <c r="I284" s="54" t="s">
        <v>1291</v>
      </c>
      <c r="J284" s="54"/>
      <c r="K284" s="54" t="s">
        <v>1288</v>
      </c>
      <c r="L284" s="54"/>
      <c r="M284" s="54"/>
      <c r="N284" s="54" t="s">
        <v>1202</v>
      </c>
      <c r="O284" s="54"/>
      <c r="P284" s="31" t="s">
        <v>36</v>
      </c>
      <c r="Q284" s="25" t="s">
        <v>1203</v>
      </c>
      <c r="R284" s="25" t="s">
        <v>1203</v>
      </c>
      <c r="S284" s="57" t="s">
        <v>38</v>
      </c>
      <c r="T284" s="56" t="s">
        <v>1146</v>
      </c>
      <c r="U284" s="54"/>
      <c r="V284" s="54" t="s">
        <v>92</v>
      </c>
      <c r="W284" s="54" t="s">
        <v>41</v>
      </c>
      <c r="X284" s="33">
        <v>60</v>
      </c>
      <c r="Y284" s="33"/>
      <c r="Z284" s="54"/>
      <c r="AA284" s="56" t="s">
        <v>44</v>
      </c>
      <c r="AB284" s="24" t="s">
        <v>1206</v>
      </c>
      <c r="AC284" s="54" t="s">
        <v>1291</v>
      </c>
      <c r="AD284" s="56" t="s">
        <v>1204</v>
      </c>
      <c r="AE284" s="54" t="s">
        <v>1205</v>
      </c>
      <c r="AF284" s="24"/>
      <c r="AG284" s="24"/>
      <c r="AH284" s="22"/>
      <c r="AI284" s="22"/>
      <c r="AJ284" s="21" t="s">
        <v>260</v>
      </c>
      <c r="AK284" s="34">
        <v>44106</v>
      </c>
      <c r="AL284" s="33">
        <f t="shared" si="12"/>
        <v>10323</v>
      </c>
    </row>
    <row r="285" spans="1:38" ht="18" customHeight="1" x14ac:dyDescent="0.3">
      <c r="A285" s="135">
        <v>281</v>
      </c>
      <c r="B285" s="21">
        <v>91495</v>
      </c>
      <c r="C285" s="54"/>
      <c r="D285" s="23" t="s">
        <v>48</v>
      </c>
      <c r="E285" s="21"/>
      <c r="F285" s="54"/>
      <c r="G285" s="54"/>
      <c r="H285" s="120"/>
      <c r="I285" s="54" t="s">
        <v>1292</v>
      </c>
      <c r="J285" s="54"/>
      <c r="K285" s="54" t="s">
        <v>1293</v>
      </c>
      <c r="L285" s="54"/>
      <c r="M285" s="54"/>
      <c r="N285" s="54" t="s">
        <v>1202</v>
      </c>
      <c r="O285" s="56"/>
      <c r="P285" s="31" t="s">
        <v>36</v>
      </c>
      <c r="Q285" s="25" t="s">
        <v>1203</v>
      </c>
      <c r="R285" s="25" t="s">
        <v>1203</v>
      </c>
      <c r="S285" s="57" t="s">
        <v>38</v>
      </c>
      <c r="T285" s="56" t="s">
        <v>1146</v>
      </c>
      <c r="U285" s="56"/>
      <c r="V285" s="54" t="s">
        <v>92</v>
      </c>
      <c r="W285" s="54" t="s">
        <v>41</v>
      </c>
      <c r="X285" s="33">
        <v>5</v>
      </c>
      <c r="Y285" s="33"/>
      <c r="Z285" s="54"/>
      <c r="AA285" s="56" t="s">
        <v>44</v>
      </c>
      <c r="AB285" s="22" t="s">
        <v>1295</v>
      </c>
      <c r="AC285" s="54" t="s">
        <v>1294</v>
      </c>
      <c r="AD285" s="54"/>
      <c r="AE285" s="54"/>
      <c r="AF285" s="24"/>
      <c r="AG285" s="22"/>
      <c r="AH285" s="32" t="s">
        <v>1296</v>
      </c>
      <c r="AI285" s="22"/>
      <c r="AJ285" s="21" t="s">
        <v>48</v>
      </c>
      <c r="AK285" s="34">
        <v>44354</v>
      </c>
      <c r="AL285" s="33">
        <f t="shared" si="12"/>
        <v>91495</v>
      </c>
    </row>
    <row r="286" spans="1:38" ht="18" customHeight="1" x14ac:dyDescent="0.3">
      <c r="A286" s="135">
        <v>282</v>
      </c>
      <c r="B286" s="21">
        <v>91496</v>
      </c>
      <c r="C286" s="54"/>
      <c r="D286" s="23" t="s">
        <v>48</v>
      </c>
      <c r="E286" s="21"/>
      <c r="F286" s="54" t="s">
        <v>1282</v>
      </c>
      <c r="G286" s="54"/>
      <c r="H286" s="120"/>
      <c r="I286" s="54" t="s">
        <v>1395</v>
      </c>
      <c r="J286" s="54"/>
      <c r="K286" s="54" t="s">
        <v>34</v>
      </c>
      <c r="L286" s="54"/>
      <c r="M286" s="54"/>
      <c r="N286" s="54" t="s">
        <v>1212</v>
      </c>
      <c r="O286" s="56"/>
      <c r="P286" s="31" t="s">
        <v>36</v>
      </c>
      <c r="Q286" s="25" t="s">
        <v>1203</v>
      </c>
      <c r="R286" s="25" t="s">
        <v>1203</v>
      </c>
      <c r="S286" s="57" t="s">
        <v>38</v>
      </c>
      <c r="T286" s="56" t="s">
        <v>1146</v>
      </c>
      <c r="U286" s="56"/>
      <c r="V286" s="54" t="s">
        <v>40</v>
      </c>
      <c r="W286" s="54" t="s">
        <v>41</v>
      </c>
      <c r="X286" s="33">
        <v>2</v>
      </c>
      <c r="Y286" s="33"/>
      <c r="Z286" s="54" t="s">
        <v>85</v>
      </c>
      <c r="AA286" s="56" t="s">
        <v>44</v>
      </c>
      <c r="AB286" s="22" t="s">
        <v>86</v>
      </c>
      <c r="AC286" s="54" t="s">
        <v>81</v>
      </c>
      <c r="AD286" s="54" t="s">
        <v>83</v>
      </c>
      <c r="AE286" s="54" t="s">
        <v>84</v>
      </c>
      <c r="AF286" s="24" t="s">
        <v>79</v>
      </c>
      <c r="AG286" s="22" t="s">
        <v>87</v>
      </c>
      <c r="AH286" s="32" t="s">
        <v>88</v>
      </c>
      <c r="AI286" s="22"/>
      <c r="AJ286" s="21" t="s">
        <v>47</v>
      </c>
      <c r="AK286" s="34">
        <v>44399</v>
      </c>
      <c r="AL286" s="33">
        <f t="shared" si="12"/>
        <v>91496</v>
      </c>
    </row>
    <row r="287" spans="1:38" ht="18" customHeight="1" x14ac:dyDescent="0.3">
      <c r="A287" s="135">
        <v>283</v>
      </c>
      <c r="B287" s="21">
        <v>91497</v>
      </c>
      <c r="C287" s="54"/>
      <c r="D287" s="23" t="s">
        <v>48</v>
      </c>
      <c r="E287" s="21"/>
      <c r="F287" s="54"/>
      <c r="G287" s="54"/>
      <c r="H287" s="120"/>
      <c r="I287" s="54" t="s">
        <v>1396</v>
      </c>
      <c r="J287" s="54"/>
      <c r="K287" s="54" t="s">
        <v>34</v>
      </c>
      <c r="L287" s="54"/>
      <c r="M287" s="54"/>
      <c r="N287" s="54" t="s">
        <v>1202</v>
      </c>
      <c r="O287" s="56"/>
      <c r="P287" s="31" t="s">
        <v>36</v>
      </c>
      <c r="Q287" s="25" t="s">
        <v>1203</v>
      </c>
      <c r="R287" s="25" t="s">
        <v>1203</v>
      </c>
      <c r="S287" s="57" t="s">
        <v>38</v>
      </c>
      <c r="T287" s="56" t="s">
        <v>1146</v>
      </c>
      <c r="U287" s="56"/>
      <c r="V287" s="54" t="s">
        <v>40</v>
      </c>
      <c r="W287" s="54" t="s">
        <v>41</v>
      </c>
      <c r="X287" s="33">
        <v>16</v>
      </c>
      <c r="Y287" s="33"/>
      <c r="Z287" s="54" t="s">
        <v>53</v>
      </c>
      <c r="AA287" s="56" t="s">
        <v>44</v>
      </c>
      <c r="AB287" s="22" t="s">
        <v>237</v>
      </c>
      <c r="AC287" s="54" t="s">
        <v>1297</v>
      </c>
      <c r="AD287" s="54" t="s">
        <v>236</v>
      </c>
      <c r="AE287" s="54" t="s">
        <v>84</v>
      </c>
      <c r="AF287" s="24"/>
      <c r="AG287" s="22"/>
      <c r="AH287" s="160" t="s">
        <v>88</v>
      </c>
      <c r="AI287" s="22"/>
      <c r="AJ287" s="25" t="s">
        <v>48</v>
      </c>
      <c r="AK287" s="34">
        <v>44354</v>
      </c>
      <c r="AL287" s="33">
        <f t="shared" si="12"/>
        <v>91497</v>
      </c>
    </row>
    <row r="288" spans="1:38" ht="18" customHeight="1" x14ac:dyDescent="0.3">
      <c r="A288" s="135">
        <v>284</v>
      </c>
      <c r="B288" s="21">
        <v>91498</v>
      </c>
      <c r="C288" s="54"/>
      <c r="D288" s="23" t="s">
        <v>48</v>
      </c>
      <c r="E288" s="21"/>
      <c r="F288" s="54"/>
      <c r="G288" s="54"/>
      <c r="H288" s="120"/>
      <c r="I288" s="54" t="s">
        <v>1298</v>
      </c>
      <c r="J288" s="54"/>
      <c r="K288" s="54" t="s">
        <v>1299</v>
      </c>
      <c r="L288" s="54"/>
      <c r="M288" s="54"/>
      <c r="N288" s="54" t="s">
        <v>1202</v>
      </c>
      <c r="O288" s="56"/>
      <c r="P288" s="31" t="s">
        <v>36</v>
      </c>
      <c r="Q288" s="25" t="s">
        <v>1203</v>
      </c>
      <c r="R288" s="25" t="s">
        <v>1203</v>
      </c>
      <c r="S288" s="57" t="s">
        <v>38</v>
      </c>
      <c r="T288" s="56" t="s">
        <v>1146</v>
      </c>
      <c r="U288" s="56"/>
      <c r="V288" s="54"/>
      <c r="W288" s="54"/>
      <c r="X288" s="33">
        <v>11</v>
      </c>
      <c r="Y288" s="33"/>
      <c r="Z288" s="54" t="s">
        <v>53</v>
      </c>
      <c r="AA288" s="56" t="s">
        <v>44</v>
      </c>
      <c r="AB288" s="22" t="s">
        <v>1245</v>
      </c>
      <c r="AC288" s="54" t="s">
        <v>1298</v>
      </c>
      <c r="AD288" s="54" t="s">
        <v>1202</v>
      </c>
      <c r="AE288" s="54" t="s">
        <v>1244</v>
      </c>
      <c r="AF288" s="24"/>
      <c r="AG288" s="22"/>
      <c r="AH288" s="159" t="s">
        <v>1394</v>
      </c>
      <c r="AI288" s="22"/>
      <c r="AJ288" s="25" t="s">
        <v>48</v>
      </c>
      <c r="AK288" s="34">
        <v>44399</v>
      </c>
      <c r="AL288" s="33">
        <f t="shared" si="12"/>
        <v>91498</v>
      </c>
    </row>
    <row r="289" spans="1:38" ht="18" customHeight="1" x14ac:dyDescent="0.3">
      <c r="A289" s="135">
        <v>285</v>
      </c>
      <c r="B289" s="21">
        <v>91499</v>
      </c>
      <c r="C289" s="54"/>
      <c r="D289" s="23" t="s">
        <v>48</v>
      </c>
      <c r="E289" s="21"/>
      <c r="F289" s="54"/>
      <c r="G289" s="54"/>
      <c r="H289" s="120"/>
      <c r="I289" s="54" t="s">
        <v>1300</v>
      </c>
      <c r="J289" s="54"/>
      <c r="K289" s="54" t="s">
        <v>1301</v>
      </c>
      <c r="L289" s="54" t="s">
        <v>1302</v>
      </c>
      <c r="M289" s="54"/>
      <c r="N289" s="54" t="s">
        <v>1202</v>
      </c>
      <c r="O289" s="63"/>
      <c r="P289" s="31" t="s">
        <v>36</v>
      </c>
      <c r="Q289" s="25" t="s">
        <v>1203</v>
      </c>
      <c r="R289" s="25" t="s">
        <v>1203</v>
      </c>
      <c r="S289" s="57" t="s">
        <v>38</v>
      </c>
      <c r="T289" s="56" t="s">
        <v>1146</v>
      </c>
      <c r="U289" s="56"/>
      <c r="V289" s="54" t="s">
        <v>59</v>
      </c>
      <c r="W289" s="54" t="s">
        <v>41</v>
      </c>
      <c r="X289" s="46">
        <v>56</v>
      </c>
      <c r="Y289" s="46"/>
      <c r="Z289" s="56"/>
      <c r="AA289" s="31" t="s">
        <v>44</v>
      </c>
      <c r="AB289" s="31" t="s">
        <v>1303</v>
      </c>
      <c r="AC289" s="54" t="s">
        <v>1300</v>
      </c>
      <c r="AD289" s="54" t="s">
        <v>1247</v>
      </c>
      <c r="AE289" s="54" t="s">
        <v>1248</v>
      </c>
      <c r="AF289" s="31"/>
      <c r="AG289" s="31"/>
      <c r="AH289" s="32" t="s">
        <v>1221</v>
      </c>
      <c r="AI289" s="22"/>
      <c r="AJ289" s="21" t="s">
        <v>48</v>
      </c>
      <c r="AK289" s="34">
        <v>44354</v>
      </c>
      <c r="AL289" s="33">
        <f t="shared" si="12"/>
        <v>91499</v>
      </c>
    </row>
    <row r="290" spans="1:38" ht="18" customHeight="1" x14ac:dyDescent="0.3">
      <c r="A290" s="135">
        <v>286</v>
      </c>
      <c r="B290" s="21">
        <v>91501</v>
      </c>
      <c r="C290" s="54"/>
      <c r="D290" s="23" t="s">
        <v>48</v>
      </c>
      <c r="E290" s="21"/>
      <c r="F290" s="54"/>
      <c r="G290" s="54"/>
      <c r="H290" s="120"/>
      <c r="I290" s="54" t="s">
        <v>1304</v>
      </c>
      <c r="J290" s="54"/>
      <c r="K290" s="54" t="s">
        <v>1305</v>
      </c>
      <c r="L290" s="54" t="s">
        <v>1306</v>
      </c>
      <c r="M290" s="54"/>
      <c r="N290" s="54" t="s">
        <v>1202</v>
      </c>
      <c r="O290" s="56"/>
      <c r="P290" s="31" t="s">
        <v>36</v>
      </c>
      <c r="Q290" s="25" t="s">
        <v>1203</v>
      </c>
      <c r="R290" s="25" t="s">
        <v>1203</v>
      </c>
      <c r="S290" s="57" t="s">
        <v>38</v>
      </c>
      <c r="T290" s="56" t="s">
        <v>1146</v>
      </c>
      <c r="U290" s="56"/>
      <c r="V290" s="54" t="s">
        <v>59</v>
      </c>
      <c r="W290" s="54" t="s">
        <v>60</v>
      </c>
      <c r="X290" s="33">
        <v>60</v>
      </c>
      <c r="Y290" s="33"/>
      <c r="Z290" s="54"/>
      <c r="AA290" s="56" t="s">
        <v>44</v>
      </c>
      <c r="AB290" s="22" t="s">
        <v>1308</v>
      </c>
      <c r="AC290" s="54" t="s">
        <v>1304</v>
      </c>
      <c r="AD290" s="54" t="s">
        <v>1307</v>
      </c>
      <c r="AE290" s="53"/>
      <c r="AF290" s="24" t="s">
        <v>44</v>
      </c>
      <c r="AG290" s="22" t="s">
        <v>1308</v>
      </c>
      <c r="AH290" s="164" t="s">
        <v>1394</v>
      </c>
      <c r="AI290" s="22"/>
      <c r="AJ290" s="25" t="s">
        <v>48</v>
      </c>
      <c r="AK290" s="34">
        <v>44399</v>
      </c>
      <c r="AL290" s="33">
        <f t="shared" si="12"/>
        <v>91501</v>
      </c>
    </row>
    <row r="291" spans="1:38" ht="18" customHeight="1" x14ac:dyDescent="0.3">
      <c r="A291" s="135">
        <v>287</v>
      </c>
      <c r="B291" s="21">
        <v>91502</v>
      </c>
      <c r="C291" s="54"/>
      <c r="D291" s="23" t="s">
        <v>48</v>
      </c>
      <c r="E291" s="21"/>
      <c r="F291" s="54"/>
      <c r="G291" s="54"/>
      <c r="H291" s="120"/>
      <c r="I291" s="54" t="s">
        <v>1309</v>
      </c>
      <c r="J291" s="54"/>
      <c r="K291" s="54"/>
      <c r="L291" s="54"/>
      <c r="M291" s="54"/>
      <c r="N291" s="54" t="s">
        <v>1202</v>
      </c>
      <c r="O291" s="63"/>
      <c r="P291" s="31" t="s">
        <v>36</v>
      </c>
      <c r="Q291" s="25" t="s">
        <v>1203</v>
      </c>
      <c r="R291" s="25" t="s">
        <v>1203</v>
      </c>
      <c r="S291" s="57" t="s">
        <v>38</v>
      </c>
      <c r="T291" s="56" t="s">
        <v>1146</v>
      </c>
      <c r="U291" s="56"/>
      <c r="V291" s="54"/>
      <c r="W291" s="54" t="s">
        <v>41</v>
      </c>
      <c r="X291" s="46">
        <v>2</v>
      </c>
      <c r="Y291" s="46"/>
      <c r="Z291" s="56"/>
      <c r="AA291" s="31"/>
      <c r="AB291" s="31"/>
      <c r="AC291" s="54"/>
      <c r="AD291" s="54"/>
      <c r="AE291" s="54"/>
      <c r="AF291" s="31"/>
      <c r="AG291" s="31"/>
      <c r="AH291" s="52"/>
      <c r="AI291" s="22"/>
      <c r="AJ291" s="25" t="s">
        <v>48</v>
      </c>
      <c r="AK291" s="34">
        <v>44354</v>
      </c>
      <c r="AL291" s="33">
        <f t="shared" si="12"/>
        <v>91502</v>
      </c>
    </row>
    <row r="292" spans="1:38" ht="18" customHeight="1" x14ac:dyDescent="0.3">
      <c r="A292" s="135">
        <v>288</v>
      </c>
      <c r="B292" s="21">
        <v>91503</v>
      </c>
      <c r="C292" s="54"/>
      <c r="D292" s="23" t="s">
        <v>48</v>
      </c>
      <c r="E292" s="21"/>
      <c r="F292" s="54"/>
      <c r="G292" s="54"/>
      <c r="H292" s="120"/>
      <c r="I292" s="54" t="s">
        <v>1310</v>
      </c>
      <c r="J292" s="54"/>
      <c r="K292" s="54" t="s">
        <v>1311</v>
      </c>
      <c r="L292" s="54"/>
      <c r="M292" s="54"/>
      <c r="N292" s="54" t="s">
        <v>1202</v>
      </c>
      <c r="O292" s="56"/>
      <c r="P292" s="31" t="s">
        <v>36</v>
      </c>
      <c r="Q292" s="25" t="s">
        <v>1203</v>
      </c>
      <c r="R292" s="25" t="s">
        <v>1203</v>
      </c>
      <c r="S292" s="57" t="s">
        <v>38</v>
      </c>
      <c r="T292" s="56" t="s">
        <v>1146</v>
      </c>
      <c r="U292" s="56"/>
      <c r="V292" s="54"/>
      <c r="W292" s="54"/>
      <c r="X292" s="33">
        <v>2</v>
      </c>
      <c r="Y292" s="33"/>
      <c r="Z292" s="54" t="s">
        <v>53</v>
      </c>
      <c r="AA292" s="56" t="s">
        <v>44</v>
      </c>
      <c r="AB292" s="22" t="s">
        <v>1245</v>
      </c>
      <c r="AC292" s="54" t="s">
        <v>1310</v>
      </c>
      <c r="AD292" s="54" t="s">
        <v>1202</v>
      </c>
      <c r="AE292" s="54" t="s">
        <v>1244</v>
      </c>
      <c r="AF292" s="24"/>
      <c r="AG292" s="22"/>
      <c r="AH292" s="129" t="s">
        <v>1394</v>
      </c>
      <c r="AI292" s="22"/>
      <c r="AJ292" s="25" t="s">
        <v>48</v>
      </c>
      <c r="AK292" s="34">
        <v>44399</v>
      </c>
      <c r="AL292" s="33">
        <f t="shared" si="12"/>
        <v>91503</v>
      </c>
    </row>
    <row r="293" spans="1:38" ht="18" customHeight="1" x14ac:dyDescent="0.3">
      <c r="A293" s="17" t="s">
        <v>1427</v>
      </c>
      <c r="B293" s="17"/>
      <c r="D293" s="17"/>
      <c r="F293" s="17"/>
      <c r="G293" s="17"/>
      <c r="I293" s="17"/>
      <c r="J293" s="17"/>
      <c r="K293" s="17"/>
      <c r="M293" s="17"/>
      <c r="N293" s="17"/>
      <c r="O293" s="17"/>
      <c r="Q293" s="17"/>
      <c r="T293" s="17"/>
      <c r="U293" s="17"/>
      <c r="V293" s="17"/>
      <c r="W293" s="17"/>
      <c r="Y293" s="17"/>
      <c r="Z293" s="17"/>
      <c r="AA293" s="17"/>
      <c r="AC293" s="17"/>
      <c r="AD293" s="17"/>
      <c r="AE293" s="17"/>
    </row>
    <row r="294" spans="1:38" ht="18" customHeight="1" x14ac:dyDescent="0.3">
      <c r="A294" s="17"/>
      <c r="B294" s="17"/>
      <c r="D294" s="17"/>
      <c r="F294" s="17"/>
      <c r="G294" s="17"/>
      <c r="I294" s="17"/>
      <c r="J294" s="17"/>
      <c r="K294" s="17"/>
      <c r="M294" s="17"/>
      <c r="N294" s="17"/>
      <c r="O294" s="17"/>
      <c r="Q294" s="17"/>
      <c r="T294" s="17"/>
      <c r="U294" s="17"/>
      <c r="V294" s="17"/>
      <c r="W294" s="17"/>
      <c r="Y294" s="17"/>
      <c r="Z294" s="17"/>
      <c r="AA294" s="17"/>
      <c r="AC294" s="17"/>
      <c r="AD294" s="17"/>
      <c r="AE294" s="17"/>
    </row>
    <row r="295" spans="1:38" ht="18" customHeight="1" x14ac:dyDescent="0.3">
      <c r="A295" s="17"/>
      <c r="B295" s="17"/>
      <c r="D295" s="17"/>
      <c r="F295" s="17"/>
      <c r="G295" s="17"/>
      <c r="I295" s="17"/>
      <c r="J295" s="17"/>
      <c r="K295" s="17"/>
      <c r="M295" s="17"/>
      <c r="N295" s="17"/>
      <c r="O295" s="17"/>
      <c r="Q295" s="17"/>
      <c r="T295" s="17"/>
      <c r="U295" s="17"/>
      <c r="V295" s="17"/>
      <c r="W295" s="17"/>
      <c r="Y295" s="17"/>
      <c r="Z295" s="17"/>
      <c r="AA295" s="17"/>
      <c r="AC295" s="17"/>
      <c r="AD295" s="17"/>
      <c r="AE295" s="17"/>
    </row>
    <row r="296" spans="1:38" ht="18" customHeight="1" x14ac:dyDescent="0.3">
      <c r="A296" s="17"/>
      <c r="B296" s="17"/>
      <c r="D296" s="17"/>
      <c r="F296" s="17"/>
      <c r="G296" s="17"/>
      <c r="I296" s="17"/>
      <c r="J296" s="17"/>
      <c r="K296" s="17"/>
      <c r="M296" s="17"/>
      <c r="N296" s="17"/>
      <c r="O296" s="17"/>
      <c r="Q296" s="17"/>
      <c r="T296" s="17"/>
      <c r="U296" s="17"/>
      <c r="V296" s="17"/>
      <c r="W296" s="17"/>
      <c r="Y296" s="17"/>
      <c r="Z296" s="17"/>
      <c r="AA296" s="17"/>
      <c r="AC296" s="17"/>
      <c r="AD296" s="17"/>
      <c r="AE296" s="17"/>
    </row>
    <row r="297" spans="1:38" ht="18" customHeight="1" x14ac:dyDescent="0.3">
      <c r="A297" s="17"/>
      <c r="B297" s="17"/>
      <c r="D297" s="17"/>
      <c r="F297" s="17"/>
      <c r="G297" s="17"/>
      <c r="I297" s="17"/>
      <c r="J297" s="17"/>
      <c r="K297" s="17"/>
      <c r="M297" s="17"/>
      <c r="N297" s="17"/>
      <c r="O297" s="17"/>
      <c r="Q297" s="17"/>
      <c r="T297" s="17"/>
      <c r="U297" s="17"/>
      <c r="V297" s="17"/>
      <c r="W297" s="17"/>
      <c r="Y297" s="17"/>
      <c r="Z297" s="17"/>
      <c r="AA297" s="17"/>
      <c r="AC297" s="17"/>
      <c r="AD297" s="17"/>
      <c r="AE297" s="17"/>
    </row>
    <row r="298" spans="1:38" ht="18" customHeight="1" x14ac:dyDescent="0.3">
      <c r="A298" s="17"/>
      <c r="B298" s="17"/>
      <c r="D298" s="17"/>
      <c r="F298" s="17"/>
      <c r="G298" s="17"/>
      <c r="I298" s="17"/>
      <c r="J298" s="17"/>
      <c r="K298" s="17"/>
      <c r="M298" s="17"/>
      <c r="N298" s="17"/>
      <c r="O298" s="17"/>
      <c r="Q298" s="17"/>
      <c r="T298" s="17"/>
      <c r="U298" s="17"/>
      <c r="V298" s="17"/>
      <c r="W298" s="17"/>
      <c r="Y298" s="17"/>
      <c r="Z298" s="17"/>
      <c r="AA298" s="17"/>
      <c r="AC298" s="17"/>
      <c r="AD298" s="17"/>
      <c r="AE298" s="17"/>
    </row>
    <row r="299" spans="1:38" ht="18" customHeight="1" x14ac:dyDescent="0.3">
      <c r="A299" s="17"/>
      <c r="B299" s="17"/>
      <c r="D299" s="17"/>
      <c r="F299" s="17"/>
      <c r="G299" s="17"/>
      <c r="I299" s="17"/>
      <c r="J299" s="17"/>
      <c r="K299" s="17"/>
      <c r="M299" s="17"/>
      <c r="N299" s="17"/>
      <c r="O299" s="17"/>
      <c r="Q299" s="17"/>
      <c r="T299" s="17"/>
      <c r="U299" s="17"/>
      <c r="V299" s="17"/>
      <c r="W299" s="17"/>
      <c r="Y299" s="17"/>
      <c r="Z299" s="17"/>
      <c r="AA299" s="17"/>
      <c r="AC299" s="17"/>
      <c r="AD299" s="17"/>
      <c r="AE299" s="17"/>
    </row>
    <row r="300" spans="1:38" ht="18" customHeight="1" x14ac:dyDescent="0.3">
      <c r="A300" s="17"/>
      <c r="B300" s="17"/>
      <c r="D300" s="17"/>
      <c r="F300" s="17"/>
      <c r="G300" s="17"/>
      <c r="I300" s="17"/>
      <c r="J300" s="17"/>
      <c r="K300" s="17"/>
      <c r="M300" s="17"/>
      <c r="N300" s="17"/>
      <c r="O300" s="17"/>
      <c r="Q300" s="17"/>
      <c r="T300" s="17"/>
      <c r="U300" s="17"/>
      <c r="V300" s="17"/>
      <c r="W300" s="17"/>
      <c r="Y300" s="17"/>
      <c r="Z300" s="17"/>
      <c r="AA300" s="17"/>
      <c r="AC300" s="17"/>
      <c r="AD300" s="17"/>
      <c r="AE300" s="17"/>
    </row>
    <row r="301" spans="1:38" ht="18" customHeight="1" x14ac:dyDescent="0.3">
      <c r="A301" s="17"/>
      <c r="B301" s="17"/>
      <c r="D301" s="17"/>
      <c r="F301" s="17"/>
      <c r="G301" s="17"/>
      <c r="I301" s="17"/>
      <c r="J301" s="17"/>
      <c r="K301" s="17"/>
      <c r="M301" s="17"/>
      <c r="N301" s="17"/>
      <c r="O301" s="17"/>
      <c r="Q301" s="17"/>
      <c r="T301" s="17"/>
      <c r="U301" s="17"/>
      <c r="V301" s="17"/>
      <c r="W301" s="17"/>
      <c r="Y301" s="17"/>
      <c r="Z301" s="17"/>
      <c r="AA301" s="17"/>
      <c r="AC301" s="17"/>
      <c r="AD301" s="17"/>
      <c r="AE301" s="17"/>
    </row>
    <row r="302" spans="1:38" ht="18" customHeight="1" x14ac:dyDescent="0.3">
      <c r="A302" s="17"/>
      <c r="B302" s="17"/>
      <c r="D302" s="17"/>
      <c r="F302" s="17"/>
      <c r="G302" s="17"/>
      <c r="I302" s="17"/>
      <c r="J302" s="17"/>
      <c r="K302" s="17"/>
      <c r="M302" s="17"/>
      <c r="N302" s="17"/>
      <c r="O302" s="17"/>
      <c r="Q302" s="17"/>
      <c r="T302" s="17"/>
      <c r="U302" s="17"/>
      <c r="V302" s="17"/>
      <c r="W302" s="17"/>
      <c r="Y302" s="17"/>
      <c r="Z302" s="17"/>
      <c r="AA302" s="17"/>
      <c r="AC302" s="17"/>
      <c r="AD302" s="17"/>
      <c r="AE302" s="17"/>
    </row>
    <row r="303" spans="1:38" ht="18" customHeight="1" x14ac:dyDescent="0.3">
      <c r="A303" s="17"/>
      <c r="B303" s="17"/>
      <c r="D303" s="17"/>
      <c r="F303" s="17"/>
      <c r="G303" s="17"/>
      <c r="I303" s="17"/>
      <c r="J303" s="17"/>
      <c r="K303" s="17"/>
      <c r="M303" s="17"/>
      <c r="N303" s="17"/>
      <c r="O303" s="17"/>
      <c r="Q303" s="17"/>
      <c r="T303" s="17"/>
      <c r="U303" s="17"/>
      <c r="V303" s="17"/>
      <c r="W303" s="17"/>
      <c r="Y303" s="17"/>
      <c r="Z303" s="17"/>
      <c r="AA303" s="17"/>
      <c r="AC303" s="17"/>
      <c r="AD303" s="17"/>
      <c r="AE303" s="17"/>
    </row>
    <row r="304" spans="1:38" ht="18" customHeight="1" x14ac:dyDescent="0.3">
      <c r="A304" s="17"/>
      <c r="B304" s="17"/>
      <c r="D304" s="17"/>
      <c r="F304" s="17"/>
      <c r="G304" s="17"/>
      <c r="I304" s="17"/>
      <c r="J304" s="17"/>
      <c r="K304" s="17"/>
      <c r="M304" s="17"/>
      <c r="N304" s="17"/>
      <c r="O304" s="17"/>
      <c r="Q304" s="17"/>
      <c r="T304" s="17"/>
      <c r="U304" s="17"/>
      <c r="V304" s="17"/>
      <c r="W304" s="17"/>
      <c r="Y304" s="17"/>
      <c r="Z304" s="17"/>
      <c r="AA304" s="17"/>
      <c r="AC304" s="17"/>
      <c r="AD304" s="17"/>
      <c r="AE304" s="17"/>
    </row>
    <row r="305" spans="1:31" ht="18" customHeight="1" x14ac:dyDescent="0.3">
      <c r="A305" s="17"/>
      <c r="B305" s="17"/>
      <c r="D305" s="17"/>
      <c r="F305" s="17"/>
      <c r="G305" s="17"/>
      <c r="I305" s="17"/>
      <c r="J305" s="17"/>
      <c r="K305" s="17"/>
      <c r="M305" s="17"/>
      <c r="N305" s="17"/>
      <c r="O305" s="17"/>
      <c r="Q305" s="17"/>
      <c r="T305" s="17"/>
      <c r="U305" s="17"/>
      <c r="V305" s="17"/>
      <c r="W305" s="17"/>
      <c r="Y305" s="17"/>
      <c r="Z305" s="17"/>
      <c r="AA305" s="17"/>
      <c r="AC305" s="17"/>
      <c r="AD305" s="17"/>
      <c r="AE305" s="17"/>
    </row>
    <row r="306" spans="1:31" ht="18" customHeight="1" x14ac:dyDescent="0.3">
      <c r="A306" s="17"/>
      <c r="B306" s="17"/>
      <c r="D306" s="17"/>
      <c r="F306" s="17"/>
      <c r="G306" s="17"/>
      <c r="I306" s="17"/>
      <c r="J306" s="17"/>
      <c r="K306" s="17"/>
      <c r="M306" s="17"/>
      <c r="N306" s="17"/>
      <c r="O306" s="17"/>
      <c r="Q306" s="17"/>
      <c r="T306" s="17"/>
      <c r="U306" s="17"/>
      <c r="V306" s="17"/>
      <c r="W306" s="17"/>
      <c r="Y306" s="17"/>
      <c r="Z306" s="17"/>
      <c r="AA306" s="17"/>
      <c r="AC306" s="17"/>
      <c r="AD306" s="17"/>
      <c r="AE306" s="17"/>
    </row>
    <row r="307" spans="1:31" ht="18" customHeight="1" x14ac:dyDescent="0.3">
      <c r="A307" s="17"/>
      <c r="B307" s="17"/>
      <c r="D307" s="17"/>
      <c r="F307" s="17"/>
      <c r="G307" s="17"/>
      <c r="I307" s="17"/>
      <c r="J307" s="17"/>
      <c r="K307" s="17"/>
      <c r="M307" s="17"/>
      <c r="N307" s="17"/>
      <c r="O307" s="17"/>
      <c r="Q307" s="17"/>
      <c r="T307" s="17"/>
      <c r="U307" s="17"/>
      <c r="V307" s="17"/>
      <c r="W307" s="17"/>
      <c r="Y307" s="17"/>
      <c r="Z307" s="17"/>
      <c r="AA307" s="17"/>
      <c r="AC307" s="17"/>
      <c r="AD307" s="17"/>
      <c r="AE307" s="17"/>
    </row>
    <row r="308" spans="1:31" ht="18" customHeight="1" x14ac:dyDescent="0.3">
      <c r="A308" s="17"/>
      <c r="B308" s="17"/>
      <c r="D308" s="17"/>
      <c r="F308" s="17"/>
      <c r="G308" s="17"/>
      <c r="I308" s="17"/>
      <c r="J308" s="17"/>
      <c r="K308" s="17"/>
      <c r="M308" s="17"/>
      <c r="N308" s="17"/>
      <c r="O308" s="17"/>
      <c r="Q308" s="17"/>
      <c r="T308" s="17"/>
      <c r="U308" s="17"/>
      <c r="V308" s="17"/>
      <c r="W308" s="17"/>
      <c r="Y308" s="17"/>
      <c r="Z308" s="17"/>
      <c r="AA308" s="17"/>
      <c r="AC308" s="17"/>
      <c r="AD308" s="17"/>
      <c r="AE308" s="17"/>
    </row>
    <row r="309" spans="1:31" ht="18" customHeight="1" x14ac:dyDescent="0.3">
      <c r="A309" s="17"/>
      <c r="B309" s="17"/>
      <c r="D309" s="17"/>
      <c r="F309" s="17"/>
      <c r="G309" s="17"/>
      <c r="I309" s="17"/>
      <c r="J309" s="17"/>
      <c r="K309" s="17"/>
      <c r="M309" s="17"/>
      <c r="N309" s="17"/>
      <c r="O309" s="17"/>
      <c r="Q309" s="17"/>
      <c r="T309" s="17"/>
      <c r="U309" s="17"/>
      <c r="V309" s="17"/>
      <c r="W309" s="17"/>
      <c r="Y309" s="17"/>
      <c r="Z309" s="17"/>
      <c r="AA309" s="17"/>
      <c r="AC309" s="17"/>
      <c r="AD309" s="17"/>
      <c r="AE309" s="17"/>
    </row>
    <row r="310" spans="1:31" ht="18" customHeight="1" x14ac:dyDescent="0.3">
      <c r="A310" s="17"/>
      <c r="B310" s="17"/>
      <c r="D310" s="17"/>
      <c r="F310" s="17"/>
      <c r="G310" s="17"/>
      <c r="I310" s="17"/>
      <c r="J310" s="17"/>
      <c r="K310" s="17"/>
      <c r="M310" s="17"/>
      <c r="N310" s="17"/>
      <c r="O310" s="17"/>
      <c r="Q310" s="17"/>
      <c r="T310" s="17"/>
      <c r="U310" s="17"/>
      <c r="V310" s="17"/>
      <c r="W310" s="17"/>
      <c r="Y310" s="17"/>
      <c r="Z310" s="17"/>
      <c r="AA310" s="17"/>
      <c r="AC310" s="17"/>
      <c r="AD310" s="17"/>
      <c r="AE310" s="17"/>
    </row>
    <row r="311" spans="1:31" ht="18" customHeight="1" x14ac:dyDescent="0.3">
      <c r="A311" s="17"/>
      <c r="B311" s="17"/>
      <c r="D311" s="17"/>
      <c r="F311" s="17"/>
      <c r="G311" s="17"/>
      <c r="I311" s="17"/>
      <c r="J311" s="17"/>
      <c r="K311" s="17"/>
      <c r="M311" s="17"/>
      <c r="N311" s="17"/>
      <c r="O311" s="17"/>
      <c r="Q311" s="17"/>
      <c r="T311" s="17"/>
      <c r="U311" s="17"/>
      <c r="V311" s="17"/>
      <c r="W311" s="17"/>
      <c r="Y311" s="17"/>
      <c r="Z311" s="17"/>
      <c r="AA311" s="17"/>
      <c r="AC311" s="17"/>
      <c r="AD311" s="17"/>
      <c r="AE311" s="17"/>
    </row>
    <row r="312" spans="1:31" ht="18" customHeight="1" x14ac:dyDescent="0.3">
      <c r="A312" s="17"/>
      <c r="B312" s="17"/>
      <c r="D312" s="17"/>
      <c r="F312" s="17"/>
      <c r="G312" s="17"/>
      <c r="I312" s="17"/>
      <c r="J312" s="17"/>
      <c r="K312" s="17"/>
      <c r="M312" s="17"/>
      <c r="N312" s="17"/>
      <c r="O312" s="17"/>
      <c r="Q312" s="17"/>
      <c r="T312" s="17"/>
      <c r="U312" s="17"/>
      <c r="V312" s="17"/>
      <c r="W312" s="17"/>
      <c r="Y312" s="17"/>
      <c r="Z312" s="17"/>
      <c r="AA312" s="17"/>
      <c r="AC312" s="17"/>
      <c r="AD312" s="17"/>
      <c r="AE312" s="17"/>
    </row>
    <row r="313" spans="1:31" ht="18" customHeight="1" x14ac:dyDescent="0.3">
      <c r="A313" s="17"/>
      <c r="B313" s="17"/>
      <c r="D313" s="17"/>
      <c r="F313" s="17"/>
      <c r="G313" s="17"/>
      <c r="I313" s="17"/>
      <c r="J313" s="17"/>
      <c r="K313" s="17"/>
      <c r="M313" s="17"/>
      <c r="N313" s="17"/>
      <c r="O313" s="17"/>
      <c r="Q313" s="17"/>
      <c r="T313" s="17"/>
      <c r="U313" s="17"/>
      <c r="V313" s="17"/>
      <c r="W313" s="17"/>
      <c r="Y313" s="17"/>
      <c r="Z313" s="17"/>
      <c r="AA313" s="17"/>
      <c r="AC313" s="17"/>
      <c r="AD313" s="17"/>
      <c r="AE313" s="17"/>
    </row>
    <row r="314" spans="1:31" ht="18" customHeight="1" x14ac:dyDescent="0.3">
      <c r="A314" s="17"/>
      <c r="B314" s="17"/>
      <c r="D314" s="17"/>
      <c r="F314" s="17"/>
      <c r="G314" s="17"/>
      <c r="I314" s="17"/>
      <c r="J314" s="17"/>
      <c r="K314" s="17"/>
      <c r="M314" s="17"/>
      <c r="N314" s="17"/>
      <c r="O314" s="17"/>
      <c r="Q314" s="17"/>
      <c r="T314" s="17"/>
      <c r="U314" s="17"/>
      <c r="V314" s="17"/>
      <c r="W314" s="17"/>
      <c r="Y314" s="17"/>
      <c r="Z314" s="17"/>
      <c r="AA314" s="17"/>
      <c r="AC314" s="17"/>
      <c r="AD314" s="17"/>
      <c r="AE314" s="17"/>
    </row>
    <row r="315" spans="1:31" ht="18" customHeight="1" x14ac:dyDescent="0.3">
      <c r="A315" s="17"/>
      <c r="B315" s="17"/>
      <c r="D315" s="17"/>
      <c r="F315" s="17"/>
      <c r="G315" s="17"/>
      <c r="I315" s="17"/>
      <c r="J315" s="17"/>
      <c r="K315" s="17"/>
      <c r="M315" s="17"/>
      <c r="N315" s="17"/>
      <c r="O315" s="17"/>
      <c r="Q315" s="17"/>
      <c r="T315" s="17"/>
      <c r="U315" s="17"/>
      <c r="V315" s="17"/>
      <c r="W315" s="17"/>
      <c r="Y315" s="17"/>
      <c r="Z315" s="17"/>
      <c r="AA315" s="17"/>
      <c r="AC315" s="17"/>
      <c r="AD315" s="17"/>
      <c r="AE315" s="17"/>
    </row>
    <row r="316" spans="1:31" ht="18" customHeight="1" x14ac:dyDescent="0.3">
      <c r="A316" s="17"/>
      <c r="B316" s="17"/>
      <c r="D316" s="17"/>
      <c r="F316" s="17"/>
      <c r="G316" s="17"/>
      <c r="I316" s="17"/>
      <c r="J316" s="17"/>
      <c r="K316" s="17"/>
      <c r="M316" s="17"/>
      <c r="N316" s="17"/>
      <c r="O316" s="17"/>
      <c r="Q316" s="17"/>
      <c r="T316" s="17"/>
      <c r="U316" s="17"/>
      <c r="V316" s="17"/>
      <c r="W316" s="17"/>
      <c r="Y316" s="17"/>
      <c r="Z316" s="17"/>
      <c r="AA316" s="17"/>
      <c r="AC316" s="17"/>
      <c r="AD316" s="17"/>
      <c r="AE316" s="17"/>
    </row>
    <row r="317" spans="1:31" ht="18" customHeight="1" x14ac:dyDescent="0.3">
      <c r="A317" s="17"/>
      <c r="B317" s="17"/>
      <c r="D317" s="17"/>
      <c r="F317" s="17"/>
      <c r="G317" s="17"/>
      <c r="I317" s="17"/>
      <c r="J317" s="17"/>
      <c r="K317" s="17"/>
      <c r="M317" s="17"/>
      <c r="N317" s="17"/>
      <c r="O317" s="17"/>
      <c r="Q317" s="17"/>
      <c r="T317" s="17"/>
      <c r="U317" s="17"/>
      <c r="V317" s="17"/>
      <c r="W317" s="17"/>
      <c r="Y317" s="17"/>
      <c r="Z317" s="17"/>
      <c r="AA317" s="17"/>
      <c r="AC317" s="17"/>
      <c r="AD317" s="17"/>
      <c r="AE317" s="17"/>
    </row>
    <row r="318" spans="1:31" ht="18" customHeight="1" x14ac:dyDescent="0.3">
      <c r="A318" s="17"/>
      <c r="B318" s="17"/>
      <c r="D318" s="17"/>
      <c r="F318" s="17"/>
      <c r="G318" s="17"/>
      <c r="I318" s="17"/>
      <c r="J318" s="17"/>
      <c r="K318" s="17"/>
      <c r="M318" s="17"/>
      <c r="N318" s="17"/>
      <c r="O318" s="17"/>
      <c r="Q318" s="17"/>
      <c r="T318" s="17"/>
      <c r="U318" s="17"/>
      <c r="V318" s="17"/>
      <c r="W318" s="17"/>
      <c r="Y318" s="17"/>
      <c r="Z318" s="17"/>
      <c r="AA318" s="17"/>
      <c r="AC318" s="17"/>
      <c r="AD318" s="17"/>
      <c r="AE318" s="17"/>
    </row>
    <row r="319" spans="1:31" ht="18" customHeight="1" x14ac:dyDescent="0.3">
      <c r="A319" s="17"/>
      <c r="B319" s="17"/>
      <c r="D319" s="17"/>
      <c r="F319" s="17"/>
      <c r="G319" s="17"/>
      <c r="I319" s="17"/>
      <c r="J319" s="17"/>
      <c r="K319" s="17"/>
      <c r="M319" s="17"/>
      <c r="N319" s="17"/>
      <c r="O319" s="17"/>
      <c r="Q319" s="17"/>
      <c r="T319" s="17"/>
      <c r="U319" s="17"/>
      <c r="V319" s="17"/>
      <c r="W319" s="17"/>
      <c r="Y319" s="17"/>
      <c r="Z319" s="17"/>
      <c r="AA319" s="17"/>
      <c r="AC319" s="17"/>
      <c r="AD319" s="17"/>
      <c r="AE319" s="17"/>
    </row>
    <row r="320" spans="1:31" ht="18" customHeight="1" x14ac:dyDescent="0.3">
      <c r="A320" s="17"/>
      <c r="B320" s="17"/>
      <c r="D320" s="17"/>
      <c r="F320" s="17"/>
      <c r="G320" s="17"/>
      <c r="I320" s="17"/>
      <c r="J320" s="17"/>
      <c r="K320" s="17"/>
      <c r="M320" s="17"/>
      <c r="N320" s="17"/>
      <c r="O320" s="17"/>
      <c r="Q320" s="17"/>
      <c r="T320" s="17"/>
      <c r="U320" s="17"/>
      <c r="V320" s="17"/>
      <c r="W320" s="17"/>
      <c r="Y320" s="17"/>
      <c r="Z320" s="17"/>
      <c r="AA320" s="17"/>
      <c r="AC320" s="17"/>
      <c r="AD320" s="17"/>
      <c r="AE320" s="17"/>
    </row>
    <row r="321" spans="1:31" ht="18" customHeight="1" x14ac:dyDescent="0.3">
      <c r="A321" s="17"/>
      <c r="B321" s="17"/>
      <c r="D321" s="17"/>
      <c r="F321" s="17"/>
      <c r="G321" s="17"/>
      <c r="I321" s="17"/>
      <c r="J321" s="17"/>
      <c r="K321" s="17"/>
      <c r="M321" s="17"/>
      <c r="N321" s="17"/>
      <c r="O321" s="17"/>
      <c r="Q321" s="17"/>
      <c r="T321" s="17"/>
      <c r="U321" s="17"/>
      <c r="V321" s="17"/>
      <c r="W321" s="17"/>
      <c r="Y321" s="17"/>
      <c r="Z321" s="17"/>
      <c r="AA321" s="17"/>
      <c r="AC321" s="17"/>
      <c r="AD321" s="17"/>
      <c r="AE321" s="17"/>
    </row>
    <row r="322" spans="1:31" ht="18" customHeight="1" x14ac:dyDescent="0.3">
      <c r="A322" s="17"/>
      <c r="B322" s="17"/>
      <c r="D322" s="17"/>
      <c r="F322" s="17"/>
      <c r="G322" s="17"/>
      <c r="I322" s="17"/>
      <c r="J322" s="17"/>
      <c r="K322" s="17"/>
      <c r="M322" s="17"/>
      <c r="N322" s="17"/>
      <c r="O322" s="17"/>
      <c r="Q322" s="17"/>
      <c r="T322" s="17"/>
      <c r="U322" s="17"/>
      <c r="V322" s="17"/>
      <c r="W322" s="17"/>
      <c r="Y322" s="17"/>
      <c r="Z322" s="17"/>
      <c r="AA322" s="17"/>
      <c r="AC322" s="17"/>
      <c r="AD322" s="17"/>
      <c r="AE322" s="17"/>
    </row>
    <row r="323" spans="1:31" ht="18" customHeight="1" x14ac:dyDescent="0.3">
      <c r="A323" s="17"/>
      <c r="B323" s="17"/>
      <c r="D323" s="17"/>
      <c r="F323" s="17"/>
      <c r="G323" s="17"/>
      <c r="I323" s="17"/>
      <c r="J323" s="17"/>
      <c r="K323" s="17"/>
      <c r="M323" s="17"/>
      <c r="N323" s="17"/>
      <c r="O323" s="17"/>
      <c r="Q323" s="17"/>
      <c r="T323" s="17"/>
      <c r="U323" s="17"/>
      <c r="V323" s="17"/>
      <c r="W323" s="17"/>
      <c r="Y323" s="17"/>
      <c r="Z323" s="17"/>
      <c r="AA323" s="17"/>
      <c r="AC323" s="17"/>
      <c r="AD323" s="17"/>
      <c r="AE323" s="17"/>
    </row>
    <row r="324" spans="1:31" ht="18" customHeight="1" x14ac:dyDescent="0.3">
      <c r="A324" s="17"/>
      <c r="B324" s="17"/>
      <c r="D324" s="17"/>
      <c r="F324" s="17"/>
      <c r="G324" s="17"/>
      <c r="I324" s="17"/>
      <c r="J324" s="17"/>
      <c r="K324" s="17"/>
      <c r="M324" s="17"/>
      <c r="N324" s="17"/>
      <c r="O324" s="17"/>
      <c r="Q324" s="17"/>
      <c r="T324" s="17"/>
      <c r="U324" s="17"/>
      <c r="V324" s="17"/>
      <c r="W324" s="17"/>
      <c r="Y324" s="17"/>
      <c r="Z324" s="17"/>
      <c r="AA324" s="17"/>
      <c r="AC324" s="17"/>
      <c r="AD324" s="17"/>
      <c r="AE324" s="17"/>
    </row>
    <row r="325" spans="1:31" ht="18" customHeight="1" x14ac:dyDescent="0.3">
      <c r="A325" s="17"/>
      <c r="B325" s="17"/>
      <c r="D325" s="17"/>
      <c r="F325" s="17"/>
      <c r="G325" s="17"/>
      <c r="I325" s="17"/>
      <c r="J325" s="17"/>
      <c r="K325" s="17"/>
      <c r="M325" s="17"/>
      <c r="N325" s="17"/>
      <c r="O325" s="17"/>
      <c r="Q325" s="17"/>
      <c r="T325" s="17"/>
      <c r="U325" s="17"/>
      <c r="V325" s="17"/>
      <c r="W325" s="17"/>
      <c r="Y325" s="17"/>
      <c r="Z325" s="17"/>
      <c r="AA325" s="17"/>
      <c r="AC325" s="17"/>
      <c r="AD325" s="17"/>
      <c r="AE325" s="17"/>
    </row>
    <row r="326" spans="1:31" ht="18" customHeight="1" x14ac:dyDescent="0.3">
      <c r="A326" s="17"/>
      <c r="B326" s="17"/>
      <c r="D326" s="17"/>
      <c r="F326" s="17"/>
      <c r="G326" s="17"/>
      <c r="I326" s="17"/>
      <c r="J326" s="17"/>
      <c r="K326" s="17"/>
      <c r="M326" s="17"/>
      <c r="N326" s="17"/>
      <c r="O326" s="17"/>
      <c r="Q326" s="17"/>
      <c r="T326" s="17"/>
      <c r="U326" s="17"/>
      <c r="V326" s="17"/>
      <c r="W326" s="17"/>
      <c r="Y326" s="17"/>
      <c r="Z326" s="17"/>
      <c r="AA326" s="17"/>
      <c r="AC326" s="17"/>
      <c r="AD326" s="17"/>
      <c r="AE326" s="17"/>
    </row>
    <row r="327" spans="1:31" ht="18" customHeight="1" x14ac:dyDescent="0.3">
      <c r="A327" s="17"/>
      <c r="B327" s="17"/>
      <c r="D327" s="17"/>
      <c r="F327" s="17"/>
      <c r="G327" s="17"/>
      <c r="I327" s="17"/>
      <c r="J327" s="17"/>
      <c r="K327" s="17"/>
      <c r="M327" s="17"/>
      <c r="N327" s="17"/>
      <c r="O327" s="17"/>
      <c r="Q327" s="17"/>
      <c r="T327" s="17"/>
      <c r="U327" s="17"/>
      <c r="V327" s="17"/>
      <c r="W327" s="17"/>
      <c r="Y327" s="17"/>
      <c r="Z327" s="17"/>
      <c r="AA327" s="17"/>
      <c r="AC327" s="17"/>
      <c r="AD327" s="17"/>
      <c r="AE327" s="17"/>
    </row>
    <row r="328" spans="1:31" ht="18" customHeight="1" x14ac:dyDescent="0.3">
      <c r="A328" s="17"/>
      <c r="B328" s="17"/>
      <c r="D328" s="17"/>
      <c r="F328" s="17"/>
      <c r="G328" s="17"/>
      <c r="I328" s="17"/>
      <c r="J328" s="17"/>
      <c r="K328" s="17"/>
      <c r="M328" s="17"/>
      <c r="N328" s="17"/>
      <c r="O328" s="17"/>
      <c r="Q328" s="17"/>
      <c r="T328" s="17"/>
      <c r="U328" s="17"/>
      <c r="V328" s="17"/>
      <c r="W328" s="17"/>
      <c r="Y328" s="17"/>
      <c r="Z328" s="17"/>
      <c r="AA328" s="17"/>
      <c r="AC328" s="17"/>
      <c r="AD328" s="17"/>
      <c r="AE328" s="17"/>
    </row>
    <row r="329" spans="1:31" ht="18" customHeight="1" x14ac:dyDescent="0.3">
      <c r="A329" s="17"/>
      <c r="B329" s="17"/>
      <c r="D329" s="17"/>
      <c r="F329" s="17"/>
      <c r="G329" s="17"/>
      <c r="I329" s="17"/>
      <c r="J329" s="17"/>
      <c r="K329" s="17"/>
      <c r="M329" s="17"/>
      <c r="N329" s="17"/>
      <c r="O329" s="17"/>
      <c r="Q329" s="17"/>
      <c r="T329" s="17"/>
      <c r="U329" s="17"/>
      <c r="V329" s="17"/>
      <c r="W329" s="17"/>
      <c r="Y329" s="17"/>
      <c r="Z329" s="17"/>
      <c r="AA329" s="17"/>
      <c r="AC329" s="17"/>
      <c r="AD329" s="17"/>
      <c r="AE329" s="17"/>
    </row>
    <row r="330" spans="1:31" ht="18" customHeight="1" x14ac:dyDescent="0.3">
      <c r="A330" s="17"/>
      <c r="B330" s="17"/>
      <c r="D330" s="17"/>
      <c r="F330" s="17"/>
      <c r="G330" s="17"/>
      <c r="I330" s="17"/>
      <c r="J330" s="17"/>
      <c r="K330" s="17"/>
      <c r="M330" s="17"/>
      <c r="N330" s="17"/>
      <c r="O330" s="17"/>
      <c r="Q330" s="17"/>
      <c r="T330" s="17"/>
      <c r="U330" s="17"/>
      <c r="V330" s="17"/>
      <c r="W330" s="17"/>
      <c r="Y330" s="17"/>
      <c r="Z330" s="17"/>
      <c r="AA330" s="17"/>
      <c r="AC330" s="17"/>
      <c r="AD330" s="17"/>
      <c r="AE330" s="17"/>
    </row>
    <row r="331" spans="1:31" ht="18" customHeight="1" x14ac:dyDescent="0.3">
      <c r="A331" s="17"/>
      <c r="B331" s="17"/>
      <c r="D331" s="17"/>
      <c r="F331" s="17"/>
      <c r="G331" s="17"/>
      <c r="I331" s="17"/>
      <c r="J331" s="17"/>
      <c r="K331" s="17"/>
      <c r="M331" s="17"/>
      <c r="N331" s="17"/>
      <c r="O331" s="17"/>
      <c r="Q331" s="17"/>
      <c r="T331" s="17"/>
      <c r="U331" s="17"/>
      <c r="V331" s="17"/>
      <c r="W331" s="17"/>
      <c r="Y331" s="17"/>
      <c r="Z331" s="17"/>
      <c r="AA331" s="17"/>
      <c r="AC331" s="17"/>
      <c r="AD331" s="17"/>
      <c r="AE331" s="17"/>
    </row>
    <row r="332" spans="1:31" ht="18" customHeight="1" x14ac:dyDescent="0.3">
      <c r="A332" s="17"/>
      <c r="B332" s="17"/>
      <c r="D332" s="17"/>
      <c r="F332" s="17"/>
      <c r="G332" s="17"/>
      <c r="I332" s="17"/>
      <c r="J332" s="17"/>
      <c r="K332" s="17"/>
      <c r="M332" s="17"/>
      <c r="N332" s="17"/>
      <c r="O332" s="17"/>
      <c r="Q332" s="17"/>
      <c r="T332" s="17"/>
      <c r="U332" s="17"/>
      <c r="V332" s="17"/>
      <c r="W332" s="17"/>
      <c r="Y332" s="17"/>
      <c r="Z332" s="17"/>
      <c r="AA332" s="17"/>
      <c r="AC332" s="17"/>
      <c r="AD332" s="17"/>
      <c r="AE332" s="17"/>
    </row>
    <row r="333" spans="1:31" ht="18" customHeight="1" x14ac:dyDescent="0.3">
      <c r="A333" s="17"/>
      <c r="B333" s="17"/>
      <c r="D333" s="17"/>
      <c r="F333" s="17"/>
      <c r="G333" s="17"/>
      <c r="I333" s="17"/>
      <c r="J333" s="17"/>
      <c r="K333" s="17"/>
      <c r="M333" s="17"/>
      <c r="N333" s="17"/>
      <c r="O333" s="17"/>
      <c r="Q333" s="17"/>
      <c r="T333" s="17"/>
      <c r="U333" s="17"/>
      <c r="V333" s="17"/>
      <c r="W333" s="17"/>
      <c r="Y333" s="17"/>
      <c r="Z333" s="17"/>
      <c r="AA333" s="17"/>
      <c r="AC333" s="17"/>
      <c r="AD333" s="17"/>
      <c r="AE333" s="17"/>
    </row>
    <row r="334" spans="1:31" ht="18" customHeight="1" x14ac:dyDescent="0.3">
      <c r="A334" s="17"/>
      <c r="B334" s="17"/>
      <c r="D334" s="17"/>
      <c r="F334" s="17"/>
      <c r="G334" s="17"/>
      <c r="I334" s="17"/>
      <c r="J334" s="17"/>
      <c r="K334" s="17"/>
      <c r="M334" s="17"/>
      <c r="N334" s="17"/>
      <c r="O334" s="17"/>
      <c r="Q334" s="17"/>
      <c r="T334" s="17"/>
      <c r="U334" s="17"/>
      <c r="V334" s="17"/>
      <c r="W334" s="17"/>
      <c r="Y334" s="17"/>
      <c r="Z334" s="17"/>
      <c r="AA334" s="17"/>
      <c r="AC334" s="17"/>
      <c r="AD334" s="17"/>
      <c r="AE334" s="17"/>
    </row>
    <row r="335" spans="1:31" ht="18" customHeight="1" x14ac:dyDescent="0.3">
      <c r="A335" s="17"/>
      <c r="B335" s="17"/>
      <c r="D335" s="17"/>
      <c r="F335" s="17"/>
      <c r="G335" s="17"/>
      <c r="I335" s="17"/>
      <c r="J335" s="17"/>
      <c r="K335" s="17"/>
      <c r="M335" s="17"/>
      <c r="N335" s="17"/>
      <c r="O335" s="17"/>
      <c r="Q335" s="17"/>
      <c r="T335" s="17"/>
      <c r="U335" s="17"/>
      <c r="V335" s="17"/>
      <c r="W335" s="17"/>
      <c r="Y335" s="17"/>
      <c r="Z335" s="17"/>
      <c r="AA335" s="17"/>
      <c r="AC335" s="17"/>
      <c r="AD335" s="17"/>
      <c r="AE335" s="17"/>
    </row>
    <row r="336" spans="1:31" ht="18" customHeight="1" x14ac:dyDescent="0.3">
      <c r="A336" s="17"/>
      <c r="B336" s="17"/>
      <c r="D336" s="17"/>
      <c r="F336" s="17"/>
      <c r="G336" s="17"/>
      <c r="I336" s="17"/>
      <c r="J336" s="17"/>
      <c r="K336" s="17"/>
      <c r="M336" s="17"/>
      <c r="N336" s="17"/>
      <c r="O336" s="17"/>
      <c r="Q336" s="17"/>
      <c r="T336" s="17"/>
      <c r="U336" s="17"/>
      <c r="V336" s="17"/>
      <c r="W336" s="17"/>
      <c r="Y336" s="17"/>
      <c r="Z336" s="17"/>
      <c r="AA336" s="17"/>
      <c r="AC336" s="17"/>
      <c r="AD336" s="17"/>
      <c r="AE336" s="17"/>
    </row>
    <row r="337" spans="1:31" ht="18" customHeight="1" x14ac:dyDescent="0.3">
      <c r="A337" s="17"/>
      <c r="B337" s="17"/>
      <c r="D337" s="17"/>
      <c r="F337" s="17"/>
      <c r="G337" s="17"/>
      <c r="I337" s="17"/>
      <c r="J337" s="17"/>
      <c r="K337" s="17"/>
      <c r="M337" s="17"/>
      <c r="N337" s="17"/>
      <c r="O337" s="17"/>
      <c r="Q337" s="17"/>
      <c r="T337" s="17"/>
      <c r="U337" s="17"/>
      <c r="V337" s="17"/>
      <c r="W337" s="17"/>
      <c r="Y337" s="17"/>
      <c r="Z337" s="17"/>
      <c r="AA337" s="17"/>
      <c r="AC337" s="17"/>
      <c r="AD337" s="17"/>
      <c r="AE337" s="17"/>
    </row>
    <row r="338" spans="1:31" ht="18" customHeight="1" x14ac:dyDescent="0.3">
      <c r="A338" s="17"/>
      <c r="B338" s="17"/>
      <c r="D338" s="17"/>
      <c r="F338" s="17"/>
      <c r="G338" s="17"/>
      <c r="I338" s="17"/>
      <c r="J338" s="17"/>
      <c r="K338" s="17"/>
      <c r="M338" s="17"/>
      <c r="N338" s="17"/>
      <c r="O338" s="17"/>
      <c r="Q338" s="17"/>
      <c r="T338" s="17"/>
      <c r="U338" s="17"/>
      <c r="V338" s="17"/>
      <c r="W338" s="17"/>
      <c r="Y338" s="17"/>
      <c r="Z338" s="17"/>
      <c r="AA338" s="17"/>
      <c r="AC338" s="17"/>
      <c r="AD338" s="17"/>
      <c r="AE338" s="17"/>
    </row>
    <row r="339" spans="1:31" ht="18" customHeight="1" x14ac:dyDescent="0.3">
      <c r="A339" s="17"/>
      <c r="B339" s="17"/>
      <c r="D339" s="17"/>
      <c r="F339" s="17"/>
      <c r="G339" s="17"/>
      <c r="I339" s="17"/>
      <c r="J339" s="17"/>
      <c r="K339" s="17"/>
      <c r="M339" s="17"/>
      <c r="N339" s="17"/>
      <c r="O339" s="17"/>
      <c r="Q339" s="17"/>
      <c r="T339" s="17"/>
      <c r="U339" s="17"/>
      <c r="V339" s="17"/>
      <c r="W339" s="17"/>
      <c r="Y339" s="17"/>
      <c r="Z339" s="17"/>
      <c r="AA339" s="17"/>
      <c r="AC339" s="17"/>
      <c r="AD339" s="17"/>
      <c r="AE339" s="17"/>
    </row>
    <row r="340" spans="1:31" ht="18" customHeight="1" x14ac:dyDescent="0.3">
      <c r="A340" s="17"/>
      <c r="B340" s="17"/>
      <c r="D340" s="17"/>
      <c r="F340" s="17"/>
      <c r="G340" s="17"/>
      <c r="I340" s="17"/>
      <c r="J340" s="17"/>
      <c r="K340" s="17"/>
      <c r="M340" s="17"/>
      <c r="N340" s="17"/>
      <c r="O340" s="17"/>
      <c r="Q340" s="17"/>
      <c r="T340" s="17"/>
      <c r="U340" s="17"/>
      <c r="V340" s="17"/>
      <c r="W340" s="17"/>
      <c r="Y340" s="17"/>
      <c r="Z340" s="17"/>
      <c r="AA340" s="17"/>
      <c r="AC340" s="17"/>
      <c r="AD340" s="17"/>
      <c r="AE340" s="17"/>
    </row>
  </sheetData>
  <sortState xmlns:xlrd2="http://schemas.microsoft.com/office/spreadsheetml/2017/richdata2" ref="A5:AL292">
    <sortCondition ref="A5:A292"/>
  </sortState>
  <hyperlinks>
    <hyperlink ref="AH35" r:id="rId1" display="https://www.wgmgt.com/properties/park-place-apartments" xr:uid="{70A4CCAA-9C84-43CD-961C-CA1E74E7E2EA}"/>
    <hyperlink ref="AH29" r:id="rId2" display="https://www.cis-birmingham.com/" xr:uid="{7C7843DB-4D9A-4145-8EF1-FC4730D0BEFF}"/>
    <hyperlink ref="AH43" r:id="rId3" display="http://aegapts.com/" xr:uid="{09DA29A2-68ED-40D2-81ED-BBD3C0C377FD}"/>
    <hyperlink ref="AH54" r:id="rId4" display="https://www.homefrontnj.org/" xr:uid="{C1ABDD9F-1E66-48A6-835B-FBF1A6A8B335}"/>
    <hyperlink ref="AH57" r:id="rId5" display="http://pondrun.com/" xr:uid="{F95F6C58-7277-497D-BB0D-AB7E44F88E1A}"/>
    <hyperlink ref="AH58" r:id="rId6" display="https://www.projectfreedom.org/locations-contacts/hamilton-nj/" xr:uid="{CF738347-6F63-4F6E-B5E7-6D5366211379}"/>
    <hyperlink ref="AH74" r:id="rId7" display="https://livebirchwood.com/communities/birchwood-at-hopewell/" xr:uid="{B255C9C5-E05B-4712-B734-A590BFBF40F0}"/>
    <hyperlink ref="AH86" r:id="rId8" display="https://www.brookshireseniorapts.com/" xr:uid="{A03CAAB4-E027-42B1-969D-F4B59CAC59AC}"/>
    <hyperlink ref="AH93" r:id="rId9" display="https://prd.net/residences/eggerts-crossing-village/" xr:uid="{5B29EADA-FFE0-4EE6-820C-C9A58C66EEE5}"/>
    <hyperlink ref="AH98" r:id="rId10" display="https://www.wgmgt.com/properties/lawrence-plaza-apartments" xr:uid="{38550261-839A-44A1-8C9C-08A2E516352F}"/>
    <hyperlink ref="AH112" r:id="rId11" display="https://www.projectfreedom.org/locations-contacts/hopewell-nj/" xr:uid="{71BA608D-0DF9-4790-BCB2-EAAF27A123FE}"/>
    <hyperlink ref="AH126" r:id="rId12" display="https://prd.net/residences/architects-housing/" xr:uid="{820F36EB-A74B-4C55-9128-82B5947848FD}"/>
    <hyperlink ref="AH143" r:id="rId13" display="https://affordablehousingonline.com/housing-search/New-Jersey/Trenton/Clinton-Court/10045878" xr:uid="{C4E14FB1-07D9-4C4B-87AA-08F54AC0313F}"/>
    <hyperlink ref="AH148" r:id="rId14" display="https://affordablehousingonline.com/housing-search/New-Jersey/Trenton/Esperanza-Apartments/10077138" xr:uid="{D758272F-ADB4-472A-992A-68AE38586196}"/>
    <hyperlink ref="AH162" r:id="rId15" display="https://kbhousing.org/" xr:uid="{5D205329-BFEB-44F8-B1EC-BB3F498D1456}"/>
    <hyperlink ref="AH175" r:id="rId16" display="https://www.publichousing.com/details/north_25" xr:uid="{15BDED67-1B4B-48B0-BFC4-B13A7762D4AD}"/>
    <hyperlink ref="AH179" r:id="rId17" display="https://www.apartments.com/oakland-park-apartments-trenton-nj/vvh0vze/" xr:uid="{958BA54E-7630-4A44-BBD1-B9B9B6C02483}"/>
    <hyperlink ref="AH181" r:id="rId18" display="https://www.pennrose.com/apartments/new-jersey/pellettieri-homes/" xr:uid="{2AF17905-0368-4639-9823-E01DE9B5D000}"/>
    <hyperlink ref="AH189" r:id="rId19" display="https://www.liveatrowantowers.com/home.aspx" xr:uid="{656B35CB-8441-4B24-B510-1825C1B8CEF3}"/>
    <hyperlink ref="AH196" r:id="rId20" display="https://isles.org/about-us/who-we-are/" xr:uid="{77B16CBA-F3BE-4178-B9FD-999A3E193C77}"/>
    <hyperlink ref="AH201" r:id="rId21" display="https://affordablehousingonline.com/housing-search/New-Jersey/Trenton/Trent-Center-West/10019762" xr:uid="{8C43428B-9AF1-4C18-B614-B8CF0FFAD3E3}"/>
    <hyperlink ref="AH206" r:id="rId22" display="https://www.gershengroup.com/" xr:uid="{C72E1527-9A69-44C5-ADA4-AE77E60E400B}"/>
    <hyperlink ref="AH185" r:id="rId23" display="https://www.catholiccharitiestrenton.org/contact-us/" xr:uid="{4E2C99C5-5999-4E2C-8938-7B01173611B5}"/>
    <hyperlink ref="AH209" r:id="rId24" display="https://nj.gov/dca/hmfa/about/has/" xr:uid="{7FF745AD-D6E9-4AF3-A014-B4AD851946AD}"/>
    <hyperlink ref="AH241" r:id="rId25" display="https://www.piazzanj.com/property/the-hamlet-at-bear-creek/" xr:uid="{CC7C99EA-A195-4F36-AE9D-80310EED8A03}"/>
    <hyperlink ref="AH275" r:id="rId26" display="https://www.pchhomes.org/princeton-community-village" xr:uid="{C77A00AE-858D-4BED-B975-095B6BC07BB3}"/>
    <hyperlink ref="AH208" r:id="rId27" display="https://coniferllc.com/properties/turner-pointe/" xr:uid="{962B6AD5-FF0D-43C4-B73E-C59027F6E93B}"/>
    <hyperlink ref="AH77" r:id="rId28" display="https://www.projectfreedom.org/locations-contacts/hopewell-nj/" xr:uid="{7398A189-26A4-4A5E-AD92-8EB5261F76E4}"/>
    <hyperlink ref="AH95" r:id="rId29" display="https://www.cis-hvlawrence.com/" xr:uid="{84A4347E-F432-4008-A2EC-C81FB6139BED}"/>
    <hyperlink ref="AH119" r:id="rId30" display="https://www.pennrose.com/apartments/new-jersey/east-hanover/" xr:uid="{DAC3C4F6-F59D-4512-8C4E-9B0D934D16F0}"/>
    <hyperlink ref="AH120" r:id="rId31" display="https://www.pennrose.com/apartments/new-jersey/east-hanover/" xr:uid="{B6EACFF8-F659-4A11-ABCF-D99F940395FD}"/>
    <hyperlink ref="AH125" r:id="rId32" display="https://www.shelterlistings.org/details/22281/" xr:uid="{C8CFF7F9-20E8-401D-830A-30319B0B1B13}"/>
    <hyperlink ref="AH127" r:id="rId33" display="https://www.pennrose.com/apartments/new-jersey/artisans-mill/" xr:uid="{C67CED41-924C-4CF3-B44D-BFF3154A960B}"/>
    <hyperlink ref="AH134" r:id="rId34" display="https://www.lsmnj.org/housing/affordable-housing/affordable-family-housing/" xr:uid="{D3689DB5-FF0A-4564-B24B-290CD926CB52}"/>
    <hyperlink ref="AH147" r:id="rId35" display="http://www.eschersroproject.com/" xr:uid="{450E9005-C1D1-432C-B797-710111EC6B7B}"/>
    <hyperlink ref="AH180" r:id="rId36" display="https://www.patriotvillagenj.com/" xr:uid="{D6B5E55F-C5A3-4684-86C4-4FB79C94AB81}"/>
    <hyperlink ref="AH184" r:id="rId37" display="http://www.projectfreedomnj.com/" xr:uid="{05325495-C4CE-4A03-ACAB-375F8218FDAC}"/>
    <hyperlink ref="AH215" r:id="rId38" display="https://www.lsmnj.org/housing/affordable-housing/affordable-family-housing/" xr:uid="{AE4E82CD-BD20-4A44-AD06-0433693B1545}"/>
    <hyperlink ref="AH229" r:id="rId39" xr:uid="{9AAEDFE9-D50A-4452-B59D-69848B09D26A}"/>
    <hyperlink ref="AH18" r:id="rId40" display="http://www.wyncrestapts.com/" xr:uid="{7E06D16A-1E53-4BDF-B763-62FFFD196B9F}"/>
    <hyperlink ref="AH20" r:id="rId41" display="https://www.greenwoodhouse.org/services/assisted-living" xr:uid="{3AE544AC-D6AC-4FB6-A318-45CF79ED5547}"/>
    <hyperlink ref="AH32" r:id="rId42" display="https://www.piazzanj.com/property/the-jefferson/" xr:uid="{82A35FD6-828B-466F-A379-2E5953E53772}"/>
    <hyperlink ref="AH37" r:id="rId43" display="https://www.piazzanj.com/property/river-links/" xr:uid="{BE9B2A0A-45BD-4B12-A889-6E99637697C4}"/>
    <hyperlink ref="AH31" r:id="rId44" display="https://www.piazzanj.com/property/heritage-court/" xr:uid="{653BC2EB-D8CD-42B8-BBF8-B0F89FCFE046}"/>
    <hyperlink ref="AH62" r:id="rId45" display="https://www.piazzanj.com/property/twin-ponds/" xr:uid="{300C5681-AD9D-48B2-84BB-9744617AB638}"/>
    <hyperlink ref="AH48" r:id="rId46" display="https://www.piazzanj.com/property/hamilton-chase/" xr:uid="{C4A863FE-D065-438C-9398-051C5B1D44CF}"/>
    <hyperlink ref="AH50" r:id="rId47" display="https://www.piazzanj.com/property/hamilton-rental-assistance/" xr:uid="{5DB54C70-0C0F-4607-AE3E-3DBE2390A11E}"/>
    <hyperlink ref="AH61" r:id="rId48" display="https://www.piazzanj.com/property/society-hill-ii-at-hamilton/" xr:uid="{17012836-2739-44FD-94BC-F1C1F29CF945}"/>
    <hyperlink ref="AH87" r:id="rId49" display="https://www.piazzanj.com/property/carriage-park/" xr:uid="{15E9CBFA-583F-45C4-B7B8-FF4FD0F6D296}"/>
    <hyperlink ref="AH91" r:id="rId50" display="https://www.piazzanj.com/property/eagles-chase/" xr:uid="{D127397D-265B-4259-9620-DEED6F7C9B7E}"/>
    <hyperlink ref="AH94" r:id="rId51" display="https://www.piazzanj.com/property/gatherings-at-lawrence/" xr:uid="{AB7DD68F-1CF3-40D3-A858-6E4DB0F332E0}"/>
    <hyperlink ref="AH97" r:id="rId52" display="https://www.piazzanj.com/property/lawrence-gardens/" xr:uid="{7B6EB7BB-2A3B-440C-AE3E-5F05168A912B}"/>
    <hyperlink ref="AH99" r:id="rId53" display="https://www.piazzanj.com/property/lawrence-square-village/" xr:uid="{607F902B-62D1-4642-8E29-16B6AFF5392F}"/>
    <hyperlink ref="AH102" r:id="rId54" display="https://www.piazzanj.com/property/liberty-green/" xr:uid="{1D1E53A8-C6D2-461F-9FA5-77DACC4C3F9B}"/>
    <hyperlink ref="AH107" r:id="rId55" display="https://www.piazzanj.com/property/stewards-crossing/" xr:uid="{0E64051E-7AFF-44F6-93D5-5A42BD968A54}"/>
    <hyperlink ref="AH108" r:id="rId56" display="https://www.piazzanj.com/property/stone-rise/" xr:uid="{A6149E68-C69C-48B5-B8E1-36BFEADD14C8}"/>
    <hyperlink ref="AH109" r:id="rId57" display="https://www.piazzanj.com/property/tiffany-woods/" xr:uid="{0A950DBE-93C6-4BF8-88C3-5EEF80829F9B}"/>
    <hyperlink ref="AH110" r:id="rId58" display="https://www.piazzanj.com/property/traditions-at-federal-point/" xr:uid="{ADD95CB4-7474-4754-8E01-91A88B6F4C8E}"/>
    <hyperlink ref="AH78" r:id="rId59" display="https://www.homefrontnj.org/" xr:uid="{B2237140-6F8C-4E16-A983-5ED9DC940FCB}"/>
    <hyperlink ref="AH232" r:id="rId60" display="https://www.piazzanj.com/property/springside-at-robbinsville/" xr:uid="{89D1D9F7-B92F-42E8-8984-73D488050940}"/>
    <hyperlink ref="AH228" r:id="rId61" display="https://www.piazzanj.com/property/the-lofts-robbinsville/" xr:uid="{4C8BDF55-626D-495E-B260-E0845E79FE2C}"/>
    <hyperlink ref="AH234" r:id="rId62" display="https://www.piazzanj.com/property/avalon-princeton-junction/" xr:uid="{215363AC-A7CB-402E-BA4A-B0E4C71F6599}"/>
    <hyperlink ref="AH243" r:id="rId63" display="https://www.piazzanj.com/property/parc-at-princeton-junction/" xr:uid="{4394C188-7677-423C-B5D7-E31D8ED23092}"/>
    <hyperlink ref="AH244" r:id="rId64" display="https://www.piazzanj.com/property/princeton-ascend/" xr:uid="{B36BB4F8-613E-4411-AFCD-AEE44C6ABBE3}"/>
    <hyperlink ref="AH237" r:id="rId65" display="https://www.piazzanj.com/property/the-elements-at-west-windsor/" xr:uid="{0638F975-7039-4937-94CC-D3C65D39DB5C}"/>
    <hyperlink ref="AH242" r:id="rId66" display="https://www.piazzanj.com/property/the-mews-at-princeton-junction/" xr:uid="{493F0688-8A61-42BA-9DEA-E6992A1FF131}"/>
    <hyperlink ref="AH247" r:id="rId67" display="https://www.piazzanj.com/property/village-grande/" xr:uid="{E5F1C6DA-F551-48B3-AE08-84CF553B66D8}"/>
    <hyperlink ref="AH249" r:id="rId68" display="https://www.piazzanj.com/property/windsor-haven/" xr:uid="{21BD4379-1CCD-419B-9AFD-402E8D8744B0}"/>
    <hyperlink ref="AH250" r:id="rId69" display="https://www.piazzanj.com/property/windsor-ponds/" xr:uid="{160AE443-7142-4998-9E4C-0FECD3BA1095}"/>
    <hyperlink ref="AH251" r:id="rId70" display="https://www.piazzanj.com/property/windsor-woods/" xr:uid="{51EBE536-C394-4500-9AB2-90A3226FC477}"/>
    <hyperlink ref="AH252" r:id="rId71" display="https://www.piazzanj.com/property/woodmont-way/" xr:uid="{830836DC-E516-4196-AF82-C43581EBE3B2}"/>
    <hyperlink ref="AH257" r:id="rId72" display="https://www.piazzanj.com/property/copperwood-in-princeton/" xr:uid="{7B3443E5-D674-4042-B94E-E6ED97BDA2F1}"/>
    <hyperlink ref="AH146" r:id="rId73" display="https://www.pennrose.com/apartments/new-jersey/east-hanover/" xr:uid="{EA7618AD-B103-4428-BAE9-9E58C78E0273}"/>
    <hyperlink ref="AH13" r:id="rId74" display="https://servbhs.net/" xr:uid="{451DBB53-1C22-4C1F-A950-83B1ADE5403D}"/>
    <hyperlink ref="AH6" r:id="rId75" display="https://www.comop.org/" xr:uid="{42C55BE7-1267-4E9C-89B6-19C233C9965D}"/>
    <hyperlink ref="AH8" r:id="rId76" display="https://www.affordablehomesnewjersey.com/all-opportunities/developments/?did=a0Jo000000IEV2bEAH" xr:uid="{FBC423CB-0F2E-43A2-8F58-348640F04F15}"/>
    <hyperlink ref="AH10" r:id="rId77" display="https://enablenj.org/" xr:uid="{972BAA53-ACF9-41B6-9E66-B083291A93B0}"/>
    <hyperlink ref="AH12" r:id="rId78" display="https://www.affordablehomesnewjersey.com/all-opportunities/developments/?did=a0Jo000000z9TWtEAM" xr:uid="{3E23BB1E-B48E-494D-8C7C-F0C6D985ABF3}"/>
    <hyperlink ref="AH16" r:id="rId79" display="https://www.affordablehomesnewjersey.com/all-opportunities/developments/?did=a0J1N00001gF4KrUAK" xr:uid="{D739B3BA-B250-47FE-B3FD-DB5F955268DD}"/>
    <hyperlink ref="AH17" r:id="rId80" display="https://www.affordablehomesnewjersey.com/all-opportunities/developments/?did=a0Jo000000z9TWtEAM" xr:uid="{9D7F826F-421B-4375-9600-9340F41C4125}"/>
    <hyperlink ref="AH30" r:id="rId81" display="https://www.piazzanj.com/property/greene-750-at-bear-tavern/" xr:uid="{7AE86595-35CB-4B91-8034-E8B3829EBC42}"/>
    <hyperlink ref="AH22" r:id="rId82" display="https://www.comop.org/" xr:uid="{5C31D1E0-99A8-4105-BA4E-E99F90EFBF38}"/>
    <hyperlink ref="AH23" r:id="rId83" display="https://enablenj.org/" xr:uid="{A07F2852-ED62-4705-8250-A92522058A5E}"/>
    <hyperlink ref="AH36" r:id="rId84" display="https://pcdi.org/" xr:uid="{F384F2EC-2956-4288-8B59-2432EF500AC0}"/>
    <hyperlink ref="AH38" r:id="rId85" display="https://www.servbhs.net/" xr:uid="{24C9F1C4-4612-43AA-9B4A-FB0A9E834533}"/>
    <hyperlink ref="AH44" r:id="rId86" display="https://www.servbhs.net/" xr:uid="{8E10D335-E7FA-472D-8DA1-BE0E3238F573}"/>
    <hyperlink ref="AH45" r:id="rId87" display="https://www.comop.org/" xr:uid="{BF29E6F0-AD22-4196-A1BB-E76748025519}"/>
    <hyperlink ref="AH46" r:id="rId88" display="https://enablenj.org/" xr:uid="{B09EC61B-E115-414A-BC93-67DD607F3218}"/>
    <hyperlink ref="AH63" r:id="rId89" display="https://www.apartmentfinder.com/New-Jersey/Hamilton-Apartments/Vintage-Court-Apartments-kpbz29c" xr:uid="{EE69DB95-DD25-4BA2-BFFE-5752C5484924}"/>
    <hyperlink ref="AH71" r:id="rId90" display="https://www.affordablehomesnewjersey.com/all-opportunities/developments/?did=a0J1N00001gyAwGUAU" xr:uid="{4B9FFE68-FAE8-47A1-AF2D-058AA8FD0896}"/>
    <hyperlink ref="AH76" r:id="rId91" display="https://www.comop.org/" xr:uid="{5B8AED14-5E05-4385-BFF5-30B2118AEAE3}"/>
    <hyperlink ref="AH82" r:id="rId92" display="https://www.servbhs.net/" xr:uid="{D871C5F9-B201-428E-8DDD-B2CE6CEC71F3}"/>
    <hyperlink ref="AH85" r:id="rId93" display="https://www.avaloncommunities.com/" xr:uid="{37DCA24E-6CC9-4740-8F79-BD7D309EB558}"/>
    <hyperlink ref="AH90" r:id="rId94" display="https://www.comop.org/" xr:uid="{D51B79B4-AA00-47C4-826D-DE311E2DC437}"/>
    <hyperlink ref="AH106" r:id="rId95" display="https://www.servbhs.net/" xr:uid="{5189E4E4-B03B-4503-8880-A9905633C5E4}"/>
    <hyperlink ref="AH285" r:id="rId96" display="https://www.brandycare.com/our-communities/serenade-at-princeton/" xr:uid="{343B3B07-6660-44D4-B98E-2376EC1648BF}"/>
    <hyperlink ref="AH287" r:id="rId97" display="https://www.servbhs.net/" xr:uid="{0DD5D4DE-2017-4631-8A7B-4BDD2EA706EE}"/>
    <hyperlink ref="AH256" r:id="rId98" display="https://www.comop.org/" xr:uid="{78542C85-C690-4025-9866-6D743D21DF17}"/>
    <hyperlink ref="AH258" r:id="rId99" display="https://www.piazzanj.com/property/copperwood-in-princeton/" xr:uid="{2D38094C-EE17-426D-949E-E01C6CFAB8EB}"/>
    <hyperlink ref="AH265" r:id="rId100" display="https://www.pchhomes.org/" xr:uid="{FC454A53-6ED8-4DAB-AD2E-105B50D15897}"/>
    <hyperlink ref="AH289" r:id="rId101" display="https://www.pchhomes.org/" xr:uid="{88D98D36-AF7D-42F4-A0FE-CD7F9BDF0E75}"/>
    <hyperlink ref="AH121" r:id="rId102" display="https://www.trentonnj.org/" xr:uid="{FB745887-79BD-4456-8D0D-1E1EE1379AA9}"/>
    <hyperlink ref="AH128" r:id="rId103" display="https://isles.org/" xr:uid="{CE11A972-1B29-483C-90B1-9BEB71919DCB}"/>
    <hyperlink ref="AH153" r:id="rId104" display="http://www.homefront.org/" xr:uid="{C3BDE116-D8EF-4060-88B0-63FE3778AFAF}"/>
    <hyperlink ref="AH164" r:id="rId105" display="http://www.leewoodnj.com/" xr:uid="{6B5FA0BC-341A-440B-B679-6F27EA4ED4A5}"/>
    <hyperlink ref="AH173" r:id="rId106" display="https://www.lsmnj.org/" xr:uid="{02A2FD4E-70F7-4165-8ACE-1167545858FD}"/>
    <hyperlink ref="AH216" r:id="rId107" display="http://www.leewoodnj.com/" xr:uid="{1320A9B3-B704-4F30-A61B-06245F2DA901}"/>
    <hyperlink ref="AH219" r:id="rId108" display="https://isles.org/" xr:uid="{93BA1CAA-E1AC-4EBB-94C1-A82304F9B1FB}"/>
    <hyperlink ref="AH221" r:id="rId109" display="https://www.comop.org/" xr:uid="{E3596E6F-D792-4E84-A9DB-E3F2C8729A91}"/>
    <hyperlink ref="AH238" r:id="rId110" display="https://enablenj.org/" xr:uid="{09CC6EB0-C15A-4001-8BA2-E22EE191670B}"/>
    <hyperlink ref="AH239" r:id="rId111" display="https://enablenj.org/" xr:uid="{75EAD869-E086-4567-A2E6-66B09ADE8921}"/>
    <hyperlink ref="AH246" r:id="rId112" display="https://www.servbhs.net/" xr:uid="{FFAD614F-4ADE-4155-8FB1-36B2675F240B}"/>
    <hyperlink ref="AH235" r:id="rId113" display="https://bridgeseniorliving.com/community-bearcreekassistedliving/" xr:uid="{F5590761-F5E8-4039-8355-7DC8620411CD}"/>
    <hyperlink ref="AH286" r:id="rId114" display="https://servbhs.net/" xr:uid="{8701D3C9-9036-47A8-905B-A16C1D08791F}"/>
    <hyperlink ref="AH255" r:id="rId115" display="https://www.affordablehomesnewjersey.com/all-opportunities/developments/?did=a0J1N00001a7UjMUAU" xr:uid="{60243EAE-86D9-4A53-A80D-DBB7FECAAB72}"/>
    <hyperlink ref="AH7" r:id="rId116" display="https://www.east-windsor.nj.us/" xr:uid="{FDFBE21D-4CBF-4D1C-A367-807C4AD91250}"/>
    <hyperlink ref="AH11" r:id="rId117" display="https://www.east-windsor.nj.us/" xr:uid="{F0188992-D6A2-4334-9E92-C3E5698117DC}"/>
    <hyperlink ref="AH230" r:id="rId118" display="https://enablenj.org/" xr:uid="{F36AEDD5-8A57-4B7F-890C-349EC642615F}"/>
    <hyperlink ref="AH27" r:id="rId119" display="https://www.ewingnj.org/" xr:uid="{78A148C0-02F4-4C2F-8A7E-8D7FB4D03093}"/>
    <hyperlink ref="AH28" r:id="rId120" display="https://www.ewingnj.org/" xr:uid="{06567DCD-2630-49CC-AB71-0F7E7413B4CE}"/>
    <hyperlink ref="AH51" r:id="rId121" display="https://www.hamiltonnj.com/" xr:uid="{77197059-6ABC-42AE-A03F-BFC23BE00C41}"/>
    <hyperlink ref="AH52" r:id="rId122" display="https://www.hamiltonnj.com/" xr:uid="{53FD5E6E-ED3E-4D07-9CDD-F5C3AB1C5F30}"/>
    <hyperlink ref="AH53" r:id="rId123" display="https://www.hamiltonnj.com/" xr:uid="{356E66E0-2583-471A-BFA8-AAC165D11EEC}"/>
    <hyperlink ref="AH66" r:id="rId124" display="https://www.hightstownborough.com/" xr:uid="{499EB701-56EB-460C-AA3D-C63C78604D89}"/>
    <hyperlink ref="AH70" r:id="rId125" display="https://www.hightstownborough.com/" xr:uid="{767FA716-84CD-4774-9868-1A81518C54F6}"/>
    <hyperlink ref="AH75" r:id="rId126" display="https://www.hopewelltwp.org/150/Affordable-Housing" xr:uid="{9332BFA6-B362-4F71-83AC-4645089986A0}"/>
    <hyperlink ref="AH79" r:id="rId127" display="https://www.hopewelltwp.org/150/Affordable-Housing" xr:uid="{741986EA-BF7A-4430-BD13-964F8AEFE099}"/>
    <hyperlink ref="AH80" r:id="rId128" display="https://www.hopewelltwp.org/150/Affordable-Housing" xr:uid="{B92839E7-7C4E-42FC-B22F-1C29B97280F5}"/>
    <hyperlink ref="AH81" r:id="rId129" display="https://www.hopewelltwp.org/150/Affordable-Housing" xr:uid="{96A596D3-F78C-4921-80BD-FC6733D0AE37}"/>
    <hyperlink ref="AH100" r:id="rId130" display="https://www.lawrencetwp.com/" xr:uid="{0BE4A338-E506-421B-8651-5A8C2F614F53}"/>
    <hyperlink ref="AH37:AH46" r:id="rId131" display="https://thecityofnewbrunswick.org/" xr:uid="{2F951738-FB42-4120-8584-5C694DB7E911}"/>
    <hyperlink ref="AH53:AH55" r:id="rId132" display="https://ncfl.net/" xr:uid="{E9DE6F7D-725E-460D-9448-264FD6C929D1}"/>
    <hyperlink ref="AH64:AH65" r:id="rId133" display="https://www.newprov.org/" xr:uid="{3B8041A2-85FC-4D0D-B8CC-27AA41CF0EBE}"/>
    <hyperlink ref="AH33" r:id="rId134" display="https://arcmercer.org/" xr:uid="{38D4B129-42A1-4DC5-A245-B7B3BA3D8A1F}"/>
    <hyperlink ref="AH56" r:id="rId135" display="https://arcmercer.org/" xr:uid="{C5144C65-70F4-425D-8DAC-E02ABB1B06DC}"/>
    <hyperlink ref="AH126:AH127" r:id="rId136" display="http://www.arcmorris.org/contact_info.html" xr:uid="{F2AF580D-778F-4C36-A6B2-8CA99426C242}"/>
    <hyperlink ref="AH34" r:id="rId137" display="https://www.rescare.com/" xr:uid="{115B551F-4EFC-4F8E-A734-23EC4F2248DE}"/>
    <hyperlink ref="AH245:AH247" r:id="rId138" display="https://brightharbor.org/" xr:uid="{8497A3EC-1F85-459F-BC5A-9B6219BCF545}"/>
    <hyperlink ref="AH255:AH256" r:id="rId139" display="https://www.oldbridge.com/" xr:uid="{EC9697EA-9A2C-48A8-8A1A-86CEFBAFFDFA}"/>
    <hyperlink ref="AH114" r:id="rId140" display="https://www.penningtonboro.org/" xr:uid="{E0F82EE0-EAAE-4746-AA5E-8401129ADB3D}"/>
    <hyperlink ref="AH262" r:id="rId141" display="http://realtyofprinceton.com/" xr:uid="{4F428402-8466-4FE7-8EB0-2E661477DA2D}"/>
    <hyperlink ref="AH187" r:id="rId142" display="https://rescuemissionoftrenton.org/" xr:uid="{4E25FAB1-5539-4864-9033-1A86273BA7DF}"/>
    <hyperlink ref="AH223" r:id="rId143" display="https://www.robbinsville-twp.org/" xr:uid="{B942F57A-A2AA-4C34-B1F2-5D67A37759CB}"/>
    <hyperlink ref="AH40" r:id="rId144" display="https://ujimaministries.org/urbanwomenscenter/" xr:uid="{A3565DCD-6C72-44F6-9066-5BB314192A4D}"/>
    <hyperlink ref="AH24" r:id="rId145" display="https://www.catholiccharitiestrenton.org/" xr:uid="{86C02405-C599-4CA5-AEFD-2CE06404611B}"/>
    <hyperlink ref="AH101" r:id="rId146" display="https://www.catholiccharitiestrenton.org/services/housing-food/" xr:uid="{AB97E82B-738B-42AF-814F-390A95005068}"/>
    <hyperlink ref="AH276" r:id="rId147" display="https://www.catholiccharitiestrenton.org/services/housing-food/" xr:uid="{6B4559C2-D7C9-48A7-A309-FE72DB76EB3E}"/>
    <hyperlink ref="AH73" r:id="rId148" display="https://www.comop.org/" xr:uid="{D68042A5-2E60-4EDD-BB23-CE125428043D}"/>
    <hyperlink ref="AH260" r:id="rId149" display="https://www.pchhomes.org/" xr:uid="{01556D4C-341C-4F75-8075-5FF0D6AB252B}"/>
    <hyperlink ref="AH165" r:id="rId150" display="https://www.servbhs.org/" xr:uid="{A473FAB8-25F3-438C-BA3F-3944BDDD1805}"/>
    <hyperlink ref="AH169" r:id="rId151" display="https://www.lutherarms.com/" xr:uid="{D976A8F7-C6AF-45B8-9953-DFCE6561E011}"/>
    <hyperlink ref="AH26" r:id="rId152" display="https://arcmercer.org/" xr:uid="{E1C8E140-2EEA-49BE-9D07-72A525878361}"/>
    <hyperlink ref="AH96" r:id="rId153" display="https://nj.gov/humanservices/ddd/documents/ddd web current/" xr:uid="{3BEC3AE8-F02E-4835-A3A1-652A75B53703}"/>
    <hyperlink ref="AH277" r:id="rId154" display="https://www.servbhs.org/" xr:uid="{8370B2E4-1937-464B-B537-E7F687251D0A}"/>
    <hyperlink ref="AH200" r:id="rId155" display="https://ccinvest.com/properties/trent-west/" xr:uid="{BAAAE1A7-40E7-4645-AB3D-ECE6262E61DD}"/>
    <hyperlink ref="AH15" r:id="rId156" display="https://springpointsl.org/" xr:uid="{E9E1EA0D-D358-4DE5-AB6B-DF3E5268FA59}"/>
    <hyperlink ref="AH117" r:id="rId157" display="https://www.tha-nj.org/" xr:uid="{0156DAD6-733C-43DF-9DE5-6A688ABA3C57}"/>
    <hyperlink ref="AH150" r:id="rId158" display="http://www.tha-nj.org/tha-properties/frazier-courts-i/" xr:uid="{92EB8AF8-2F5C-4DD3-9730-64E8F3B6ADE2}"/>
    <hyperlink ref="AH160" r:id="rId159" display="http://www.tha-nj.org/tha-properties/j-conner-french-towers-senior/" xr:uid="{DAAA3724-A740-4A59-8A4F-AA6C4495B8FD}"/>
    <hyperlink ref="AH161" r:id="rId160" display="http://www.tha-nj.org/tha-properties/james-j-abbott-apartments-senior/" xr:uid="{C34BD97D-4AD1-4B56-A916-53877E2C4580}"/>
    <hyperlink ref="AH166" r:id="rId161" display="http://www.tha-nj.org/tha-properties/lincoln-homes/" xr:uid="{30769FA4-24A3-49BE-BD44-15249CEF4EFC}"/>
    <hyperlink ref="AH168" r:id="rId162" display="http://www.tha-nj.org/tha-properties/louis-josephson-apartments-senior-housing/" xr:uid="{E9D41FFF-AB1D-440B-959D-371D65698C19}"/>
    <hyperlink ref="AH171" r:id="rId163" display="http://www.tha-nj.org/tha-properties/mayor-donnelly-homes/" xr:uid="{68E15452-56E7-4D85-8390-1B82FFD46822}"/>
    <hyperlink ref="AH186" r:id="rId164" display="http://www.tha-nj.org/tha-properties/prospect-village/" xr:uid="{AD5F694A-6A78-48F3-AFEF-48408C5DB5BC}"/>
    <hyperlink ref="AH191" r:id="rId165" display="http://www.tha-nj.org/tha-properties/samuel-haverstick-homes/" xr:uid="{E93A240A-3C8B-4506-8485-EB5BBDFCC963}"/>
    <hyperlink ref="AH218" r:id="rId166" display="http://www.tha-nj.org/tha-properties/woodrow-wilson-homes/" xr:uid="{237583F1-DD0B-488D-B685-D572C7529D35}"/>
    <hyperlink ref="AH254" r:id="rId167" display="http://princetonhousing.org/" xr:uid="{3BD38068-9743-45D1-B2E3-AF275F9EBF2D}"/>
    <hyperlink ref="AH263" r:id="rId168" display="http://princetonhousing.org/" xr:uid="{87E97F3C-9985-47F6-9A49-D79C8310FD3F}"/>
    <hyperlink ref="AH283" r:id="rId169" display="http://princetonhousing.org/developments.aspx" xr:uid="{447F57B5-E51B-4329-B178-FEDEFDF406B3}"/>
    <hyperlink ref="AH271" r:id="rId170" display="http://princetonhousing.org/developments.aspx" xr:uid="{D3C10B83-18FB-475B-84BA-E8DA4EB8DB7F}"/>
    <hyperlink ref="AH272" r:id="rId171" display="http://princetonhousing.org/developments.aspx" xr:uid="{7ADBB095-802E-4486-9F62-9331F1F9CA7B}"/>
    <hyperlink ref="AH261" r:id="rId172" display="http://princetonhousing.org/developments.aspx" xr:uid="{F573ED97-59B8-4C0A-B0B5-B32C7375505B}"/>
    <hyperlink ref="AH65" r:id="rId173" display="http://www.hightstownhousing.org/" xr:uid="{C2866896-975C-4113-869D-C4F7BE9DF250}"/>
    <hyperlink ref="AH42" r:id="rId174" display="https://www.hamiltonnj.com/Housing" xr:uid="{4D0D47C0-92D0-4040-86DE-C43A9FD5BA25}"/>
    <hyperlink ref="AH14" r:id="rId175" display="https://www.stjamescrm.com/" xr:uid="{59E3E2EF-6711-4EB8-94CE-03EEF320C6B7}"/>
    <hyperlink ref="AH55" r:id="rId176" display="https://www.pennrose.com/apartments/new-jersey/mccorristin-square/" xr:uid="{84E16453-328A-4F2E-8060-DEB52546F740}"/>
    <hyperlink ref="AH59" r:id="rId177" display="https://www.apartmentfinder.com/New-Jersey/Hamilton-Apartments/Red-Oak-Manor-Apartments" xr:uid="{78D2EAC8-BB60-4509-A028-82BC204BF4EB}"/>
    <hyperlink ref="AH69" r:id="rId178" display="https://www.servbhs.net/" xr:uid="{7CFB469F-9739-466D-8C03-340BDD40C565}"/>
    <hyperlink ref="AH105" r:id="rId179" display="https://www.projectfreedom.org/" xr:uid="{032BD159-4D9D-4406-AA86-A3BC22B7E55C}"/>
    <hyperlink ref="AH163" r:id="rId180" display="https://www.thealpertgroup.com/properties/" xr:uid="{E2C061EB-15A7-45CA-A0C4-B589D16C65BC}"/>
    <hyperlink ref="AH123" r:id="rId181" display="https://www.pennrose.com/apartments/new-jersey/academy-place/" xr:uid="{CFA9976A-5944-4A59-AAC3-166CE1B9EDA0}"/>
    <hyperlink ref="AH138" r:id="rId182" display="https://isles.org/" xr:uid="{BCE015F9-57EB-4447-9A8D-E1614E527F3A}"/>
    <hyperlink ref="AH140" r:id="rId183" display="https://www.lsmnj.org/" xr:uid="{EB00FB9A-14FD-435B-B6F1-FEAA27F985AB}"/>
    <hyperlink ref="AH154" r:id="rId184" display="https://www.lsmnj.org/" xr:uid="{9DD6026C-F712-4C38-AF28-4F2B3B018C1E}"/>
    <hyperlink ref="AH190" r:id="rId185" display="https://www.pennrose.com/apartments/new-jersey/rush-crossing/" xr:uid="{3972A9E2-DDAE-409E-8D02-27DADFD28733}"/>
    <hyperlink ref="AH195" r:id="rId186" display="https://helpingarms.net/" xr:uid="{4F52B5E7-BC84-4BE7-B9DC-DFD1FC21F270}"/>
    <hyperlink ref="AH240" r:id="rId187" display="https://www.piazzanj.com/?search_by=County&amp;search=advanced&amp;county=Mercer&amp;town=&amp;property_type=&amp;senior_housing=" xr:uid="{7A680AE4-ED00-4ECC-983A-D66D79668011}"/>
    <hyperlink ref="AH245" r:id="rId188" display="https://www.piazzanj.com/" xr:uid="{48328FA0-2A4E-4748-8E06-A80350E443D2}"/>
    <hyperlink ref="AH259" r:id="rId189" display="https://www.pchhomes.org/" xr:uid="{360C5968-2FE7-49EF-B6A2-B9B3196E37DD}"/>
    <hyperlink ref="AH258:AH262" r:id="rId190" display="https://www.servbhs.org/" xr:uid="{E95664E8-E441-49F4-A585-D8B80E4C3270}"/>
    <hyperlink ref="AH273" r:id="rId191" display="https://www.princetonnj.gov/" xr:uid="{4BE7D6CF-BFFF-482D-96AC-6BC5FC8C05C6}"/>
    <hyperlink ref="AH270" r:id="rId192" display="https://www.princetonnj.gov/" xr:uid="{83906C69-201D-4D3A-B6B0-F80D007F12F4}"/>
    <hyperlink ref="AH269" r:id="rId193" display="https://www.princetonnj.gov/" xr:uid="{1D4D504D-8BFA-422E-B59C-45512CE70C8B}"/>
    <hyperlink ref="AH268" r:id="rId194" display="https://www.princetonnj.gov/" xr:uid="{D6E39193-1030-4E6E-9EAB-FA508805B57B}"/>
    <hyperlink ref="AH278" r:id="rId195" display="https://www.princetonnj.gov/" xr:uid="{EE38642B-8EDF-4C9E-8726-F13658CA1CB3}"/>
    <hyperlink ref="AH279" r:id="rId196" display="https://www.princetonnj.gov/" xr:uid="{09BCF4D9-5BF4-4A31-9F9F-9C85EB61DDCB}"/>
    <hyperlink ref="AH280" r:id="rId197" display="https://www.princetonnj.gov/" xr:uid="{877A5F24-26A6-4DB6-BABB-ACD5BB8649F1}"/>
    <hyperlink ref="AH281" r:id="rId198" display="https://www.princetonnj.gov/" xr:uid="{3F0BB237-6172-4D16-AD9A-0DE78FBCFDAF}"/>
    <hyperlink ref="AH282" r:id="rId199" display="https://www.princetonnj.gov/" xr:uid="{55440871-BA1B-4CEF-B78D-30DE32966049}"/>
    <hyperlink ref="AH288" r:id="rId200" display="https://www.princetonnj.gov/" xr:uid="{96240D81-D5F7-4E7B-875F-1FFB238C36DF}"/>
    <hyperlink ref="AH290" r:id="rId201" display="https://www.princetonnj.gov/" xr:uid="{2F60D048-8431-4C57-917B-64343C0BD391}"/>
    <hyperlink ref="AH292" r:id="rId202" display="https://www.princetonnj.gov/" xr:uid="{B42BB4E8-A76A-482E-960D-8C2DE6210F52}"/>
    <hyperlink ref="AH3" r:id="rId203" display="https://www.nj.gov/dca/divisions/dhcr/offices/section8hcv.html" xr:uid="{F3588A74-CE57-45F1-88CC-4E186FF62AA5}"/>
    <hyperlink ref="AH4" r:id="rId204" display="https://www.nj.gov/dca/hmfa/" xr:uid="{96A31D44-E29E-4580-97BA-74D132813E9E}"/>
  </hyperlinks>
  <pageMargins left="0.7" right="0.7" top="0.75" bottom="0.75" header="0.3" footer="0.3"/>
  <pageSetup scale="36" fitToHeight="5" orientation="landscape" verticalDpi="0" r:id="rId20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7E91-7B19-45A8-8756-BEA090298344}">
  <dimension ref="I9:I111"/>
  <sheetViews>
    <sheetView tabSelected="1" topLeftCell="A91" workbookViewId="0">
      <selection activeCell="F115" sqref="F115"/>
    </sheetView>
  </sheetViews>
  <sheetFormatPr defaultRowHeight="15" x14ac:dyDescent="0.25"/>
  <sheetData>
    <row r="9" spans="9:9" x14ac:dyDescent="0.25">
      <c r="I9" s="54">
        <v>5</v>
      </c>
    </row>
    <row r="10" spans="9:9" x14ac:dyDescent="0.25">
      <c r="I10" s="58">
        <v>8</v>
      </c>
    </row>
    <row r="11" spans="9:9" x14ac:dyDescent="0.25">
      <c r="I11" s="58">
        <v>22</v>
      </c>
    </row>
    <row r="12" spans="9:9" x14ac:dyDescent="0.25">
      <c r="I12" s="54">
        <v>1</v>
      </c>
    </row>
    <row r="13" spans="9:9" x14ac:dyDescent="0.25">
      <c r="I13" s="54">
        <v>5</v>
      </c>
    </row>
    <row r="14" spans="9:9" x14ac:dyDescent="0.25">
      <c r="I14" s="27">
        <v>40</v>
      </c>
    </row>
    <row r="15" spans="9:9" x14ac:dyDescent="0.25">
      <c r="I15" s="46">
        <v>38</v>
      </c>
    </row>
    <row r="16" spans="9:9" x14ac:dyDescent="0.25">
      <c r="I16" s="27">
        <v>25</v>
      </c>
    </row>
    <row r="17" spans="9:9" x14ac:dyDescent="0.25">
      <c r="I17" s="33">
        <v>123</v>
      </c>
    </row>
    <row r="18" spans="9:9" x14ac:dyDescent="0.25">
      <c r="I18" s="27">
        <v>31</v>
      </c>
    </row>
    <row r="19" spans="9:9" x14ac:dyDescent="0.25">
      <c r="I19" s="33">
        <v>8</v>
      </c>
    </row>
    <row r="20" spans="9:9" x14ac:dyDescent="0.25">
      <c r="I20" s="27">
        <v>75</v>
      </c>
    </row>
    <row r="21" spans="9:9" x14ac:dyDescent="0.25">
      <c r="I21" s="33">
        <f>13+8+16</f>
        <v>37</v>
      </c>
    </row>
    <row r="22" spans="9:9" x14ac:dyDescent="0.25">
      <c r="I22" s="46">
        <f>14+20</f>
        <v>34</v>
      </c>
    </row>
    <row r="23" spans="9:9" x14ac:dyDescent="0.25">
      <c r="I23" s="33">
        <v>124</v>
      </c>
    </row>
    <row r="24" spans="9:9" x14ac:dyDescent="0.25">
      <c r="I24" s="27">
        <v>72</v>
      </c>
    </row>
    <row r="25" spans="9:9" x14ac:dyDescent="0.25">
      <c r="I25" s="27">
        <v>21</v>
      </c>
    </row>
    <row r="26" spans="9:9" x14ac:dyDescent="0.25">
      <c r="I26" s="33">
        <v>24</v>
      </c>
    </row>
    <row r="27" spans="9:9" x14ac:dyDescent="0.25">
      <c r="I27" s="46">
        <v>12</v>
      </c>
    </row>
    <row r="28" spans="9:9" x14ac:dyDescent="0.25">
      <c r="I28" s="27">
        <v>99</v>
      </c>
    </row>
    <row r="29" spans="9:9" x14ac:dyDescent="0.25">
      <c r="I29" s="27">
        <v>13</v>
      </c>
    </row>
    <row r="30" spans="9:9" x14ac:dyDescent="0.25">
      <c r="I30" s="46">
        <v>16</v>
      </c>
    </row>
    <row r="31" spans="9:9" x14ac:dyDescent="0.25">
      <c r="I31" s="27">
        <v>69</v>
      </c>
    </row>
    <row r="32" spans="9:9" x14ac:dyDescent="0.25">
      <c r="I32" s="27">
        <v>126</v>
      </c>
    </row>
    <row r="33" spans="9:9" x14ac:dyDescent="0.25">
      <c r="I33" s="27">
        <v>105</v>
      </c>
    </row>
    <row r="34" spans="9:9" x14ac:dyDescent="0.25">
      <c r="I34" s="33">
        <v>26</v>
      </c>
    </row>
    <row r="35" spans="9:9" x14ac:dyDescent="0.25">
      <c r="I35" s="33">
        <v>4</v>
      </c>
    </row>
    <row r="36" spans="9:9" x14ac:dyDescent="0.25">
      <c r="I36" s="27">
        <v>90</v>
      </c>
    </row>
    <row r="37" spans="9:9" x14ac:dyDescent="0.25">
      <c r="I37" s="33">
        <v>22</v>
      </c>
    </row>
    <row r="38" spans="9:9" x14ac:dyDescent="0.25">
      <c r="I38" s="27">
        <v>100</v>
      </c>
    </row>
    <row r="39" spans="9:9" x14ac:dyDescent="0.25">
      <c r="I39" s="33">
        <v>46</v>
      </c>
    </row>
    <row r="40" spans="9:9" x14ac:dyDescent="0.25">
      <c r="I40" s="147">
        <f>1+7+7+22+4</f>
        <v>41</v>
      </c>
    </row>
    <row r="41" spans="9:9" x14ac:dyDescent="0.25">
      <c r="I41" s="33">
        <v>37</v>
      </c>
    </row>
    <row r="42" spans="9:9" x14ac:dyDescent="0.25">
      <c r="I42" s="33">
        <f>10+8</f>
        <v>18</v>
      </c>
    </row>
    <row r="43" spans="9:9" x14ac:dyDescent="0.25">
      <c r="I43" s="33">
        <f>20+3</f>
        <v>23</v>
      </c>
    </row>
    <row r="44" spans="9:9" x14ac:dyDescent="0.25">
      <c r="I44" s="33">
        <v>12</v>
      </c>
    </row>
    <row r="45" spans="9:9" x14ac:dyDescent="0.25">
      <c r="I45" s="27">
        <v>8</v>
      </c>
    </row>
    <row r="46" spans="9:9" x14ac:dyDescent="0.25">
      <c r="I46" s="46">
        <v>54</v>
      </c>
    </row>
    <row r="47" spans="9:9" x14ac:dyDescent="0.25">
      <c r="I47" s="33">
        <f>22+13+44+31</f>
        <v>110</v>
      </c>
    </row>
    <row r="48" spans="9:9" x14ac:dyDescent="0.25">
      <c r="I48" s="46">
        <v>34</v>
      </c>
    </row>
    <row r="49" spans="9:9" x14ac:dyDescent="0.25">
      <c r="I49" s="46">
        <v>6</v>
      </c>
    </row>
    <row r="50" spans="9:9" x14ac:dyDescent="0.25">
      <c r="I50" s="46">
        <v>20</v>
      </c>
    </row>
    <row r="51" spans="9:9" x14ac:dyDescent="0.25">
      <c r="I51" s="33">
        <v>151</v>
      </c>
    </row>
    <row r="52" spans="9:9" x14ac:dyDescent="0.25">
      <c r="I52" s="33">
        <v>108</v>
      </c>
    </row>
    <row r="53" spans="9:9" x14ac:dyDescent="0.25">
      <c r="I53" s="33">
        <v>364</v>
      </c>
    </row>
    <row r="54" spans="9:9" x14ac:dyDescent="0.25">
      <c r="I54" s="33">
        <v>26</v>
      </c>
    </row>
    <row r="55" spans="9:9" x14ac:dyDescent="0.25">
      <c r="I55" s="33">
        <f>4+0</f>
        <v>4</v>
      </c>
    </row>
    <row r="56" spans="9:9" x14ac:dyDescent="0.25">
      <c r="I56" s="27">
        <v>11</v>
      </c>
    </row>
    <row r="57" spans="9:9" x14ac:dyDescent="0.25">
      <c r="I57" s="33">
        <v>118</v>
      </c>
    </row>
    <row r="58" spans="9:9" x14ac:dyDescent="0.25">
      <c r="I58" s="33">
        <v>10</v>
      </c>
    </row>
    <row r="59" spans="9:9" x14ac:dyDescent="0.25">
      <c r="I59" s="33">
        <v>152</v>
      </c>
    </row>
    <row r="60" spans="9:9" x14ac:dyDescent="0.25">
      <c r="I60" s="27">
        <v>149</v>
      </c>
    </row>
    <row r="61" spans="9:9" x14ac:dyDescent="0.25">
      <c r="I61" s="27">
        <v>101</v>
      </c>
    </row>
    <row r="62" spans="9:9" x14ac:dyDescent="0.25">
      <c r="I62" s="33">
        <v>376</v>
      </c>
    </row>
    <row r="63" spans="9:9" x14ac:dyDescent="0.25">
      <c r="I63" s="33">
        <f>22+5</f>
        <v>27</v>
      </c>
    </row>
    <row r="64" spans="9:9" x14ac:dyDescent="0.25">
      <c r="I64" s="33">
        <v>21</v>
      </c>
    </row>
    <row r="65" spans="9:9" x14ac:dyDescent="0.25">
      <c r="I65" s="27">
        <v>40</v>
      </c>
    </row>
    <row r="66" spans="9:9" x14ac:dyDescent="0.25">
      <c r="I66" s="54">
        <v>232</v>
      </c>
    </row>
    <row r="67" spans="9:9" x14ac:dyDescent="0.25">
      <c r="I67" s="54">
        <f>6+8+1</f>
        <v>15</v>
      </c>
    </row>
    <row r="68" spans="9:9" x14ac:dyDescent="0.25">
      <c r="I68" s="54">
        <f>2+4+3+9+11+1</f>
        <v>30</v>
      </c>
    </row>
    <row r="69" spans="9:9" x14ac:dyDescent="0.25">
      <c r="I69" s="54">
        <f>2+27+21</f>
        <v>50</v>
      </c>
    </row>
    <row r="70" spans="9:9" x14ac:dyDescent="0.25">
      <c r="I70" s="54">
        <v>271</v>
      </c>
    </row>
    <row r="71" spans="9:9" x14ac:dyDescent="0.25">
      <c r="I71" s="27">
        <v>36</v>
      </c>
    </row>
    <row r="72" spans="9:9" x14ac:dyDescent="0.25">
      <c r="I72" s="33">
        <v>68</v>
      </c>
    </row>
    <row r="73" spans="9:9" x14ac:dyDescent="0.25">
      <c r="I73" s="46">
        <v>40</v>
      </c>
    </row>
    <row r="74" spans="9:9" x14ac:dyDescent="0.25">
      <c r="I74" s="33">
        <v>17</v>
      </c>
    </row>
    <row r="75" spans="9:9" x14ac:dyDescent="0.25">
      <c r="I75" s="27">
        <v>52</v>
      </c>
    </row>
    <row r="76" spans="9:9" x14ac:dyDescent="0.25">
      <c r="I76" s="33">
        <v>20</v>
      </c>
    </row>
    <row r="77" spans="9:9" x14ac:dyDescent="0.25">
      <c r="I77" s="33">
        <v>120</v>
      </c>
    </row>
    <row r="78" spans="9:9" x14ac:dyDescent="0.25">
      <c r="I78" s="33"/>
    </row>
    <row r="79" spans="9:9" x14ac:dyDescent="0.25">
      <c r="I79" s="33">
        <f>2+15</f>
        <v>17</v>
      </c>
    </row>
    <row r="80" spans="9:9" x14ac:dyDescent="0.25">
      <c r="I80" s="33">
        <v>196</v>
      </c>
    </row>
    <row r="81" spans="9:9" x14ac:dyDescent="0.25">
      <c r="I81" s="33">
        <v>204</v>
      </c>
    </row>
    <row r="82" spans="9:9" x14ac:dyDescent="0.25">
      <c r="I82" s="33">
        <v>112</v>
      </c>
    </row>
    <row r="83" spans="9:9" x14ac:dyDescent="0.25">
      <c r="I83" s="27">
        <v>20</v>
      </c>
    </row>
    <row r="84" spans="9:9" x14ac:dyDescent="0.25">
      <c r="I84" s="27">
        <v>132</v>
      </c>
    </row>
    <row r="85" spans="9:9" x14ac:dyDescent="0.25">
      <c r="I85" s="27">
        <v>202</v>
      </c>
    </row>
    <row r="86" spans="9:9" x14ac:dyDescent="0.25">
      <c r="I86" s="27">
        <v>64</v>
      </c>
    </row>
    <row r="87" spans="9:9" x14ac:dyDescent="0.25">
      <c r="I87" s="33">
        <v>34</v>
      </c>
    </row>
    <row r="88" spans="9:9" x14ac:dyDescent="0.25">
      <c r="I88" s="33">
        <v>26</v>
      </c>
    </row>
    <row r="89" spans="9:9" x14ac:dyDescent="0.25">
      <c r="I89" s="33">
        <v>1</v>
      </c>
    </row>
    <row r="90" spans="9:9" x14ac:dyDescent="0.25">
      <c r="I90" s="33">
        <f>3+2+5</f>
        <v>10</v>
      </c>
    </row>
    <row r="91" spans="9:9" x14ac:dyDescent="0.25">
      <c r="I91" s="27">
        <v>184</v>
      </c>
    </row>
    <row r="92" spans="9:9" x14ac:dyDescent="0.25">
      <c r="I92" s="33">
        <v>246</v>
      </c>
    </row>
    <row r="93" spans="9:9" x14ac:dyDescent="0.25">
      <c r="I93" s="27">
        <v>3</v>
      </c>
    </row>
    <row r="94" spans="9:9" x14ac:dyDescent="0.25">
      <c r="I94" s="27">
        <v>3</v>
      </c>
    </row>
    <row r="95" spans="9:9" x14ac:dyDescent="0.25">
      <c r="I95" s="27">
        <v>7</v>
      </c>
    </row>
    <row r="96" spans="9:9" x14ac:dyDescent="0.25">
      <c r="I96" s="33">
        <f>6+20</f>
        <v>26</v>
      </c>
    </row>
    <row r="97" spans="9:9" x14ac:dyDescent="0.25">
      <c r="I97" s="33">
        <v>110</v>
      </c>
    </row>
    <row r="98" spans="9:9" x14ac:dyDescent="0.25">
      <c r="I98" s="33">
        <v>2</v>
      </c>
    </row>
    <row r="99" spans="9:9" x14ac:dyDescent="0.25">
      <c r="I99" s="27">
        <v>77</v>
      </c>
    </row>
    <row r="100" spans="9:9" x14ac:dyDescent="0.25">
      <c r="I100" s="33">
        <v>84</v>
      </c>
    </row>
    <row r="101" spans="9:9" x14ac:dyDescent="0.25">
      <c r="I101" s="46">
        <v>14</v>
      </c>
    </row>
    <row r="102" spans="9:9" x14ac:dyDescent="0.25">
      <c r="I102" s="27">
        <v>11</v>
      </c>
    </row>
    <row r="103" spans="9:9" x14ac:dyDescent="0.25">
      <c r="I103" s="27">
        <v>31</v>
      </c>
    </row>
    <row r="104" spans="9:9" x14ac:dyDescent="0.25">
      <c r="I104" s="27">
        <v>9</v>
      </c>
    </row>
    <row r="105" spans="9:9" x14ac:dyDescent="0.25">
      <c r="I105" s="33">
        <f>1+1+15</f>
        <v>17</v>
      </c>
    </row>
    <row r="106" spans="9:9" x14ac:dyDescent="0.25">
      <c r="I106" s="27">
        <v>17</v>
      </c>
    </row>
    <row r="107" spans="9:9" x14ac:dyDescent="0.25">
      <c r="I107" s="33">
        <v>14</v>
      </c>
    </row>
    <row r="108" spans="9:9" x14ac:dyDescent="0.25">
      <c r="I108" s="33">
        <f>5+6</f>
        <v>11</v>
      </c>
    </row>
    <row r="109" spans="9:9" x14ac:dyDescent="0.25">
      <c r="I109" s="33">
        <v>219</v>
      </c>
    </row>
    <row r="110" spans="9:9" x14ac:dyDescent="0.25">
      <c r="I110" s="33">
        <f>2+3</f>
        <v>5</v>
      </c>
    </row>
    <row r="111" spans="9:9" x14ac:dyDescent="0.25">
      <c r="I111" s="172">
        <f>SUM(I9:I110)</f>
        <v>6501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MERCER COUNTY 2022</vt:lpstr>
      <vt:lpstr>Sheet1</vt:lpstr>
      <vt:lpstr>'MERCER COUNTY 2022'!Print_Area</vt:lpstr>
      <vt:lpstr>'MERCER COUNTY 2022'!Print_Titles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Lago, John</dc:creator>
  <cp:lastModifiedBy>Benjamin Gross</cp:lastModifiedBy>
  <cp:lastPrinted>2022-02-08T20:39:00Z</cp:lastPrinted>
  <dcterms:created xsi:type="dcterms:W3CDTF">2022-01-13T15:22:03Z</dcterms:created>
  <dcterms:modified xsi:type="dcterms:W3CDTF">2023-02-27T02:40:34Z</dcterms:modified>
</cp:coreProperties>
</file>