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it 515\group\"/>
    </mc:Choice>
  </mc:AlternateContent>
  <xr:revisionPtr revIDLastSave="0" documentId="13_ncr:1_{25B6DFF1-F015-454F-A552-FFBBB099158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ver Sheet" sheetId="4" r:id="rId1"/>
    <sheet name="Identify &amp; Assess" sheetId="2" r:id="rId2"/>
    <sheet name="Risk Assessment" sheetId="1" r:id="rId3"/>
  </sheets>
  <definedNames>
    <definedName name="_xlnm.Print_Area" localSheetId="2">'Risk Assessment'!$B$3:$U$27</definedName>
    <definedName name="_xlnm.Print_Titles" localSheetId="2">'Risk Assessment'!$3:$9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M14" i="1" s="1"/>
  <c r="O14" i="1" s="1"/>
  <c r="G14" i="1"/>
  <c r="S14" i="1" s="1"/>
  <c r="N33" i="1"/>
  <c r="M33" i="1" s="1"/>
  <c r="N29" i="1"/>
  <c r="M29" i="1" s="1"/>
  <c r="N30" i="1"/>
  <c r="N31" i="1"/>
  <c r="M31" i="1" s="1"/>
  <c r="N32" i="1"/>
  <c r="M32" i="1" s="1"/>
  <c r="N27" i="1"/>
  <c r="N23" i="1"/>
  <c r="M23" i="1" s="1"/>
  <c r="N24" i="1"/>
  <c r="M24" i="1" s="1"/>
  <c r="N25" i="1"/>
  <c r="N26" i="1"/>
  <c r="N17" i="1"/>
  <c r="N18" i="1"/>
  <c r="N19" i="1"/>
  <c r="M19" i="1" s="1"/>
  <c r="N20" i="1"/>
  <c r="M20" i="1" s="1"/>
  <c r="N21" i="1"/>
  <c r="M21" i="1" s="1"/>
  <c r="N11" i="1"/>
  <c r="M11" i="1" s="1"/>
  <c r="N12" i="1"/>
  <c r="M12" i="1" s="1"/>
  <c r="N13" i="1"/>
  <c r="M13" i="1" s="1"/>
  <c r="N15" i="1"/>
  <c r="M15" i="1" s="1"/>
  <c r="G29" i="1"/>
  <c r="S29" i="1" s="1"/>
  <c r="G30" i="1"/>
  <c r="S30" i="1" s="1"/>
  <c r="G31" i="1"/>
  <c r="S31" i="1" s="1"/>
  <c r="G32" i="1"/>
  <c r="S32" i="1" s="1"/>
  <c r="G33" i="1"/>
  <c r="S33" i="1" s="1"/>
  <c r="G23" i="1"/>
  <c r="S23" i="1" s="1"/>
  <c r="G24" i="1"/>
  <c r="S24" i="1" s="1"/>
  <c r="G25" i="1"/>
  <c r="S25" i="1" s="1"/>
  <c r="G26" i="1"/>
  <c r="S26" i="1" s="1"/>
  <c r="G27" i="1"/>
  <c r="S27" i="1" s="1"/>
  <c r="G17" i="1"/>
  <c r="S17" i="1" s="1"/>
  <c r="G18" i="1"/>
  <c r="S18" i="1" s="1"/>
  <c r="G19" i="1"/>
  <c r="S19" i="1" s="1"/>
  <c r="G20" i="1"/>
  <c r="S20" i="1" s="1"/>
  <c r="G21" i="1"/>
  <c r="S21" i="1" s="1"/>
  <c r="G11" i="1"/>
  <c r="S11" i="1" s="1"/>
  <c r="G12" i="1"/>
  <c r="S12" i="1" s="1"/>
  <c r="G13" i="1"/>
  <c r="S13" i="1" s="1"/>
  <c r="G15" i="1"/>
  <c r="S15" i="1" s="1"/>
  <c r="M27" i="1" l="1"/>
  <c r="O27" i="1" s="1"/>
  <c r="O33" i="1"/>
  <c r="M18" i="1"/>
  <c r="O18" i="1" s="1"/>
  <c r="O24" i="1"/>
  <c r="O23" i="1"/>
  <c r="M17" i="1"/>
  <c r="O17" i="1" s="1"/>
  <c r="M25" i="1"/>
  <c r="O25" i="1" s="1"/>
  <c r="M30" i="1"/>
  <c r="O30" i="1" s="1"/>
  <c r="O32" i="1"/>
  <c r="M26" i="1"/>
  <c r="O26" i="1" s="1"/>
  <c r="O31" i="1"/>
  <c r="O29" i="1"/>
  <c r="O20" i="1"/>
  <c r="O19" i="1" l="1"/>
  <c r="O12" i="1"/>
  <c r="O11" i="1"/>
  <c r="O21" i="1"/>
  <c r="O15" i="1"/>
  <c r="O13" i="1"/>
  <c r="N28" i="1" l="1"/>
  <c r="M28" i="1" s="1"/>
  <c r="N22" i="1" l="1"/>
  <c r="M22" i="1" l="1"/>
</calcChain>
</file>

<file path=xl/sharedStrings.xml><?xml version="1.0" encoding="utf-8"?>
<sst xmlns="http://schemas.openxmlformats.org/spreadsheetml/2006/main" count="345" uniqueCount="252">
  <si>
    <t>Likelihood</t>
  </si>
  <si>
    <t>Moderate</t>
  </si>
  <si>
    <t>Almost Certain</t>
  </si>
  <si>
    <t>High</t>
  </si>
  <si>
    <t>Possible</t>
  </si>
  <si>
    <t>Low</t>
  </si>
  <si>
    <t>Rare</t>
  </si>
  <si>
    <t>Possible Combinations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</si>
  <si>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</si>
  <si>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</si>
  <si>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</si>
  <si>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</si>
  <si>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</si>
  <si>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</si>
  <si>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</si>
  <si>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</si>
  <si>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</si>
  <si>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Completed by</t>
  </si>
  <si>
    <t>Date completed</t>
  </si>
  <si>
    <t>Risk Assessment</t>
  </si>
  <si>
    <t>Possible-Moderate</t>
  </si>
  <si>
    <t>Almost Certain-Insignificant</t>
  </si>
  <si>
    <t>Almost Certain-Moderate</t>
  </si>
  <si>
    <t>Possible-Insignificant</t>
  </si>
  <si>
    <t>Rare-Insignificant</t>
  </si>
  <si>
    <t>Rare-Moderate</t>
  </si>
  <si>
    <t>INSTRUCTIONS</t>
  </si>
  <si>
    <t>Is action required to address the risk?</t>
  </si>
  <si>
    <t>Identify &amp; Assess</t>
  </si>
  <si>
    <t>Level</t>
  </si>
  <si>
    <t>B</t>
  </si>
  <si>
    <t>Expected to occur in most circumstances</t>
  </si>
  <si>
    <t>Might occur at some time</t>
  </si>
  <si>
    <t>May occur in exceptional circumstances</t>
  </si>
  <si>
    <t>Descriptior</t>
  </si>
  <si>
    <t>Description</t>
  </si>
  <si>
    <t>Medium</t>
  </si>
  <si>
    <t>Rare-Critical</t>
  </si>
  <si>
    <t>Possible-Critical</t>
  </si>
  <si>
    <t>Almost Certain-Critical</t>
  </si>
  <si>
    <t>Risk assessment guide</t>
  </si>
  <si>
    <t>Risk assessment guide: Identify &amp; assess</t>
  </si>
  <si>
    <t>Consider the likelihood and consequence for suggested common risks, secondary risks and any other identified school-specific risks</t>
  </si>
  <si>
    <t>The overall risk will be automatically calculated</t>
  </si>
  <si>
    <t>Risk rating</t>
  </si>
  <si>
    <t>An Overview of Risk Management</t>
  </si>
  <si>
    <t>Examples of Calculating the Likelihood of an Event</t>
  </si>
  <si>
    <t>Overall Levels of Risk</t>
  </si>
  <si>
    <t>Rating Combinations</t>
  </si>
  <si>
    <t xml:space="preserve">Cyber security </t>
  </si>
  <si>
    <t>Business name</t>
  </si>
  <si>
    <t xml:space="preserve">Australia Business Number (ABN) </t>
  </si>
  <si>
    <t>The organisation security procedure requires Principals to conduct and document a security risk assessment at least once per year, with additional assessments as required.</t>
  </si>
  <si>
    <t>Example</t>
  </si>
  <si>
    <t>76~100% chance of successful execise of threat during a one-year period</t>
  </si>
  <si>
    <t>26~75% chance of successful execise of threat during a one-year period</t>
  </si>
  <si>
    <t>0-25% chance of successful execise of threat during a one-year period</t>
  </si>
  <si>
    <t>Impact</t>
  </si>
  <si>
    <t>Threat Likelihood</t>
  </si>
  <si>
    <t>Assets</t>
  </si>
  <si>
    <t>List all identified assets</t>
  </si>
  <si>
    <t>Hardware</t>
  </si>
  <si>
    <t>Software</t>
  </si>
  <si>
    <t>Data</t>
  </si>
  <si>
    <t>Business</t>
  </si>
  <si>
    <t>Threats</t>
  </si>
  <si>
    <t>Vulnerability</t>
  </si>
  <si>
    <t>3. High</t>
  </si>
  <si>
    <t>2. Moderate</t>
  </si>
  <si>
    <t>1. Low</t>
  </si>
  <si>
    <t>Asset &amp; Threat</t>
  </si>
  <si>
    <t>Threat &amp; Vulnerability &amp; Control</t>
  </si>
  <si>
    <t>Enter Impact
(as 1,2 or 3)</t>
  </si>
  <si>
    <t>Enter likelihood 
(as A,B or C)</t>
  </si>
  <si>
    <t xml:space="preserve"> </t>
  </si>
  <si>
    <t>Controls to implement</t>
  </si>
  <si>
    <t>If yes, complete Contols to implement</t>
  </si>
  <si>
    <t xml:space="preserve">Record the controls currently in place to treat the identified risk  
</t>
  </si>
  <si>
    <t xml:space="preserve">Record proposed controls to implement in order to treat the identified risk 
</t>
  </si>
  <si>
    <t>This is a method of assessing the worth of the organisation's information system assets based on its CIA security</t>
  </si>
  <si>
    <t>Medium (2)</t>
  </si>
  <si>
    <t>High (3)</t>
  </si>
  <si>
    <t>Low (1)</t>
  </si>
  <si>
    <t>Confidentiality</t>
  </si>
  <si>
    <t xml:space="preserve">Medium (2) </t>
  </si>
  <si>
    <t>L (1)</t>
  </si>
  <si>
    <t>M(2)</t>
  </si>
  <si>
    <t>H(3)</t>
  </si>
  <si>
    <r>
      <rPr>
        <b/>
        <sz val="18"/>
        <color theme="1"/>
        <rFont val="Calibri"/>
        <family val="2"/>
        <scheme val="minor"/>
      </rPr>
      <t>C</t>
    </r>
    <r>
      <rPr>
        <sz val="18"/>
        <color theme="1"/>
        <rFont val="Calibri"/>
        <family val="2"/>
        <scheme val="minor"/>
      </rPr>
      <t>onfidentiality</t>
    </r>
  </si>
  <si>
    <r>
      <rPr>
        <b/>
        <sz val="18"/>
        <color theme="1"/>
        <rFont val="Calibri"/>
        <family val="2"/>
        <scheme val="minor"/>
      </rPr>
      <t>I</t>
    </r>
    <r>
      <rPr>
        <sz val="18"/>
        <color theme="1"/>
        <rFont val="Calibri"/>
        <family val="2"/>
        <scheme val="minor"/>
      </rPr>
      <t>ntegirty</t>
    </r>
  </si>
  <si>
    <r>
      <rPr>
        <b/>
        <sz val="18"/>
        <color theme="1"/>
        <rFont val="Calibri"/>
        <family val="2"/>
        <scheme val="minor"/>
      </rPr>
      <t>A</t>
    </r>
    <r>
      <rPr>
        <sz val="18"/>
        <color theme="1"/>
        <rFont val="Calibri"/>
        <family val="2"/>
        <scheme val="minor"/>
      </rPr>
      <t>vailability</t>
    </r>
  </si>
  <si>
    <t>Asset weight = C+I+A</t>
  </si>
  <si>
    <t>Asset Valuation = Asset value X asset weight</t>
  </si>
  <si>
    <t>Integrity</t>
  </si>
  <si>
    <t>Avaiilability</t>
  </si>
  <si>
    <t>Enter weight
(as 1,2 or 3)</t>
  </si>
  <si>
    <t>Yes</t>
  </si>
  <si>
    <t>C. Low (0~0.25)</t>
  </si>
  <si>
    <t>B. Moderate (0.26 ~ 0.75)</t>
  </si>
  <si>
    <t>A. High (0.76 ~ 1)</t>
  </si>
  <si>
    <t xml:space="preserve">0. not related </t>
  </si>
  <si>
    <t>Enter value 
(1 ~ 5)</t>
  </si>
  <si>
    <t>Enter any possible vulnerabilities for each asset</t>
  </si>
  <si>
    <t xml:space="preserve"> Enter any possible threats for each asset</t>
  </si>
  <si>
    <t>Enter Fraction
(0% ~ 100%)</t>
  </si>
  <si>
    <t>Fraction of risk mitigated by current control
(CC)</t>
  </si>
  <si>
    <t>Fraction of risk not fully known (uncertainty of knowledge)
(UK)</t>
  </si>
  <si>
    <t xml:space="preserve">The UTAS security procedure outlines  a risk assessment as well as in preparation of any major events.  This document can be used as records of conducting a security risk assessment, and a risk management action plan for identified risks. </t>
  </si>
  <si>
    <t>For a step by step guide to conducting a security risk assessment at your organisation.</t>
  </si>
  <si>
    <t>Information about the concept of identifying and assessing risks.</t>
  </si>
  <si>
    <t>Record the likelihood (as A, B, or C)</t>
  </si>
  <si>
    <t>Record the consequence (as 1, 2, or 3)</t>
  </si>
  <si>
    <t>Record any current controls in place</t>
  </si>
  <si>
    <t>Make an assessment as to whether the current controls in place adequately address the overall risk.</t>
  </si>
  <si>
    <t>Value (V)</t>
  </si>
  <si>
    <t>Weighted Value (WV)</t>
  </si>
  <si>
    <t>Controls currently in place (CC)</t>
  </si>
  <si>
    <t>Auto-calculation</t>
  </si>
  <si>
    <t xml:space="preserve">Auto-calculation </t>
  </si>
  <si>
    <t>Asset code</t>
  </si>
  <si>
    <t>H</t>
  </si>
  <si>
    <t>H1</t>
  </si>
  <si>
    <t>H2</t>
  </si>
  <si>
    <t>S</t>
  </si>
  <si>
    <t>S1</t>
  </si>
  <si>
    <t>S2</t>
  </si>
  <si>
    <t>D</t>
  </si>
  <si>
    <t>D1</t>
  </si>
  <si>
    <t>D2</t>
  </si>
  <si>
    <t>Probability that a vulnerability is exploited to threats
(P) = Likelihood</t>
  </si>
  <si>
    <t>Risk code</t>
  </si>
  <si>
    <t>Risk description</t>
  </si>
  <si>
    <t>Quantitative Risk Assessment</t>
  </si>
  <si>
    <t>Qualitative Risk Assessment</t>
  </si>
  <si>
    <r>
      <t xml:space="preserve">Risk rating by Extended Whitman’s Risk Formula 
</t>
    </r>
    <r>
      <rPr>
        <b/>
        <sz val="11"/>
        <color rgb="FF000000"/>
        <rFont val="Arial"/>
        <family val="2"/>
      </rPr>
      <t>R = WVxPx(1-CC+UK)</t>
    </r>
  </si>
  <si>
    <t>Enter likelihood 
(0.00 ~ 1.00)
refernce Likelihood 
(K column)</t>
  </si>
  <si>
    <r>
      <t xml:space="preserve">Auto-calculation 
</t>
    </r>
    <r>
      <rPr>
        <i/>
        <sz val="12"/>
        <color theme="1"/>
        <rFont val="Arial"/>
        <family val="2"/>
      </rPr>
      <t>(= V x (C + I + A))</t>
    </r>
  </si>
  <si>
    <t>Enter How much your assumption is not accurate
(0% ~ 100%)</t>
  </si>
  <si>
    <t>Business Risk assessment for Cybersecurity</t>
  </si>
  <si>
    <t>HQ Servers</t>
  </si>
  <si>
    <t>H3</t>
  </si>
  <si>
    <t>H4</t>
  </si>
  <si>
    <t>H5</t>
  </si>
  <si>
    <t>Robotics Lab Machines</t>
  </si>
  <si>
    <t>Customer-deployed CareBots</t>
  </si>
  <si>
    <t>Mobile Devices for Field Staff</t>
  </si>
  <si>
    <t>CCTV and Access Control Systems</t>
  </si>
  <si>
    <t>S3</t>
  </si>
  <si>
    <t>S4</t>
  </si>
  <si>
    <t>S5</t>
  </si>
  <si>
    <t>D3</t>
  </si>
  <si>
    <t>D4</t>
  </si>
  <si>
    <t>D5</t>
  </si>
  <si>
    <t>B4</t>
  </si>
  <si>
    <t>B5</t>
  </si>
  <si>
    <t>TanuCare App and Backend APIs</t>
  </si>
  <si>
    <t>Firmware for Robots</t>
  </si>
  <si>
    <t>CI/CD and DevOps Infrastructure</t>
  </si>
  <si>
    <t>Third-party Integrated Systems (NDIS, Medicare)</t>
  </si>
  <si>
    <t>Office Productivity Tools</t>
  </si>
  <si>
    <t>Client Health Data and NDIS Records</t>
  </si>
  <si>
    <t>Video/Audio Data from CareBots</t>
  </si>
  <si>
    <t>Internal Logs and Audit Trails</t>
  </si>
  <si>
    <t>Source Code Repositories</t>
  </si>
  <si>
    <t>HR and Financial Records</t>
  </si>
  <si>
    <t>Brand Reputation and Trust</t>
  </si>
  <si>
    <t>Regulatory Compliance Status</t>
  </si>
  <si>
    <t>Availability of Care Services</t>
  </si>
  <si>
    <t>Intellectual Property</t>
  </si>
  <si>
    <t>Third-party Partner Relationships</t>
  </si>
  <si>
    <t>Unpatched OS and hypervisor</t>
  </si>
  <si>
    <t>Unauthorized firmware upload</t>
  </si>
  <si>
    <t>Firmware update over insecure channel</t>
  </si>
  <si>
    <t>Unsecured lost devices</t>
  </si>
  <si>
    <t>Default credentials and outdated firmware</t>
  </si>
  <si>
    <t>Patch failure</t>
  </si>
  <si>
    <t>Insider threat</t>
  </si>
  <si>
    <t>IoT bot hijacking</t>
  </si>
  <si>
    <t>Credential compromise</t>
  </si>
  <si>
    <t>Surveillance feed hijack</t>
  </si>
  <si>
    <t>Manual updates, no patch automation</t>
  </si>
  <si>
    <t>Manual access logs only</t>
  </si>
  <si>
    <t>Encrypted MQTT, no signing</t>
  </si>
  <si>
    <t>Basic PINs, no wipe feature</t>
  </si>
  <si>
    <t>Minimal firmware update policy</t>
  </si>
  <si>
    <t>Automate patching and enable EDR</t>
  </si>
  <si>
    <t>Enforce digital access control and code integrity checks</t>
  </si>
  <si>
    <t>Mandate OTA signing and rollback prevention</t>
  </si>
  <si>
    <t>MDM with auto-lock, remote wipe, MFA</t>
  </si>
  <si>
    <t>Update schedule and encrypted feeds</t>
  </si>
  <si>
    <t>Lack of rate-limiting on API endpoints</t>
  </si>
  <si>
    <t>Debug ports left active</t>
  </si>
  <si>
    <t>Hardcoded credentials in deployment scripts</t>
  </si>
  <si>
    <t>Unverified vendor updates</t>
  </si>
  <si>
    <t>Macros enabled by default</t>
  </si>
  <si>
    <t>Denial of service</t>
  </si>
  <si>
    <t>Unauthorized firmware access</t>
  </si>
  <si>
    <t>Credential exposure</t>
  </si>
  <si>
    <t>Third-party malware injection</t>
  </si>
  <si>
    <t>Malicious macro execution</t>
  </si>
  <si>
    <t>JWT tokens and TLS used</t>
  </si>
  <si>
    <t>Signed binaries, no runtime restrictions</t>
  </si>
  <si>
    <t>Git version control, MFA</t>
  </si>
  <si>
    <t>Signed APIs but no vendor audit</t>
  </si>
  <si>
    <t>Basic antivirus installed</t>
  </si>
  <si>
    <t>Apply rate-limiting, WAF rules</t>
  </si>
  <si>
    <t>Disable debug ports in production</t>
  </si>
  <si>
    <t>Secrets vaulting and CI checks</t>
  </si>
  <si>
    <t>Add vendor risk reviews and signed update checks</t>
  </si>
  <si>
    <t>Disable macros by policy, add sandboxing</t>
  </si>
  <si>
    <t>Data stored without encryption</t>
  </si>
  <si>
    <t>Exposed media cache</t>
  </si>
  <si>
    <t>Logs not immutable</t>
  </si>
  <si>
    <t>Access not segmented</t>
  </si>
  <si>
    <t>Shared folders with weak ACLs</t>
  </si>
  <si>
    <t>Data breach</t>
  </si>
  <si>
    <t>Privacy violation</t>
  </si>
  <si>
    <t>Log tampering</t>
  </si>
  <si>
    <t>IP theft</t>
  </si>
  <si>
    <t>Insider leak</t>
  </si>
  <si>
    <t>TLS in transit, nothing at rest</t>
  </si>
  <si>
    <t>Live stream encrypted only</t>
  </si>
  <si>
    <t>Central storage only</t>
  </si>
  <si>
    <t>Private Git repo with MFA</t>
  </si>
  <si>
    <t>Spreadsheet encryption only</t>
  </si>
  <si>
    <t>Enforce AES-256 at rest</t>
  </si>
  <si>
    <t>Encrypt local recordings and audit logs</t>
  </si>
  <si>
    <t>Enable log immutability and SIEM alerts</t>
  </si>
  <si>
    <t>Enforce role-based repo access</t>
  </si>
  <si>
    <t>Isolate HR storage, apply access auditing</t>
  </si>
  <si>
    <t>No comms plan after breach</t>
  </si>
  <si>
    <t>Public confidence loss</t>
  </si>
  <si>
    <t>Internal templates only</t>
  </si>
  <si>
    <t>Unmapped ACSC Essential Eight</t>
  </si>
  <si>
    <t>Non-compliance fines</t>
  </si>
  <si>
    <t>Manual review once/year</t>
  </si>
  <si>
    <t>No API redundancy</t>
  </si>
  <si>
    <t>Service outage</t>
  </si>
  <si>
    <t>On-call failover, no auto-switch</t>
  </si>
  <si>
    <t>Designs stored unprotected</t>
  </si>
  <si>
    <t>NDAs signed, but no watermarking</t>
  </si>
  <si>
    <t>Vendors not security-vetted</t>
  </si>
  <si>
    <t>Partner breach impact</t>
  </si>
  <si>
    <t>Signed SLAs only</t>
  </si>
  <si>
    <t>Implement breach comms strategy</t>
  </si>
  <si>
    <t>Automate compliance mapping tool</t>
  </si>
  <si>
    <t>Add load balancers and auto-failover</t>
  </si>
  <si>
    <t>Add watermarking and IP access logging</t>
  </si>
  <si>
    <t>Implement vendor penetration testing</t>
  </si>
  <si>
    <t>A</t>
  </si>
  <si>
    <t>Tanu Care</t>
  </si>
  <si>
    <t>Parth Patel, Ravi Savani, Malay Prajapati, Md Khalil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</si>
</sst>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/mm/yyyy;@"/>
  </numFmts>
  <fonts count="37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name val="Gill Sans MT"/>
      <family val="2"/>
    </font>
    <font>
      <sz val="12"/>
      <color indexed="12"/>
      <name val="Gill Sans MT"/>
      <family val="2"/>
    </font>
    <font>
      <u/>
      <sz val="11"/>
      <color theme="10"/>
      <name val="Calibri"/>
      <family val="2"/>
      <scheme val="minor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u/>
      <sz val="12"/>
      <color theme="10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theme="1"/>
      <name val="Arial"/>
      <family val="2"/>
    </font>
    <font>
      <sz val="12"/>
      <color theme="1"/>
      <name val="Gill Sans MT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00"/>
      <name val="Arial"/>
      <family val="2"/>
    </font>
    <font>
      <b/>
      <i/>
      <sz val="14"/>
      <color theme="1"/>
      <name val="Arial"/>
      <family val="2"/>
    </font>
    <font>
      <u/>
      <sz val="12"/>
      <color theme="10"/>
      <name val="Aril"/>
    </font>
    <font>
      <b/>
      <i/>
      <sz val="20"/>
      <color theme="1"/>
      <name val="Arial"/>
      <family val="2"/>
    </font>
    <font>
      <sz val="18"/>
      <color theme="1"/>
      <name val="Calibri"/>
      <family val="2"/>
      <scheme val="minor"/>
    </font>
    <font>
      <b/>
      <sz val="11"/>
      <color rgb="FF000000"/>
      <name val="Arial"/>
      <family val="2"/>
    </font>
    <font>
      <i/>
      <sz val="12"/>
      <color theme="1"/>
      <name val="Arial"/>
      <family val="2"/>
    </font>
    <font>
      <b/>
      <sz val="48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A7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 style="medium">
        <color indexed="64"/>
      </bottom>
      <diagonal/>
    </border>
    <border>
      <left/>
      <right/>
      <top style="thin">
        <color rgb="FFFFC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 indent="2"/>
    </xf>
    <xf numFmtId="0" fontId="7" fillId="0" borderId="0" xfId="0" applyFont="1"/>
    <xf numFmtId="0" fontId="9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9" fillId="0" borderId="8" xfId="0" applyFont="1" applyBorder="1"/>
    <xf numFmtId="0" fontId="10" fillId="5" borderId="8" xfId="0" applyFont="1" applyFill="1" applyBorder="1" applyAlignment="1" applyProtection="1">
      <alignment horizontal="center"/>
      <protection locked="0"/>
    </xf>
    <xf numFmtId="0" fontId="11" fillId="9" borderId="8" xfId="0" applyFont="1" applyFill="1" applyBorder="1" applyAlignment="1" applyProtection="1">
      <alignment horizontal="center"/>
      <protection locked="0"/>
    </xf>
    <xf numFmtId="0" fontId="19" fillId="0" borderId="0" xfId="0" applyFont="1"/>
    <xf numFmtId="0" fontId="22" fillId="3" borderId="4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0" fillId="8" borderId="28" xfId="0" applyFont="1" applyFill="1" applyBorder="1" applyAlignment="1">
      <alignment horizontal="center" vertical="center" wrapText="1"/>
    </xf>
    <xf numFmtId="0" fontId="10" fillId="8" borderId="32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9" fillId="0" borderId="7" xfId="0" applyFont="1" applyBorder="1"/>
    <xf numFmtId="0" fontId="24" fillId="0" borderId="7" xfId="0" applyFont="1" applyBorder="1"/>
    <xf numFmtId="0" fontId="24" fillId="0" borderId="3" xfId="0" applyFont="1" applyBorder="1"/>
    <xf numFmtId="0" fontId="10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9" fillId="0" borderId="5" xfId="0" applyFont="1" applyBorder="1"/>
    <xf numFmtId="0" fontId="10" fillId="0" borderId="19" xfId="0" applyFont="1" applyBorder="1" applyAlignment="1">
      <alignment horizontal="center"/>
    </xf>
    <xf numFmtId="0" fontId="19" fillId="0" borderId="20" xfId="0" applyFont="1" applyBorder="1"/>
    <xf numFmtId="0" fontId="25" fillId="7" borderId="12" xfId="0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 applyProtection="1">
      <alignment horizontal="center" vertical="center" wrapText="1"/>
      <protection locked="0"/>
    </xf>
    <xf numFmtId="0" fontId="26" fillId="0" borderId="13" xfId="0" applyFont="1" applyBorder="1" applyAlignment="1">
      <alignment horizontal="center" vertical="center" wrapText="1"/>
    </xf>
    <xf numFmtId="0" fontId="26" fillId="0" borderId="8" xfId="0" applyFont="1" applyBorder="1" applyAlignment="1" applyProtection="1">
      <alignment horizontal="center" vertical="center" wrapText="1"/>
      <protection locked="0"/>
    </xf>
    <xf numFmtId="0" fontId="27" fillId="6" borderId="5" xfId="0" applyFont="1" applyFill="1" applyBorder="1" applyAlignment="1">
      <alignment horizontal="center" vertical="center" wrapText="1"/>
    </xf>
    <xf numFmtId="0" fontId="28" fillId="10" borderId="33" xfId="0" applyFont="1" applyFill="1" applyBorder="1" applyAlignment="1">
      <alignment horizontal="center" vertical="center" wrapText="1"/>
    </xf>
    <xf numFmtId="0" fontId="28" fillId="10" borderId="34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top" wrapText="1" indent="2"/>
    </xf>
    <xf numFmtId="0" fontId="9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8" borderId="3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 indent="2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2" fillId="3" borderId="40" xfId="0" applyFont="1" applyFill="1" applyBorder="1" applyAlignment="1">
      <alignment horizontal="center" vertical="center" wrapText="1"/>
    </xf>
    <xf numFmtId="0" fontId="22" fillId="5" borderId="41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 applyProtection="1">
      <alignment horizontal="center"/>
      <protection locked="0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indent="2"/>
    </xf>
    <xf numFmtId="0" fontId="31" fillId="0" borderId="0" xfId="0" applyFont="1" applyAlignment="1">
      <alignment horizontal="left" vertical="top" indent="2"/>
    </xf>
    <xf numFmtId="0" fontId="31" fillId="14" borderId="28" xfId="0" applyFont="1" applyFill="1" applyBorder="1" applyAlignment="1">
      <alignment horizontal="left" vertical="top" wrapText="1" indent="2"/>
    </xf>
    <xf numFmtId="0" fontId="31" fillId="13" borderId="28" xfId="0" applyFont="1" applyFill="1" applyBorder="1" applyAlignment="1">
      <alignment horizontal="left" vertical="top" wrapText="1" indent="2"/>
    </xf>
    <xf numFmtId="0" fontId="31" fillId="12" borderId="28" xfId="0" applyFont="1" applyFill="1" applyBorder="1" applyAlignment="1">
      <alignment horizontal="left" vertical="top" wrapText="1" indent="2"/>
    </xf>
    <xf numFmtId="0" fontId="31" fillId="8" borderId="28" xfId="0" applyFont="1" applyFill="1" applyBorder="1" applyAlignment="1">
      <alignment horizontal="left" vertical="top" wrapText="1" indent="2"/>
    </xf>
    <xf numFmtId="0" fontId="31" fillId="8" borderId="28" xfId="0" applyFont="1" applyFill="1" applyBorder="1" applyAlignment="1">
      <alignment horizontal="center" vertical="center" wrapText="1"/>
    </xf>
    <xf numFmtId="10" fontId="26" fillId="0" borderId="8" xfId="0" applyNumberFormat="1" applyFont="1" applyBorder="1" applyAlignment="1" applyProtection="1">
      <alignment horizontal="center" vertical="center" wrapText="1"/>
      <protection locked="0"/>
    </xf>
    <xf numFmtId="10" fontId="27" fillId="6" borderId="5" xfId="0" applyNumberFormat="1" applyFont="1" applyFill="1" applyBorder="1" applyAlignment="1">
      <alignment horizontal="center" vertical="center" wrapText="1"/>
    </xf>
    <xf numFmtId="2" fontId="22" fillId="0" borderId="13" xfId="0" applyNumberFormat="1" applyFont="1" applyBorder="1" applyAlignment="1" applyProtection="1">
      <alignment horizontal="center" vertical="center" wrapText="1"/>
      <protection locked="0"/>
    </xf>
    <xf numFmtId="2" fontId="27" fillId="6" borderId="5" xfId="0" applyNumberFormat="1" applyFont="1" applyFill="1" applyBorder="1" applyAlignment="1">
      <alignment horizontal="center" vertical="center" wrapText="1"/>
    </xf>
    <xf numFmtId="0" fontId="22" fillId="11" borderId="45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28" fillId="10" borderId="32" xfId="0" applyFont="1" applyFill="1" applyBorder="1" applyAlignment="1">
      <alignment horizontal="center" vertical="center" wrapText="1"/>
    </xf>
    <xf numFmtId="0" fontId="28" fillId="12" borderId="33" xfId="0" applyFont="1" applyFill="1" applyBorder="1" applyAlignment="1">
      <alignment horizontal="center" vertical="center" wrapText="1"/>
    </xf>
    <xf numFmtId="0" fontId="28" fillId="14" borderId="33" xfId="0" applyFont="1" applyFill="1" applyBorder="1" applyAlignment="1">
      <alignment horizontal="center" vertical="center" wrapText="1"/>
    </xf>
    <xf numFmtId="10" fontId="28" fillId="14" borderId="33" xfId="0" applyNumberFormat="1" applyFont="1" applyFill="1" applyBorder="1" applyAlignment="1">
      <alignment horizontal="center" vertical="center" wrapText="1"/>
    </xf>
    <xf numFmtId="2" fontId="28" fillId="14" borderId="33" xfId="0" applyNumberFormat="1" applyFont="1" applyFill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2" fontId="22" fillId="0" borderId="8" xfId="0" applyNumberFormat="1" applyFont="1" applyBorder="1" applyAlignment="1" applyProtection="1">
      <alignment horizontal="center" vertical="center" wrapText="1"/>
      <protection locked="0"/>
    </xf>
    <xf numFmtId="0" fontId="12" fillId="6" borderId="5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10" fontId="12" fillId="6" borderId="0" xfId="0" applyNumberFormat="1" applyFont="1" applyFill="1" applyAlignment="1">
      <alignment horizontal="center" vertical="center" wrapText="1"/>
    </xf>
    <xf numFmtId="2" fontId="12" fillId="6" borderId="0" xfId="0" applyNumberFormat="1" applyFont="1" applyFill="1" applyAlignment="1">
      <alignment horizontal="center" vertical="center" wrapText="1"/>
    </xf>
    <xf numFmtId="0" fontId="35" fillId="0" borderId="0" xfId="0" applyFont="1"/>
    <xf numFmtId="0" fontId="26" fillId="0" borderId="0" xfId="0" applyFont="1" applyAlignment="1" applyProtection="1">
      <alignment horizontal="center" vertical="center" wrapText="1"/>
      <protection locked="0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10" fontId="26" fillId="0" borderId="0" xfId="0" applyNumberFormat="1" applyFont="1" applyAlignment="1" applyProtection="1">
      <alignment horizontal="center" vertical="center" wrapText="1"/>
      <protection locked="0"/>
    </xf>
    <xf numFmtId="2" fontId="22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/>
    </xf>
    <xf numFmtId="10" fontId="35" fillId="0" borderId="0" xfId="0" applyNumberFormat="1" applyFont="1"/>
    <xf numFmtId="2" fontId="3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35" xfId="0" applyFont="1" applyBorder="1" applyAlignment="1">
      <alignment horizontal="left" vertical="center" wrapText="1" indent="1"/>
    </xf>
    <xf numFmtId="0" fontId="14" fillId="0" borderId="36" xfId="0" applyFont="1" applyBorder="1" applyAlignment="1">
      <alignment horizontal="left" vertical="center" indent="1"/>
    </xf>
    <xf numFmtId="0" fontId="14" fillId="0" borderId="37" xfId="0" applyFont="1" applyBorder="1" applyAlignment="1">
      <alignment horizontal="left" vertical="center" inden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3" fillId="0" borderId="19" xfId="1" applyFont="1" applyBorder="1" applyAlignment="1" applyProtection="1">
      <alignment horizontal="center" vertical="center"/>
    </xf>
    <xf numFmtId="0" fontId="13" fillId="0" borderId="20" xfId="1" applyFont="1" applyBorder="1" applyAlignment="1" applyProtection="1">
      <alignment horizontal="center" vertical="center"/>
    </xf>
    <xf numFmtId="0" fontId="13" fillId="0" borderId="4" xfId="1" applyFont="1" applyBorder="1" applyAlignment="1" applyProtection="1">
      <alignment horizontal="center" vertical="center"/>
    </xf>
    <xf numFmtId="0" fontId="18" fillId="7" borderId="21" xfId="0" applyFont="1" applyFill="1" applyBorder="1" applyAlignment="1">
      <alignment horizontal="right" vertical="center" wrapText="1" indent="1"/>
    </xf>
    <xf numFmtId="0" fontId="18" fillId="7" borderId="22" xfId="0" applyFont="1" applyFill="1" applyBorder="1" applyAlignment="1">
      <alignment horizontal="right" vertical="center" wrapText="1" indent="1"/>
    </xf>
    <xf numFmtId="0" fontId="18" fillId="7" borderId="15" xfId="0" applyFont="1" applyFill="1" applyBorder="1" applyAlignment="1">
      <alignment horizontal="right" vertical="center" wrapText="1" indent="1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164" fontId="3" fillId="0" borderId="21" xfId="0" applyNumberFormat="1" applyFont="1" applyBorder="1" applyAlignment="1" applyProtection="1">
      <alignment horizontal="center" vertical="center"/>
      <protection locked="0"/>
    </xf>
    <xf numFmtId="164" fontId="3" fillId="0" borderId="22" xfId="0" applyNumberFormat="1" applyFont="1" applyBorder="1" applyAlignment="1" applyProtection="1">
      <alignment horizontal="center" vertical="center"/>
      <protection locked="0"/>
    </xf>
    <xf numFmtId="164" fontId="3" fillId="0" borderId="15" xfId="0" applyNumberFormat="1" applyFont="1" applyBorder="1" applyAlignment="1" applyProtection="1">
      <alignment horizontal="center" vertical="center"/>
      <protection locked="0"/>
    </xf>
    <xf numFmtId="165" fontId="3" fillId="0" borderId="21" xfId="0" applyNumberFormat="1" applyFont="1" applyBorder="1" applyAlignment="1" applyProtection="1">
      <alignment horizontal="center" vertical="center"/>
      <protection locked="0"/>
    </xf>
    <xf numFmtId="165" fontId="3" fillId="0" borderId="22" xfId="0" applyNumberFormat="1" applyFont="1" applyBorder="1" applyAlignment="1" applyProtection="1">
      <alignment horizontal="center" vertical="center"/>
      <protection locked="0"/>
    </xf>
    <xf numFmtId="165" fontId="3" fillId="0" borderId="15" xfId="0" applyNumberFormat="1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2" fillId="6" borderId="20" xfId="0" applyFont="1" applyFill="1" applyBorder="1" applyAlignment="1">
      <alignment horizontal="center"/>
    </xf>
    <xf numFmtId="0" fontId="13" fillId="0" borderId="7" xfId="1" quotePrefix="1" applyFont="1" applyBorder="1" applyProtection="1"/>
    <xf numFmtId="0" fontId="13" fillId="0" borderId="17" xfId="1" quotePrefix="1" applyFont="1" applyBorder="1" applyAlignment="1" applyProtection="1">
      <alignment vertical="center"/>
    </xf>
    <xf numFmtId="0" fontId="14" fillId="0" borderId="0" xfId="0" applyFont="1" applyAlignment="1">
      <alignment horizontal="left" indent="1"/>
    </xf>
    <xf numFmtId="0" fontId="10" fillId="0" borderId="38" xfId="0" applyFont="1" applyBorder="1" applyAlignment="1">
      <alignment horizontal="left" vertical="center" wrapText="1" indent="1"/>
    </xf>
    <xf numFmtId="0" fontId="10" fillId="0" borderId="39" xfId="0" applyFont="1" applyBorder="1" applyAlignment="1">
      <alignment horizontal="left" vertical="center" wrapText="1" indent="1"/>
    </xf>
    <xf numFmtId="0" fontId="17" fillId="10" borderId="16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3" fillId="10" borderId="19" xfId="1" applyFont="1" applyFill="1" applyBorder="1" applyAlignment="1">
      <alignment horizontal="center" vertical="center"/>
    </xf>
    <xf numFmtId="0" fontId="13" fillId="10" borderId="20" xfId="1" applyFont="1" applyFill="1" applyBorder="1" applyAlignment="1">
      <alignment horizontal="center" vertical="center"/>
    </xf>
    <xf numFmtId="0" fontId="13" fillId="10" borderId="4" xfId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 indent="1"/>
    </xf>
    <xf numFmtId="0" fontId="20" fillId="7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3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 inden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10" fillId="8" borderId="3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30" fillId="10" borderId="16" xfId="0" applyFont="1" applyFill="1" applyBorder="1" applyAlignment="1">
      <alignment horizontal="center" vertical="center" wrapText="1"/>
    </xf>
    <xf numFmtId="0" fontId="30" fillId="10" borderId="17" xfId="0" applyFont="1" applyFill="1" applyBorder="1" applyAlignment="1">
      <alignment horizontal="center" vertical="center" wrapText="1"/>
    </xf>
    <xf numFmtId="0" fontId="30" fillId="10" borderId="18" xfId="0" applyFont="1" applyFill="1" applyBorder="1" applyAlignment="1">
      <alignment horizontal="center" vertical="center" wrapText="1"/>
    </xf>
    <xf numFmtId="0" fontId="31" fillId="14" borderId="28" xfId="0" applyFont="1" applyFill="1" applyBorder="1" applyAlignment="1">
      <alignment horizontal="center" vertical="top"/>
    </xf>
    <xf numFmtId="0" fontId="31" fillId="14" borderId="28" xfId="0" applyFont="1" applyFill="1" applyBorder="1" applyAlignment="1">
      <alignment horizontal="center" vertical="top" wrapText="1"/>
    </xf>
    <xf numFmtId="0" fontId="31" fillId="12" borderId="0" xfId="0" applyFont="1" applyFill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top" wrapText="1"/>
    </xf>
    <xf numFmtId="0" fontId="29" fillId="10" borderId="19" xfId="1" applyFont="1" applyFill="1" applyBorder="1" applyAlignment="1">
      <alignment horizontal="center" vertical="center" wrapText="1"/>
    </xf>
    <xf numFmtId="0" fontId="29" fillId="10" borderId="20" xfId="1" applyFont="1" applyFill="1" applyBorder="1" applyAlignment="1">
      <alignment horizontal="center" vertical="center" wrapText="1"/>
    </xf>
    <xf numFmtId="0" fontId="29" fillId="10" borderId="4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 indent="1"/>
    </xf>
    <xf numFmtId="0" fontId="21" fillId="7" borderId="24" xfId="0" applyFont="1" applyFill="1" applyBorder="1" applyAlignment="1">
      <alignment horizontal="center" vertical="center" wrapText="1"/>
    </xf>
    <xf numFmtId="0" fontId="21" fillId="7" borderId="25" xfId="0" applyFont="1" applyFill="1" applyBorder="1" applyAlignment="1">
      <alignment horizontal="center" vertical="center" wrapText="1"/>
    </xf>
    <xf numFmtId="0" fontId="21" fillId="7" borderId="43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21" fillId="7" borderId="44" xfId="0" applyFont="1" applyFill="1" applyBorder="1" applyAlignment="1">
      <alignment horizontal="center" vertical="center" wrapText="1"/>
    </xf>
    <xf numFmtId="0" fontId="21" fillId="7" borderId="47" xfId="0" applyFont="1" applyFill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0" fontId="23" fillId="12" borderId="21" xfId="0" applyFont="1" applyFill="1" applyBorder="1" applyAlignment="1">
      <alignment horizontal="center" vertical="center"/>
    </xf>
    <xf numFmtId="0" fontId="23" fillId="12" borderId="22" xfId="0" applyFont="1" applyFill="1" applyBorder="1" applyAlignment="1">
      <alignment horizontal="center" vertical="center"/>
    </xf>
    <xf numFmtId="0" fontId="23" fillId="12" borderId="15" xfId="0" applyFont="1" applyFill="1" applyBorder="1" applyAlignment="1">
      <alignment horizontal="center" vertical="center"/>
    </xf>
    <xf numFmtId="0" fontId="23" fillId="14" borderId="21" xfId="0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2" fontId="21" fillId="7" borderId="11" xfId="0" applyNumberFormat="1" applyFont="1" applyFill="1" applyBorder="1" applyAlignment="1">
      <alignment horizontal="center" vertical="center" wrapText="1"/>
    </xf>
    <xf numFmtId="2" fontId="21" fillId="7" borderId="42" xfId="0" applyNumberFormat="1" applyFont="1" applyFill="1" applyBorder="1" applyAlignment="1">
      <alignment horizontal="center" vertical="center" wrapText="1"/>
    </xf>
    <xf numFmtId="10" fontId="21" fillId="7" borderId="11" xfId="0" applyNumberFormat="1" applyFont="1" applyFill="1" applyBorder="1" applyAlignment="1">
      <alignment horizontal="center" vertical="center" wrapText="1"/>
    </xf>
    <xf numFmtId="10" fontId="21" fillId="7" borderId="42" xfId="0" applyNumberFormat="1" applyFont="1" applyFill="1" applyBorder="1" applyAlignment="1">
      <alignment horizontal="center" vertical="center" wrapText="1"/>
    </xf>
    <xf numFmtId="0" fontId="34" fillId="0" borderId="49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1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9FF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9FF33"/>
        </patternFill>
      </fill>
    </dxf>
  </dxfs>
  <tableStyles count="0" defaultTableStyle="TableStyleMedium2" defaultPivotStyle="PivotStyleLight16"/>
  <colors>
    <mruColors>
      <color rgb="FFFFFFA7"/>
      <color rgb="FFFF9900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</xdr:rowOff>
    </xdr:from>
    <xdr:to>
      <xdr:col>14</xdr:col>
      <xdr:colOff>0</xdr:colOff>
      <xdr:row>7</xdr:row>
      <xdr:rowOff>193040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74D39-03D0-69AC-A34C-CE787AEA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20"/>
          <a:ext cx="11409680" cy="1493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69909</xdr:rowOff>
    </xdr:from>
    <xdr:to>
      <xdr:col>5</xdr:col>
      <xdr:colOff>86806</xdr:colOff>
      <xdr:row>7</xdr:row>
      <xdr:rowOff>11651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19D734-DF97-D74B-B2C0-64A496457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385" b="11282"/>
        <a:stretch/>
      </xdr:blipFill>
      <xdr:spPr>
        <a:xfrm>
          <a:off x="0" y="2668166"/>
          <a:ext cx="6273687" cy="5953852"/>
        </a:xfrm>
        <a:prstGeom prst="rect">
          <a:avLst/>
        </a:prstGeom>
        <a:solidFill>
          <a:schemeClr val="tx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47"/>
  <sheetViews>
    <sheetView showGridLines="0" tabSelected="1" topLeftCell="A11" zoomScale="125" zoomScaleNormal="75" workbookViewId="0">
      <selection activeCell="C14" sqref="C14:K14"/>
    </sheetView>
  </sheetViews>
  <sheetFormatPr defaultColWidth="0" defaultRowHeight="16.5" zeroHeight="1"/>
  <cols>
    <col min="1" max="13" width="10.453125" style="3" customWidth="1"/>
    <col min="14" max="14" width="12.81640625" style="3" customWidth="1"/>
    <col min="15" max="16" width="0" style="3" hidden="1" customWidth="1"/>
    <col min="17" max="16382" width="9.1796875" style="3" hidden="1"/>
    <col min="16383" max="16383" width="1.81640625" style="3" hidden="1" customWidth="1"/>
    <col min="16384" max="16384" width="0.453125" style="3" customWidth="1"/>
  </cols>
  <sheetData>
    <row r="1" spans="1:14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1:14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</row>
    <row r="7" spans="1:14" ht="13.5" customHeight="1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</row>
    <row r="8" spans="1:14" ht="39" customHeight="1">
      <c r="A8" s="149" t="s">
        <v>49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</row>
    <row r="9" spans="1:14" ht="36.75" customHeight="1">
      <c r="A9" s="121" t="s">
        <v>40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3"/>
    </row>
    <row r="10" spans="1:14" ht="114" customHeight="1" thickBot="1">
      <c r="A10" s="150" t="s">
        <v>107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</row>
    <row r="11" spans="1:14" ht="65.25" customHeight="1">
      <c r="A11" s="152" t="s">
        <v>108</v>
      </c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4"/>
    </row>
    <row r="12" spans="1:14" s="16" customFormat="1" ht="32.25" customHeight="1" thickBo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7"/>
    </row>
    <row r="13" spans="1:14"/>
    <row r="14" spans="1:14" s="4" customFormat="1" ht="21" customHeight="1">
      <c r="C14" s="130" t="s">
        <v>50</v>
      </c>
      <c r="D14" s="131"/>
      <c r="E14" s="131"/>
      <c r="F14" s="132"/>
      <c r="G14" s="133" t="s">
        <v>250</v>
      </c>
      <c r="H14" s="134"/>
      <c r="I14" s="134"/>
      <c r="J14" s="134"/>
      <c r="K14" s="135"/>
    </row>
    <row r="15" spans="1:14" s="4" customFormat="1" ht="21" customHeight="1">
      <c r="C15" s="130" t="s">
        <v>51</v>
      </c>
      <c r="D15" s="131"/>
      <c r="E15" s="131"/>
      <c r="F15" s="132"/>
      <c r="G15" s="136">
        <v>987654321012</v>
      </c>
      <c r="H15" s="137"/>
      <c r="I15" s="137"/>
      <c r="J15" s="137"/>
      <c r="K15" s="138"/>
    </row>
    <row r="16" spans="1:14" ht="19.5" customHeight="1">
      <c r="C16" s="130" t="s">
        <v>17</v>
      </c>
      <c r="D16" s="131"/>
      <c r="E16" s="131"/>
      <c r="F16" s="132"/>
      <c r="G16" s="133" t="s">
        <v>251</v>
      </c>
      <c r="H16" s="134"/>
      <c r="I16" s="134"/>
      <c r="J16" s="134"/>
      <c r="K16" s="135"/>
    </row>
    <row r="17" spans="1:16" ht="19.5" customHeight="1">
      <c r="C17" s="130" t="s">
        <v>18</v>
      </c>
      <c r="D17" s="131"/>
      <c r="E17" s="131"/>
      <c r="F17" s="132"/>
      <c r="G17" s="139">
        <v>45806</v>
      </c>
      <c r="H17" s="140"/>
      <c r="I17" s="140"/>
      <c r="J17" s="140"/>
      <c r="K17" s="141"/>
    </row>
    <row r="18" spans="1:16" ht="12.75" customHeight="1" thickBot="1">
      <c r="A18" s="9"/>
      <c r="B18" s="9"/>
      <c r="C18" s="9"/>
      <c r="D18" s="9"/>
      <c r="E18" s="10"/>
      <c r="F18" s="10"/>
      <c r="G18" s="10"/>
      <c r="H18" s="10"/>
      <c r="I18" s="10"/>
    </row>
    <row r="19" spans="1:16" s="4" customFormat="1" ht="36" customHeight="1">
      <c r="A19" s="124" t="s">
        <v>52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6"/>
      <c r="O19" s="12"/>
      <c r="P19" s="12"/>
    </row>
    <row r="20" spans="1:16" s="4" customFormat="1" ht="30" customHeight="1" thickBot="1">
      <c r="A20" s="127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9"/>
      <c r="O20" s="11"/>
      <c r="P20" s="11"/>
    </row>
    <row r="21" spans="1:16" ht="19.5" thickBot="1">
      <c r="A21" s="146" t="s">
        <v>26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</row>
    <row r="22" spans="1:16" ht="19" thickBot="1">
      <c r="A22" s="29">
        <v>1</v>
      </c>
      <c r="B22" s="147" t="s">
        <v>28</v>
      </c>
      <c r="C22" s="147"/>
      <c r="D22" s="30" t="s">
        <v>109</v>
      </c>
      <c r="E22" s="31"/>
      <c r="F22" s="31"/>
      <c r="G22" s="31"/>
      <c r="H22" s="31"/>
      <c r="I22" s="31"/>
      <c r="J22" s="31"/>
      <c r="K22" s="31"/>
      <c r="L22" s="31"/>
      <c r="M22" s="31"/>
      <c r="N22" s="32"/>
    </row>
    <row r="23" spans="1:16" ht="30" customHeight="1">
      <c r="A23" s="33">
        <v>2</v>
      </c>
      <c r="B23" s="148" t="s">
        <v>19</v>
      </c>
      <c r="C23" s="148"/>
      <c r="D23" s="142" t="s">
        <v>42</v>
      </c>
      <c r="E23" s="142"/>
      <c r="F23" s="142"/>
      <c r="G23" s="142"/>
      <c r="H23" s="142"/>
      <c r="I23" s="142"/>
      <c r="J23" s="142"/>
      <c r="K23" s="142"/>
      <c r="L23" s="142"/>
      <c r="M23" s="142"/>
      <c r="N23" s="143"/>
    </row>
    <row r="24" spans="1:16" ht="17">
      <c r="A24" s="34"/>
      <c r="B24" s="16"/>
      <c r="C24" s="16"/>
      <c r="D24" s="16" t="s">
        <v>110</v>
      </c>
      <c r="E24" s="16"/>
      <c r="F24" s="16"/>
      <c r="G24" s="16"/>
      <c r="H24" s="16"/>
      <c r="I24" s="16"/>
      <c r="J24" s="16"/>
      <c r="K24" s="16"/>
      <c r="L24" s="16"/>
      <c r="M24" s="16"/>
      <c r="N24" s="35"/>
    </row>
    <row r="25" spans="1:16" ht="17">
      <c r="A25" s="34"/>
      <c r="B25" s="16"/>
      <c r="C25" s="16"/>
      <c r="D25" s="16" t="s">
        <v>111</v>
      </c>
      <c r="E25" s="16"/>
      <c r="F25" s="16"/>
      <c r="G25" s="16"/>
      <c r="H25" s="16"/>
      <c r="I25" s="16"/>
      <c r="J25" s="16"/>
      <c r="K25" s="16"/>
      <c r="L25" s="16"/>
      <c r="M25" s="16"/>
      <c r="N25" s="35"/>
    </row>
    <row r="26" spans="1:16" ht="17">
      <c r="A26" s="34"/>
      <c r="B26" s="16"/>
      <c r="C26" s="16"/>
      <c r="D26" s="16" t="s">
        <v>43</v>
      </c>
      <c r="E26" s="16"/>
      <c r="F26" s="16"/>
      <c r="G26" s="16"/>
      <c r="H26" s="16"/>
      <c r="I26" s="16"/>
      <c r="J26" s="16"/>
      <c r="K26" s="16"/>
      <c r="L26" s="16"/>
      <c r="M26" s="16"/>
      <c r="N26" s="35"/>
    </row>
    <row r="27" spans="1:16" ht="17">
      <c r="A27" s="34"/>
      <c r="B27" s="16"/>
      <c r="C27" s="16"/>
      <c r="D27" s="16" t="s">
        <v>112</v>
      </c>
      <c r="E27" s="16"/>
      <c r="F27" s="16"/>
      <c r="G27" s="16"/>
      <c r="H27" s="16"/>
      <c r="I27" s="16"/>
      <c r="J27" s="16"/>
      <c r="K27" s="16"/>
      <c r="L27" s="16"/>
      <c r="M27" s="16"/>
      <c r="N27" s="35"/>
    </row>
    <row r="28" spans="1:16" ht="17">
      <c r="A28" s="34"/>
      <c r="B28" s="16"/>
      <c r="C28" s="16"/>
      <c r="D28" s="16" t="s">
        <v>113</v>
      </c>
      <c r="E28" s="16"/>
      <c r="F28" s="16"/>
      <c r="G28" s="16"/>
      <c r="H28" s="16"/>
      <c r="I28" s="16"/>
      <c r="J28" s="16"/>
      <c r="K28" s="16"/>
      <c r="L28" s="16"/>
      <c r="M28" s="16"/>
      <c r="N28" s="35"/>
    </row>
    <row r="29" spans="1:16" ht="35.25" customHeight="1" thickBot="1">
      <c r="A29" s="36"/>
      <c r="B29" s="37"/>
      <c r="C29" s="37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5"/>
    </row>
    <row r="30" spans="1:16" ht="21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</row>
    <row r="31" spans="1:16"/>
    <row r="32" spans="1:16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sheetProtection selectLockedCells="1"/>
  <mergeCells count="22">
    <mergeCell ref="B22:C22"/>
    <mergeCell ref="B23:C23"/>
    <mergeCell ref="A8:N8"/>
    <mergeCell ref="A10:N10"/>
    <mergeCell ref="A11:N11"/>
    <mergeCell ref="A12:N12"/>
    <mergeCell ref="A1:N7"/>
    <mergeCell ref="A30:N30"/>
    <mergeCell ref="A9:N9"/>
    <mergeCell ref="A19:N19"/>
    <mergeCell ref="A20:N20"/>
    <mergeCell ref="C14:F14"/>
    <mergeCell ref="C15:F15"/>
    <mergeCell ref="C16:F16"/>
    <mergeCell ref="C17:F17"/>
    <mergeCell ref="G14:K14"/>
    <mergeCell ref="G15:K15"/>
    <mergeCell ref="G16:K16"/>
    <mergeCell ref="G17:K17"/>
    <mergeCell ref="D23:N23"/>
    <mergeCell ref="D29:N29"/>
    <mergeCell ref="A21:N21"/>
  </mergeCells>
  <hyperlinks>
    <hyperlink ref="B23" location="'Risk Assessment'!A1" display="Risk Assessment" xr:uid="{00000000-0004-0000-0000-000000000000}"/>
    <hyperlink ref="B22" location="'Risk Rating Table'!A1" display="Risk Rating Table" xr:uid="{00000000-0004-0000-0000-000002000000}"/>
    <hyperlink ref="B22:C22" location="'Identify &amp; Assess'!A1" display="Identify &amp; Assess" xr:uid="{00000000-0004-0000-0000-000006000000}"/>
  </hyperlinks>
  <pageMargins left="0.7" right="0.7" top="0.75" bottom="0.75" header="0.3" footer="0.3"/>
  <pageSetup paperSize="9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XFB130"/>
  <sheetViews>
    <sheetView showGridLines="0" zoomScale="109" zoomScaleNormal="70" workbookViewId="0">
      <selection activeCell="E40" sqref="E40"/>
    </sheetView>
  </sheetViews>
  <sheetFormatPr defaultColWidth="0" defaultRowHeight="15.5" zeroHeight="1"/>
  <cols>
    <col min="1" max="1" width="21.453125" style="1" customWidth="1"/>
    <col min="2" max="2" width="27" style="1" customWidth="1"/>
    <col min="3" max="9" width="10.81640625" style="1" customWidth="1"/>
    <col min="10" max="10" width="10.81640625" style="2" customWidth="1"/>
    <col min="11" max="11" width="10.81640625" style="1" customWidth="1"/>
    <col min="12" max="16368" width="27.6328125" style="1" customWidth="1"/>
    <col min="16369" max="16369" width="25.6328125" style="1" customWidth="1"/>
    <col min="16370" max="16370" width="30.81640625" style="1" customWidth="1"/>
    <col min="16371" max="16371" width="11.453125" style="1" customWidth="1"/>
    <col min="16372" max="16372" width="7.453125" style="1" customWidth="1"/>
    <col min="16373" max="16373" width="19.81640625" style="1" customWidth="1"/>
    <col min="16374" max="16374" width="0.1796875" style="1" customWidth="1"/>
    <col min="16375" max="16375" width="37.453125" style="1" customWidth="1"/>
    <col min="16376" max="16376" width="4.453125" style="1" customWidth="1"/>
    <col min="16377" max="16377" width="5.81640625" style="1" customWidth="1"/>
    <col min="16378" max="16378" width="10.453125" style="1" customWidth="1"/>
    <col min="16379" max="16379" width="9.6328125" style="1" customWidth="1"/>
    <col min="16380" max="16381" width="4.453125" style="1" customWidth="1"/>
    <col min="16382" max="16382" width="0.453125" style="1" customWidth="1"/>
    <col min="16383" max="16384" width="4.6328125" style="1" hidden="1" customWidth="1"/>
  </cols>
  <sheetData>
    <row r="1" spans="1:14" ht="50.25" customHeight="1" thickBot="1">
      <c r="A1" s="165"/>
      <c r="B1" s="165"/>
      <c r="C1" s="165"/>
      <c r="D1" s="165"/>
      <c r="E1" s="7"/>
      <c r="F1" s="7"/>
      <c r="G1" s="7"/>
      <c r="H1" s="7"/>
      <c r="I1" s="7"/>
    </row>
    <row r="2" spans="1:14" ht="59.25" customHeight="1">
      <c r="A2" s="170" t="s">
        <v>41</v>
      </c>
      <c r="B2" s="171"/>
      <c r="C2" s="171"/>
      <c r="D2" s="171"/>
      <c r="E2" s="171"/>
      <c r="F2" s="172"/>
      <c r="G2" s="47"/>
      <c r="H2" s="47"/>
      <c r="I2" s="47"/>
      <c r="J2" s="47"/>
      <c r="K2" s="47"/>
      <c r="L2" s="47"/>
      <c r="M2" s="47"/>
      <c r="N2" s="47"/>
    </row>
    <row r="3" spans="1:14" s="16" customFormat="1" ht="28.5" customHeight="1" thickBot="1">
      <c r="A3" s="177"/>
      <c r="B3" s="178"/>
      <c r="C3" s="178"/>
      <c r="D3" s="178"/>
      <c r="E3" s="178"/>
      <c r="F3" s="179"/>
      <c r="G3" s="52"/>
      <c r="H3" s="52"/>
      <c r="I3" s="52"/>
      <c r="J3" s="52"/>
    </row>
    <row r="4" spans="1:14" ht="34.5" customHeight="1">
      <c r="A4" s="158"/>
      <c r="B4" s="158"/>
      <c r="C4" s="158"/>
      <c r="D4" s="158"/>
      <c r="E4" s="158"/>
      <c r="F4" s="158"/>
      <c r="G4" s="8"/>
      <c r="H4" s="8"/>
      <c r="I4" s="8"/>
      <c r="J4" s="5"/>
    </row>
    <row r="5" spans="1:14" ht="33" customHeight="1">
      <c r="A5" s="180" t="s">
        <v>45</v>
      </c>
      <c r="B5" s="180"/>
      <c r="C5" s="180"/>
      <c r="D5" s="180"/>
      <c r="E5" s="180"/>
      <c r="F5" s="180"/>
      <c r="G5" s="6"/>
      <c r="H5" s="6"/>
      <c r="I5" s="6"/>
      <c r="J5" s="5"/>
    </row>
    <row r="6" spans="1:14" ht="409.5" customHeight="1">
      <c r="A6" s="6"/>
      <c r="B6" s="6"/>
      <c r="C6" s="6"/>
      <c r="D6" s="6"/>
      <c r="E6" s="6"/>
      <c r="F6" s="6"/>
      <c r="G6" s="6"/>
      <c r="H6" s="6"/>
      <c r="I6" s="6"/>
      <c r="J6" s="5"/>
    </row>
    <row r="7" spans="1:14" ht="64.5" customHeight="1">
      <c r="A7" s="6"/>
      <c r="B7" s="6"/>
      <c r="C7" s="6"/>
      <c r="D7" s="6"/>
      <c r="E7" s="6"/>
      <c r="F7" s="6"/>
      <c r="G7" s="6"/>
      <c r="H7" s="6"/>
      <c r="I7" s="6"/>
      <c r="J7" s="5"/>
    </row>
    <row r="8" spans="1:14" ht="42" customHeight="1">
      <c r="A8" s="65"/>
      <c r="B8" s="65"/>
      <c r="C8" s="65"/>
      <c r="D8" s="65"/>
      <c r="E8" s="65"/>
      <c r="F8" s="65"/>
      <c r="G8" s="65"/>
      <c r="H8" s="65"/>
      <c r="I8" s="65"/>
      <c r="J8" s="66"/>
    </row>
    <row r="9" spans="1:14" ht="34" customHeight="1">
      <c r="A9" s="67" t="s">
        <v>92</v>
      </c>
      <c r="B9" s="6"/>
      <c r="C9" s="6"/>
      <c r="D9" s="6"/>
      <c r="E9" s="6"/>
      <c r="F9" s="6"/>
      <c r="G9" s="6"/>
      <c r="H9" s="6"/>
      <c r="I9" s="6"/>
      <c r="J9" s="5"/>
    </row>
    <row r="10" spans="1:14" ht="36" customHeight="1" thickBot="1">
      <c r="A10" s="68" t="s">
        <v>79</v>
      </c>
      <c r="B10" s="6"/>
      <c r="C10" s="6"/>
      <c r="D10" s="6"/>
      <c r="E10" s="6"/>
      <c r="F10" s="6"/>
      <c r="G10" s="6"/>
      <c r="H10" s="6"/>
      <c r="I10" s="6"/>
      <c r="J10" s="5"/>
    </row>
    <row r="11" spans="1:14" ht="25" customHeight="1" thickBot="1">
      <c r="A11" s="176" t="s">
        <v>91</v>
      </c>
      <c r="B11" s="69" t="s">
        <v>88</v>
      </c>
      <c r="C11" s="173" t="s">
        <v>82</v>
      </c>
      <c r="D11" s="173"/>
      <c r="E11" s="173"/>
      <c r="F11" s="174" t="s">
        <v>84</v>
      </c>
      <c r="G11" s="174"/>
      <c r="H11" s="174"/>
      <c r="I11" s="174" t="s">
        <v>81</v>
      </c>
      <c r="J11" s="174"/>
      <c r="K11" s="174"/>
    </row>
    <row r="12" spans="1:14" ht="25" customHeight="1" thickBot="1">
      <c r="A12" s="176"/>
      <c r="B12" s="70" t="s">
        <v>89</v>
      </c>
      <c r="C12" s="70" t="s">
        <v>85</v>
      </c>
      <c r="D12" s="70" t="s">
        <v>86</v>
      </c>
      <c r="E12" s="70" t="s">
        <v>87</v>
      </c>
      <c r="F12" s="70" t="s">
        <v>85</v>
      </c>
      <c r="G12" s="70" t="s">
        <v>86</v>
      </c>
      <c r="H12" s="70" t="s">
        <v>87</v>
      </c>
      <c r="I12" s="70" t="s">
        <v>85</v>
      </c>
      <c r="J12" s="70" t="s">
        <v>86</v>
      </c>
      <c r="K12" s="70" t="s">
        <v>87</v>
      </c>
    </row>
    <row r="13" spans="1:14" ht="25" customHeight="1" thickBot="1">
      <c r="A13" s="175" t="s">
        <v>90</v>
      </c>
      <c r="B13" s="71" t="s">
        <v>82</v>
      </c>
      <c r="C13" s="72">
        <v>3</v>
      </c>
      <c r="D13" s="72">
        <v>4</v>
      </c>
      <c r="E13" s="72">
        <v>5</v>
      </c>
      <c r="F13" s="72">
        <v>4</v>
      </c>
      <c r="G13" s="72">
        <v>5</v>
      </c>
      <c r="H13" s="72">
        <v>6</v>
      </c>
      <c r="I13" s="72">
        <v>5</v>
      </c>
      <c r="J13" s="73">
        <v>6</v>
      </c>
      <c r="K13" s="73">
        <v>7</v>
      </c>
    </row>
    <row r="14" spans="1:14" ht="25" customHeight="1" thickBot="1">
      <c r="A14" s="175"/>
      <c r="B14" s="71" t="s">
        <v>80</v>
      </c>
      <c r="C14" s="72">
        <v>4</v>
      </c>
      <c r="D14" s="72">
        <v>5</v>
      </c>
      <c r="E14" s="72">
        <v>6</v>
      </c>
      <c r="F14" s="72">
        <v>5</v>
      </c>
      <c r="G14" s="72">
        <v>6</v>
      </c>
      <c r="H14" s="72">
        <v>7</v>
      </c>
      <c r="I14" s="72">
        <v>6</v>
      </c>
      <c r="J14" s="73">
        <v>7</v>
      </c>
      <c r="K14" s="73">
        <v>7</v>
      </c>
    </row>
    <row r="15" spans="1:14" ht="25" customHeight="1" thickBot="1">
      <c r="A15" s="175"/>
      <c r="B15" s="71" t="s">
        <v>81</v>
      </c>
      <c r="C15" s="72">
        <v>5</v>
      </c>
      <c r="D15" s="72">
        <v>6</v>
      </c>
      <c r="E15" s="72">
        <v>7</v>
      </c>
      <c r="F15" s="72">
        <v>6</v>
      </c>
      <c r="G15" s="72">
        <v>7</v>
      </c>
      <c r="H15" s="72">
        <v>8</v>
      </c>
      <c r="I15" s="72">
        <v>7</v>
      </c>
      <c r="J15" s="73">
        <v>8</v>
      </c>
      <c r="K15" s="73">
        <v>9</v>
      </c>
    </row>
    <row r="16" spans="1:14" ht="25" customHeight="1">
      <c r="A16" s="6"/>
      <c r="B16" s="6"/>
      <c r="C16" s="6"/>
      <c r="D16" s="6"/>
      <c r="E16" s="6"/>
      <c r="F16" s="6"/>
      <c r="G16" s="6"/>
      <c r="H16" s="6"/>
      <c r="I16" s="6"/>
      <c r="J16" s="5"/>
    </row>
    <row r="17" spans="1:10" ht="35.25" customHeight="1">
      <c r="A17" s="158" t="s">
        <v>46</v>
      </c>
      <c r="B17" s="158"/>
      <c r="C17" s="158"/>
      <c r="D17" s="158"/>
      <c r="E17" s="158"/>
      <c r="F17" s="158"/>
      <c r="G17" s="8"/>
      <c r="H17" s="8"/>
      <c r="I17" s="8"/>
      <c r="J17" s="5"/>
    </row>
    <row r="18" spans="1:10" ht="14.25" customHeight="1" thickBot="1">
      <c r="A18" s="48"/>
      <c r="B18" s="48"/>
      <c r="C18" s="48"/>
      <c r="D18" s="48"/>
      <c r="E18" s="48"/>
      <c r="F18" s="55"/>
      <c r="G18" s="8"/>
      <c r="H18" s="8"/>
      <c r="I18" s="8"/>
      <c r="J18" s="5"/>
    </row>
    <row r="19" spans="1:10" ht="43.5" customHeight="1" thickBot="1">
      <c r="A19" s="21" t="s">
        <v>29</v>
      </c>
      <c r="B19" s="22" t="s">
        <v>34</v>
      </c>
      <c r="C19" s="168" t="s">
        <v>35</v>
      </c>
      <c r="D19" s="168"/>
      <c r="E19" s="53" t="s">
        <v>53</v>
      </c>
      <c r="F19" s="55"/>
      <c r="G19" s="6"/>
      <c r="H19" s="6"/>
      <c r="I19" s="6"/>
      <c r="J19" s="5"/>
    </row>
    <row r="20" spans="1:10" ht="43.5" customHeight="1">
      <c r="A20" s="23" t="s">
        <v>3</v>
      </c>
      <c r="B20" s="24" t="s">
        <v>2</v>
      </c>
      <c r="C20" s="169" t="s">
        <v>31</v>
      </c>
      <c r="D20" s="169"/>
      <c r="E20" s="54" t="s">
        <v>54</v>
      </c>
      <c r="F20" s="57"/>
      <c r="G20" s="6"/>
      <c r="H20" s="6"/>
      <c r="I20" s="6"/>
      <c r="J20" s="5"/>
    </row>
    <row r="21" spans="1:10" ht="43.5" customHeight="1">
      <c r="A21" s="25" t="s">
        <v>1</v>
      </c>
      <c r="B21" s="26" t="s">
        <v>4</v>
      </c>
      <c r="C21" s="160" t="s">
        <v>32</v>
      </c>
      <c r="D21" s="160"/>
      <c r="E21" s="54" t="s">
        <v>55</v>
      </c>
      <c r="F21" s="57"/>
      <c r="G21" s="6"/>
      <c r="H21" s="6"/>
      <c r="I21" s="6"/>
      <c r="J21" s="5"/>
    </row>
    <row r="22" spans="1:10" ht="43.5" customHeight="1" thickBot="1">
      <c r="A22" s="27" t="s">
        <v>5</v>
      </c>
      <c r="B22" s="28" t="s">
        <v>6</v>
      </c>
      <c r="C22" s="161" t="s">
        <v>33</v>
      </c>
      <c r="D22" s="161"/>
      <c r="E22" s="54" t="s">
        <v>56</v>
      </c>
      <c r="F22" s="57"/>
      <c r="G22" s="6"/>
      <c r="H22" s="6"/>
      <c r="I22" s="6"/>
      <c r="J22" s="5"/>
    </row>
    <row r="23" spans="1:10" ht="43.5" customHeight="1">
      <c r="A23" s="49"/>
      <c r="B23" s="49"/>
      <c r="C23" s="49"/>
      <c r="D23" s="49"/>
      <c r="E23" s="49"/>
      <c r="F23" s="56"/>
      <c r="G23" s="6"/>
      <c r="H23" s="6"/>
      <c r="I23" s="6"/>
      <c r="J23" s="5"/>
    </row>
    <row r="24" spans="1:10" ht="43.5" customHeight="1">
      <c r="A24" s="158" t="s">
        <v>47</v>
      </c>
      <c r="B24" s="158"/>
      <c r="C24" s="158"/>
      <c r="D24" s="158"/>
      <c r="E24" s="158"/>
      <c r="F24" s="158"/>
      <c r="G24" s="8"/>
      <c r="H24" s="8"/>
      <c r="I24" s="8"/>
      <c r="J24" s="5"/>
    </row>
    <row r="25" spans="1:10" ht="17.25" customHeight="1" thickBot="1">
      <c r="A25" s="50"/>
      <c r="B25" s="51"/>
      <c r="C25" s="51"/>
      <c r="D25" s="51"/>
      <c r="E25" s="50"/>
      <c r="F25" s="50"/>
      <c r="G25" s="8"/>
      <c r="H25" s="8"/>
      <c r="I25" s="8"/>
      <c r="J25" s="5"/>
    </row>
    <row r="26" spans="1:10" ht="22.5" customHeight="1" thickBot="1">
      <c r="A26" s="166" t="s">
        <v>58</v>
      </c>
      <c r="B26" s="162" t="s">
        <v>57</v>
      </c>
      <c r="C26" s="163"/>
      <c r="D26" s="164"/>
      <c r="E26" s="58"/>
      <c r="F26" s="58"/>
    </row>
    <row r="27" spans="1:10" ht="22.5" customHeight="1" thickBot="1">
      <c r="A27" s="167"/>
      <c r="B27" s="17" t="s">
        <v>5</v>
      </c>
      <c r="C27" s="17" t="s">
        <v>1</v>
      </c>
      <c r="D27" s="60" t="s">
        <v>3</v>
      </c>
      <c r="E27" s="58"/>
      <c r="J27" s="1"/>
    </row>
    <row r="28" spans="1:10" ht="31.5" customHeight="1" thickBot="1">
      <c r="A28" s="18" t="s">
        <v>3</v>
      </c>
      <c r="B28" s="19" t="s">
        <v>36</v>
      </c>
      <c r="C28" s="62" t="s">
        <v>3</v>
      </c>
      <c r="D28" s="63" t="s">
        <v>3</v>
      </c>
      <c r="E28" s="59"/>
      <c r="J28" s="1"/>
    </row>
    <row r="29" spans="1:10" ht="31.5" customHeight="1" thickBot="1">
      <c r="A29" s="18" t="s">
        <v>1</v>
      </c>
      <c r="B29" s="20" t="s">
        <v>5</v>
      </c>
      <c r="C29" s="19" t="s">
        <v>36</v>
      </c>
      <c r="D29" s="63" t="s">
        <v>3</v>
      </c>
      <c r="E29" s="55"/>
      <c r="J29" s="1"/>
    </row>
    <row r="30" spans="1:10" ht="31.5" customHeight="1" thickBot="1">
      <c r="A30" s="18" t="s">
        <v>5</v>
      </c>
      <c r="B30" s="20" t="s">
        <v>5</v>
      </c>
      <c r="C30" s="20" t="s">
        <v>5</v>
      </c>
      <c r="D30" s="61" t="s">
        <v>36</v>
      </c>
      <c r="E30" s="59"/>
      <c r="J30" s="1"/>
    </row>
    <row r="31" spans="1:10">
      <c r="A31" s="16"/>
      <c r="B31" s="16"/>
      <c r="C31" s="16"/>
      <c r="D31" s="16"/>
      <c r="E31" s="16"/>
      <c r="F31" s="16"/>
      <c r="J31" s="1"/>
    </row>
    <row r="32" spans="1:10"/>
    <row r="33" spans="1:6"/>
    <row r="34" spans="1:6"/>
    <row r="35" spans="1:6"/>
    <row r="36" spans="1:6" ht="18">
      <c r="A36" s="158" t="s">
        <v>48</v>
      </c>
      <c r="B36" s="158"/>
      <c r="C36" s="158"/>
      <c r="D36" s="158"/>
      <c r="E36" s="158"/>
      <c r="F36" s="158"/>
    </row>
    <row r="37" spans="1:6"/>
    <row r="38" spans="1:6">
      <c r="A38" s="159" t="s">
        <v>7</v>
      </c>
      <c r="B38" s="159"/>
      <c r="C38" s="159"/>
    </row>
    <row r="39" spans="1:6">
      <c r="A39" s="13" t="s">
        <v>8</v>
      </c>
      <c r="B39" s="13" t="s">
        <v>21</v>
      </c>
      <c r="C39" s="14" t="s">
        <v>36</v>
      </c>
    </row>
    <row r="40" spans="1:6">
      <c r="A40" s="13" t="s">
        <v>9</v>
      </c>
      <c r="B40" s="13" t="s">
        <v>22</v>
      </c>
      <c r="C40" s="64" t="s">
        <v>3</v>
      </c>
    </row>
    <row r="41" spans="1:6">
      <c r="A41" s="13" t="s">
        <v>10</v>
      </c>
      <c r="B41" s="13" t="s">
        <v>39</v>
      </c>
      <c r="C41" s="64" t="s">
        <v>3</v>
      </c>
    </row>
    <row r="42" spans="1:6">
      <c r="A42" s="13" t="s">
        <v>11</v>
      </c>
      <c r="B42" s="13" t="s">
        <v>23</v>
      </c>
      <c r="C42" s="15" t="s">
        <v>5</v>
      </c>
    </row>
    <row r="43" spans="1:6">
      <c r="A43" s="13" t="s">
        <v>12</v>
      </c>
      <c r="B43" s="13" t="s">
        <v>20</v>
      </c>
      <c r="C43" s="14" t="s">
        <v>36</v>
      </c>
    </row>
    <row r="44" spans="1:6">
      <c r="A44" s="13" t="s">
        <v>13</v>
      </c>
      <c r="B44" s="13" t="s">
        <v>38</v>
      </c>
      <c r="C44" s="64" t="s">
        <v>3</v>
      </c>
    </row>
    <row r="45" spans="1:6">
      <c r="A45" s="13" t="s">
        <v>14</v>
      </c>
      <c r="B45" s="13" t="s">
        <v>24</v>
      </c>
      <c r="C45" s="15" t="s">
        <v>5</v>
      </c>
    </row>
    <row r="46" spans="1:6">
      <c r="A46" s="13" t="s">
        <v>15</v>
      </c>
      <c r="B46" s="13" t="s">
        <v>25</v>
      </c>
      <c r="C46" s="15" t="s">
        <v>5</v>
      </c>
    </row>
    <row r="47" spans="1:6">
      <c r="A47" s="13" t="s">
        <v>16</v>
      </c>
      <c r="B47" s="13" t="s">
        <v>37</v>
      </c>
      <c r="C47" s="14" t="s">
        <v>36</v>
      </c>
    </row>
    <row r="48" spans="1:6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</sheetData>
  <sheetProtection selectLockedCells="1" selectUnlockedCells="1"/>
  <mergeCells count="20">
    <mergeCell ref="I11:K11"/>
    <mergeCell ref="A13:A15"/>
    <mergeCell ref="A11:A12"/>
    <mergeCell ref="A3:F3"/>
    <mergeCell ref="A5:F5"/>
    <mergeCell ref="A1:D1"/>
    <mergeCell ref="A26:A27"/>
    <mergeCell ref="C19:D19"/>
    <mergeCell ref="A17:F17"/>
    <mergeCell ref="A4:F4"/>
    <mergeCell ref="C20:D20"/>
    <mergeCell ref="A2:F2"/>
    <mergeCell ref="C11:E11"/>
    <mergeCell ref="F11:H11"/>
    <mergeCell ref="A36:F36"/>
    <mergeCell ref="A38:C38"/>
    <mergeCell ref="C21:D21"/>
    <mergeCell ref="C22:D22"/>
    <mergeCell ref="A24:F24"/>
    <mergeCell ref="B26:D26"/>
  </mergeCells>
  <conditionalFormatting sqref="C38">
    <cfRule type="cellIs" dxfId="20" priority="1" operator="equal">
      <formula>"Low"</formula>
    </cfRule>
    <cfRule type="cellIs" dxfId="19" priority="2" operator="equal">
      <formula>"Low"</formula>
    </cfRule>
    <cfRule type="cellIs" dxfId="18" priority="3" operator="equal">
      <formula>"Moderate"</formula>
    </cfRule>
    <cfRule type="cellIs" dxfId="17" priority="4" operator="equal">
      <formula>"High"</formula>
    </cfRule>
    <cfRule type="cellIs" dxfId="16" priority="5" operator="equal">
      <formula>"Extreme"</formula>
    </cfRule>
  </conditionalFormatting>
  <conditionalFormatting sqref="J1 J26 J32:J1048576">
    <cfRule type="cellIs" dxfId="15" priority="6" operator="equal">
      <formula>"Low"</formula>
    </cfRule>
    <cfRule type="cellIs" dxfId="14" priority="7" operator="equal">
      <formula>"Low"</formula>
    </cfRule>
    <cfRule type="cellIs" dxfId="13" priority="8" operator="equal">
      <formula>"Moderate"</formula>
    </cfRule>
    <cfRule type="cellIs" dxfId="12" priority="9" operator="equal">
      <formula>"High"</formula>
    </cfRule>
    <cfRule type="cellIs" dxfId="11" priority="10" operator="equal">
      <formula>"Extreme"</formula>
    </cfRule>
  </conditionalFormatting>
  <pageMargins left="0.25" right="0.25" top="0.75" bottom="0.75" header="0.3" footer="0.3"/>
  <pageSetup paperSize="9" scale="6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AD34"/>
  <sheetViews>
    <sheetView showGridLines="0" topLeftCell="F1" zoomScale="80" zoomScaleNormal="80" zoomScaleSheetLayoutView="80" workbookViewId="0">
      <pane ySplit="9" topLeftCell="A10" activePane="bottomLeft" state="frozen"/>
      <selection pane="bottomLeft" sqref="A1:J2"/>
    </sheetView>
  </sheetViews>
  <sheetFormatPr defaultColWidth="9.1796875" defaultRowHeight="14"/>
  <cols>
    <col min="1" max="1" width="8.90625" style="116" bestFit="1" customWidth="1"/>
    <col min="2" max="2" width="33.453125" style="109" customWidth="1"/>
    <col min="3" max="3" width="14.6328125" style="116" customWidth="1"/>
    <col min="4" max="4" width="16.453125" style="116" customWidth="1"/>
    <col min="5" max="5" width="15.6328125" style="116" customWidth="1"/>
    <col min="6" max="6" width="16.36328125" style="116" customWidth="1"/>
    <col min="7" max="7" width="17.1796875" style="116" customWidth="1"/>
    <col min="8" max="8" width="37" style="116" bestFit="1" customWidth="1"/>
    <col min="9" max="9" width="28.7265625" style="116" bestFit="1" customWidth="1"/>
    <col min="10" max="10" width="50.54296875" style="109" bestFit="1" customWidth="1"/>
    <col min="11" max="11" width="29.6328125" style="116" customWidth="1"/>
    <col min="12" max="12" width="24.36328125" style="116" customWidth="1"/>
    <col min="13" max="13" width="20.453125" style="116" customWidth="1"/>
    <col min="14" max="14" width="18.453125" style="116" customWidth="1"/>
    <col min="15" max="15" width="15.36328125" style="116" customWidth="1"/>
    <col min="16" max="16" width="24.36328125" style="116" customWidth="1"/>
    <col min="17" max="18" width="18.81640625" style="117" customWidth="1"/>
    <col min="19" max="19" width="21.6328125" style="118" customWidth="1"/>
    <col min="20" max="20" width="15.1796875" style="109" customWidth="1"/>
    <col min="21" max="21" width="71.54296875" style="109" bestFit="1" customWidth="1"/>
    <col min="22" max="16384" width="9.1796875" style="109"/>
  </cols>
  <sheetData>
    <row r="1" spans="1:30" ht="50.25" customHeight="1">
      <c r="A1" s="201" t="s">
        <v>138</v>
      </c>
      <c r="B1" s="202"/>
      <c r="C1" s="202"/>
      <c r="D1" s="202"/>
      <c r="E1" s="202"/>
      <c r="F1" s="202"/>
      <c r="G1" s="202"/>
      <c r="H1" s="202"/>
      <c r="I1" s="202"/>
      <c r="J1" s="203"/>
      <c r="K1" s="100"/>
      <c r="L1" s="100"/>
      <c r="M1" s="99"/>
      <c r="N1" s="99"/>
      <c r="O1" s="101"/>
      <c r="P1" s="100"/>
      <c r="Q1" s="102"/>
      <c r="R1" s="102"/>
      <c r="S1" s="103"/>
      <c r="T1" s="99"/>
      <c r="U1" s="99"/>
    </row>
    <row r="2" spans="1:30" ht="50.25" customHeight="1" thickBot="1">
      <c r="A2" s="204"/>
      <c r="B2" s="205"/>
      <c r="C2" s="205"/>
      <c r="D2" s="205"/>
      <c r="E2" s="205"/>
      <c r="F2" s="205"/>
      <c r="G2" s="205"/>
      <c r="H2" s="205"/>
      <c r="I2" s="205"/>
      <c r="J2" s="206"/>
      <c r="K2" s="189" t="s">
        <v>133</v>
      </c>
      <c r="L2" s="190"/>
      <c r="M2" s="190"/>
      <c r="N2" s="190"/>
      <c r="O2" s="191"/>
      <c r="P2" s="192" t="s">
        <v>132</v>
      </c>
      <c r="Q2" s="193"/>
      <c r="R2" s="193"/>
      <c r="S2" s="194"/>
      <c r="T2" s="99"/>
      <c r="U2" s="99"/>
    </row>
    <row r="3" spans="1:30" ht="31.5" customHeight="1">
      <c r="A3" s="183" t="s">
        <v>59</v>
      </c>
      <c r="B3" s="184"/>
      <c r="C3" s="80" t="s">
        <v>114</v>
      </c>
      <c r="D3" s="80" t="s">
        <v>83</v>
      </c>
      <c r="E3" s="80" t="s">
        <v>93</v>
      </c>
      <c r="F3" s="80" t="s">
        <v>94</v>
      </c>
      <c r="G3" s="80" t="s">
        <v>115</v>
      </c>
      <c r="H3" s="80" t="s">
        <v>66</v>
      </c>
      <c r="I3" s="80" t="s">
        <v>65</v>
      </c>
      <c r="J3" s="80" t="s">
        <v>116</v>
      </c>
      <c r="K3" s="80" t="s">
        <v>0</v>
      </c>
      <c r="L3" s="80" t="s">
        <v>57</v>
      </c>
      <c r="M3" s="78" t="s">
        <v>131</v>
      </c>
      <c r="N3" s="78" t="s">
        <v>130</v>
      </c>
      <c r="O3" s="81" t="s">
        <v>44</v>
      </c>
      <c r="P3" s="183" t="s">
        <v>129</v>
      </c>
      <c r="Q3" s="199" t="s">
        <v>105</v>
      </c>
      <c r="R3" s="199" t="s">
        <v>106</v>
      </c>
      <c r="S3" s="197" t="s">
        <v>134</v>
      </c>
      <c r="T3" s="195" t="s">
        <v>27</v>
      </c>
      <c r="U3" s="181" t="s">
        <v>75</v>
      </c>
    </row>
    <row r="4" spans="1:30" ht="18" customHeight="1">
      <c r="A4" s="183"/>
      <c r="B4" s="184"/>
      <c r="C4" s="80"/>
      <c r="D4" s="88" t="s">
        <v>69</v>
      </c>
      <c r="E4" s="88" t="s">
        <v>69</v>
      </c>
      <c r="F4" s="88" t="s">
        <v>69</v>
      </c>
      <c r="G4" s="80"/>
      <c r="H4" s="80"/>
      <c r="I4" s="80"/>
      <c r="J4" s="80"/>
      <c r="K4" s="88" t="s">
        <v>99</v>
      </c>
      <c r="L4" s="88" t="s">
        <v>69</v>
      </c>
      <c r="M4" s="78"/>
      <c r="N4" s="78"/>
      <c r="O4" s="81"/>
      <c r="P4" s="183"/>
      <c r="Q4" s="199"/>
      <c r="R4" s="199"/>
      <c r="S4" s="197"/>
      <c r="T4" s="196"/>
      <c r="U4" s="182"/>
    </row>
    <row r="5" spans="1:30" ht="18" customHeight="1">
      <c r="A5" s="183"/>
      <c r="B5" s="184"/>
      <c r="C5" s="80"/>
      <c r="D5" s="88" t="s">
        <v>68</v>
      </c>
      <c r="E5" s="88" t="s">
        <v>68</v>
      </c>
      <c r="F5" s="88" t="s">
        <v>68</v>
      </c>
      <c r="G5" s="80"/>
      <c r="H5" s="80"/>
      <c r="I5" s="80"/>
      <c r="J5" s="80"/>
      <c r="K5" s="88" t="s">
        <v>98</v>
      </c>
      <c r="L5" s="88" t="s">
        <v>68</v>
      </c>
      <c r="M5" s="78"/>
      <c r="N5" s="78"/>
      <c r="O5" s="38" t="s">
        <v>74</v>
      </c>
      <c r="P5" s="183"/>
      <c r="Q5" s="199"/>
      <c r="R5" s="199"/>
      <c r="S5" s="197"/>
      <c r="T5" s="196"/>
      <c r="U5" s="182"/>
    </row>
    <row r="6" spans="1:30" ht="18" customHeight="1">
      <c r="A6" s="183"/>
      <c r="B6" s="184"/>
      <c r="C6" s="80"/>
      <c r="D6" s="88" t="s">
        <v>67</v>
      </c>
      <c r="E6" s="88" t="s">
        <v>67</v>
      </c>
      <c r="F6" s="88" t="s">
        <v>67</v>
      </c>
      <c r="G6" s="80"/>
      <c r="H6" s="80"/>
      <c r="I6" s="80"/>
      <c r="J6" s="80"/>
      <c r="K6" s="88" t="s">
        <v>97</v>
      </c>
      <c r="L6" s="88" t="s">
        <v>67</v>
      </c>
      <c r="M6" s="78"/>
      <c r="N6" s="78"/>
      <c r="O6" s="104" t="s">
        <v>3</v>
      </c>
      <c r="P6" s="183"/>
      <c r="Q6" s="199"/>
      <c r="R6" s="199"/>
      <c r="S6" s="197"/>
      <c r="T6" s="196"/>
      <c r="U6" s="182"/>
    </row>
    <row r="7" spans="1:30" ht="18" customHeight="1">
      <c r="A7" s="183"/>
      <c r="B7" s="184"/>
      <c r="C7" s="80"/>
      <c r="D7" s="89" t="s">
        <v>100</v>
      </c>
      <c r="E7" s="89" t="s">
        <v>100</v>
      </c>
      <c r="F7" s="89" t="s">
        <v>100</v>
      </c>
      <c r="G7" s="80"/>
      <c r="H7" s="80"/>
      <c r="I7" s="80"/>
      <c r="J7" s="80"/>
      <c r="K7" s="90" t="s">
        <v>71</v>
      </c>
      <c r="L7" s="91" t="s">
        <v>70</v>
      </c>
      <c r="M7" s="78"/>
      <c r="N7" s="78"/>
      <c r="O7" s="39" t="s">
        <v>36</v>
      </c>
      <c r="P7" s="187" t="s">
        <v>71</v>
      </c>
      <c r="Q7" s="199"/>
      <c r="R7" s="199"/>
      <c r="S7" s="197"/>
      <c r="T7" s="196"/>
      <c r="U7" s="182"/>
    </row>
    <row r="8" spans="1:30" ht="18" customHeight="1" thickBot="1">
      <c r="A8" s="185"/>
      <c r="B8" s="186"/>
      <c r="C8" s="80"/>
      <c r="D8" s="92"/>
      <c r="E8" s="92"/>
      <c r="F8" s="92"/>
      <c r="G8" s="80"/>
      <c r="H8" s="82"/>
      <c r="I8" s="82"/>
      <c r="J8" s="80"/>
      <c r="K8" s="93"/>
      <c r="L8" s="92"/>
      <c r="M8" s="79"/>
      <c r="N8" s="79"/>
      <c r="O8" s="40" t="s">
        <v>5</v>
      </c>
      <c r="P8" s="188"/>
      <c r="Q8" s="200"/>
      <c r="R8" s="200"/>
      <c r="S8" s="198"/>
      <c r="T8" s="196"/>
      <c r="U8" s="182"/>
    </row>
    <row r="9" spans="1:30" s="115" customFormat="1" ht="99" customHeight="1" thickBot="1">
      <c r="A9" s="83" t="s">
        <v>119</v>
      </c>
      <c r="B9" s="83" t="s">
        <v>60</v>
      </c>
      <c r="C9" s="45" t="s">
        <v>101</v>
      </c>
      <c r="D9" s="45" t="s">
        <v>95</v>
      </c>
      <c r="E9" s="45" t="s">
        <v>95</v>
      </c>
      <c r="F9" s="45" t="s">
        <v>95</v>
      </c>
      <c r="G9" s="45" t="s">
        <v>136</v>
      </c>
      <c r="H9" s="45" t="s">
        <v>102</v>
      </c>
      <c r="I9" s="45" t="s">
        <v>103</v>
      </c>
      <c r="J9" s="45" t="s">
        <v>77</v>
      </c>
      <c r="K9" s="84" t="s">
        <v>73</v>
      </c>
      <c r="L9" s="84" t="s">
        <v>72</v>
      </c>
      <c r="M9" s="84" t="s">
        <v>117</v>
      </c>
      <c r="N9" s="84" t="s">
        <v>117</v>
      </c>
      <c r="O9" s="84" t="s">
        <v>117</v>
      </c>
      <c r="P9" s="85" t="s">
        <v>135</v>
      </c>
      <c r="Q9" s="86" t="s">
        <v>104</v>
      </c>
      <c r="R9" s="86" t="s">
        <v>137</v>
      </c>
      <c r="S9" s="87" t="s">
        <v>118</v>
      </c>
      <c r="T9" s="45" t="s">
        <v>76</v>
      </c>
      <c r="U9" s="46" t="s">
        <v>78</v>
      </c>
      <c r="AD9" s="105"/>
    </row>
    <row r="10" spans="1:30" s="115" customFormat="1" ht="40" customHeight="1">
      <c r="A10" s="94" t="s">
        <v>120</v>
      </c>
      <c r="B10" s="106" t="s">
        <v>61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7"/>
      <c r="R10" s="107"/>
      <c r="S10" s="108"/>
      <c r="T10" s="106"/>
      <c r="U10" s="106"/>
    </row>
    <row r="11" spans="1:30" s="115" customFormat="1" ht="46.5" customHeight="1">
      <c r="A11" s="94" t="s">
        <v>121</v>
      </c>
      <c r="B11" s="98" t="s">
        <v>139</v>
      </c>
      <c r="C11" s="41">
        <v>5</v>
      </c>
      <c r="D11" s="43">
        <v>3</v>
      </c>
      <c r="E11" s="43">
        <v>3</v>
      </c>
      <c r="F11" s="43">
        <v>3</v>
      </c>
      <c r="G11" s="41">
        <f t="shared" ref="G11:G15" si="0">C11*(D11+E11+F11)</f>
        <v>45</v>
      </c>
      <c r="H11" s="98" t="s">
        <v>170</v>
      </c>
      <c r="I11" s="94" t="s">
        <v>175</v>
      </c>
      <c r="J11" s="94" t="s">
        <v>180</v>
      </c>
      <c r="K11" s="43" t="s">
        <v>249</v>
      </c>
      <c r="L11" s="43">
        <v>3</v>
      </c>
      <c r="M11" s="42" t="str">
        <f>IF(N11="","",VLOOKUP(N11,'Identify &amp; Assess'!$A$39:$C$47,2,FALSE))</f>
        <v>Almost Certain-Critical</v>
      </c>
      <c r="N11" s="42" t="str">
        <f t="shared" ref="N11:N15" si="1">CONCATENATE(K11,L11)</f>
        <v>A3</v>
      </c>
      <c r="O11" s="42" t="str">
        <f>IF(N11="","Not Rated",VLOOKUP(M11,'Identify &amp; Assess'!$B$39:$C$47,2,FALSE))</f>
        <v>High</v>
      </c>
      <c r="P11" s="41">
        <v>0.8</v>
      </c>
      <c r="Q11" s="74">
        <v>2E-3</v>
      </c>
      <c r="R11" s="74">
        <v>3.0000000000000001E-3</v>
      </c>
      <c r="S11" s="76">
        <f t="shared" ref="S11:S15" si="2">G11*P11*(1-Q11+R11)</f>
        <v>36.035999999999994</v>
      </c>
      <c r="T11" s="43" t="s">
        <v>96</v>
      </c>
      <c r="U11" s="94" t="s">
        <v>185</v>
      </c>
    </row>
    <row r="12" spans="1:30" s="115" customFormat="1" ht="46.5" customHeight="1">
      <c r="A12" s="94" t="s">
        <v>122</v>
      </c>
      <c r="B12" s="98" t="s">
        <v>143</v>
      </c>
      <c r="C12" s="43">
        <v>5</v>
      </c>
      <c r="D12" s="43">
        <v>3</v>
      </c>
      <c r="E12" s="43">
        <v>3</v>
      </c>
      <c r="F12" s="43">
        <v>3</v>
      </c>
      <c r="G12" s="41">
        <f t="shared" si="0"/>
        <v>45</v>
      </c>
      <c r="H12" s="98" t="s">
        <v>171</v>
      </c>
      <c r="I12" s="94" t="s">
        <v>176</v>
      </c>
      <c r="J12" s="94" t="s">
        <v>181</v>
      </c>
      <c r="K12" s="43" t="s">
        <v>30</v>
      </c>
      <c r="L12" s="43">
        <v>3</v>
      </c>
      <c r="M12" s="42" t="str">
        <f>IF(N12="","",VLOOKUP(N12,'Identify &amp; Assess'!$A$39:$C$47,2,FALSE))</f>
        <v>Possible-Critical</v>
      </c>
      <c r="N12" s="42" t="str">
        <f t="shared" si="1"/>
        <v>B3</v>
      </c>
      <c r="O12" s="42" t="str">
        <f>IF(N12="","Not Rated",VLOOKUP(M12,'Identify &amp; Assess'!$B$39:$C$47,2,FALSE))</f>
        <v>High</v>
      </c>
      <c r="P12" s="41">
        <v>0.7</v>
      </c>
      <c r="Q12" s="74">
        <v>3.0000000000000001E-3</v>
      </c>
      <c r="R12" s="74">
        <v>3.0000000000000001E-3</v>
      </c>
      <c r="S12" s="76">
        <f t="shared" si="2"/>
        <v>31.499999999999996</v>
      </c>
      <c r="T12" s="43" t="s">
        <v>96</v>
      </c>
      <c r="U12" s="94" t="s">
        <v>186</v>
      </c>
    </row>
    <row r="13" spans="1:30" s="115" customFormat="1" ht="46.5" customHeight="1">
      <c r="A13" s="94" t="s">
        <v>140</v>
      </c>
      <c r="B13" s="98" t="s">
        <v>144</v>
      </c>
      <c r="C13" s="43">
        <v>5</v>
      </c>
      <c r="D13" s="43">
        <v>3</v>
      </c>
      <c r="E13" s="43">
        <v>3</v>
      </c>
      <c r="F13" s="43">
        <v>3</v>
      </c>
      <c r="G13" s="41">
        <f t="shared" si="0"/>
        <v>45</v>
      </c>
      <c r="H13" s="98" t="s">
        <v>172</v>
      </c>
      <c r="I13" s="94" t="s">
        <v>177</v>
      </c>
      <c r="J13" s="94" t="s">
        <v>182</v>
      </c>
      <c r="K13" s="43" t="s">
        <v>249</v>
      </c>
      <c r="L13" s="43">
        <v>3</v>
      </c>
      <c r="M13" s="42" t="str">
        <f>IF(N13="","",VLOOKUP(N13,'Identify &amp; Assess'!$A$39:$C$47,2,FALSE))</f>
        <v>Almost Certain-Critical</v>
      </c>
      <c r="N13" s="42" t="str">
        <f t="shared" si="1"/>
        <v>A3</v>
      </c>
      <c r="O13" s="42" t="str">
        <f>IF(N13="","Not Rated",VLOOKUP(M13,'Identify &amp; Assess'!$B$39:$C$47,2,FALSE))</f>
        <v>High</v>
      </c>
      <c r="P13" s="41">
        <v>0.9</v>
      </c>
      <c r="Q13" s="74">
        <v>2E-3</v>
      </c>
      <c r="R13" s="74">
        <v>3.0000000000000001E-3</v>
      </c>
      <c r="S13" s="76">
        <f t="shared" si="2"/>
        <v>40.540499999999994</v>
      </c>
      <c r="T13" s="43" t="s">
        <v>96</v>
      </c>
      <c r="U13" s="94" t="s">
        <v>187</v>
      </c>
    </row>
    <row r="14" spans="1:30" s="115" customFormat="1" ht="46.5" customHeight="1">
      <c r="A14" s="94" t="s">
        <v>141</v>
      </c>
      <c r="B14" s="98" t="s">
        <v>145</v>
      </c>
      <c r="C14" s="43">
        <v>4</v>
      </c>
      <c r="D14" s="43">
        <v>3</v>
      </c>
      <c r="E14" s="43">
        <v>3</v>
      </c>
      <c r="F14" s="43">
        <v>2</v>
      </c>
      <c r="G14" s="41">
        <f t="shared" si="0"/>
        <v>32</v>
      </c>
      <c r="H14" s="98" t="s">
        <v>173</v>
      </c>
      <c r="I14" s="94" t="s">
        <v>178</v>
      </c>
      <c r="J14" s="94" t="s">
        <v>183</v>
      </c>
      <c r="K14" s="43" t="s">
        <v>30</v>
      </c>
      <c r="L14" s="43">
        <v>2</v>
      </c>
      <c r="M14" s="42" t="str">
        <f>IF(N14="","",VLOOKUP(N14,'Identify &amp; Assess'!$A$39:$C$47,2,FALSE))</f>
        <v>Possible-Moderate</v>
      </c>
      <c r="N14" s="42" t="str">
        <f t="shared" ref="N14" si="3">CONCATENATE(K14,L14)</f>
        <v>B2</v>
      </c>
      <c r="O14" s="42" t="str">
        <f>IF(N14="","Not Rated",VLOOKUP(M14,'Identify &amp; Assess'!$B$39:$C$47,2,FALSE))</f>
        <v>Medium</v>
      </c>
      <c r="P14" s="41">
        <v>0.5</v>
      </c>
      <c r="Q14" s="74">
        <v>3.0000000000000001E-3</v>
      </c>
      <c r="R14" s="74">
        <v>2E-3</v>
      </c>
      <c r="S14" s="76">
        <f t="shared" si="2"/>
        <v>15.984</v>
      </c>
      <c r="T14" s="43" t="s">
        <v>96</v>
      </c>
      <c r="U14" s="94" t="s">
        <v>188</v>
      </c>
    </row>
    <row r="15" spans="1:30" s="115" customFormat="1" ht="46.5" customHeight="1">
      <c r="A15" s="94" t="s">
        <v>142</v>
      </c>
      <c r="B15" s="98" t="s">
        <v>146</v>
      </c>
      <c r="C15" s="43">
        <v>4</v>
      </c>
      <c r="D15" s="43">
        <v>2</v>
      </c>
      <c r="E15" s="43">
        <v>3</v>
      </c>
      <c r="F15" s="43">
        <v>2</v>
      </c>
      <c r="G15" s="41">
        <f t="shared" si="0"/>
        <v>28</v>
      </c>
      <c r="H15" s="98" t="s">
        <v>174</v>
      </c>
      <c r="I15" s="94" t="s">
        <v>179</v>
      </c>
      <c r="J15" s="94" t="s">
        <v>184</v>
      </c>
      <c r="K15" s="43" t="s">
        <v>30</v>
      </c>
      <c r="L15" s="43">
        <v>2</v>
      </c>
      <c r="M15" s="42" t="str">
        <f>IF(N15="","",VLOOKUP(N15,'Identify &amp; Assess'!$A$39:$C$47,2,FALSE))</f>
        <v>Possible-Moderate</v>
      </c>
      <c r="N15" s="42" t="str">
        <f t="shared" si="1"/>
        <v>B2</v>
      </c>
      <c r="O15" s="42" t="str">
        <f>IF(N15="","Not Rated",VLOOKUP(M15,'Identify &amp; Assess'!$B$39:$C$47,2,FALSE))</f>
        <v>Medium</v>
      </c>
      <c r="P15" s="41">
        <v>0.6</v>
      </c>
      <c r="Q15" s="74">
        <v>3.0000000000000001E-3</v>
      </c>
      <c r="R15" s="74">
        <v>2E-3</v>
      </c>
      <c r="S15" s="76">
        <f t="shared" si="2"/>
        <v>16.783200000000001</v>
      </c>
      <c r="T15" s="43" t="s">
        <v>96</v>
      </c>
      <c r="U15" s="94" t="s">
        <v>189</v>
      </c>
    </row>
    <row r="16" spans="1:30" s="115" customFormat="1" ht="39.75" customHeight="1">
      <c r="A16" s="94" t="s">
        <v>123</v>
      </c>
      <c r="B16" s="106" t="s">
        <v>62</v>
      </c>
      <c r="C16" s="106"/>
      <c r="D16" s="106"/>
      <c r="E16" s="106"/>
      <c r="F16" s="106"/>
      <c r="G16" s="106"/>
      <c r="H16" s="106"/>
      <c r="I16" s="106"/>
      <c r="J16" s="44"/>
      <c r="K16" s="106"/>
      <c r="L16" s="97"/>
      <c r="M16" s="44"/>
      <c r="N16" s="44"/>
      <c r="O16" s="44"/>
      <c r="P16" s="97"/>
      <c r="Q16" s="75"/>
      <c r="R16" s="75"/>
      <c r="S16" s="77"/>
      <c r="T16" s="44"/>
      <c r="U16" s="44"/>
    </row>
    <row r="17" spans="1:21" s="115" customFormat="1" ht="47.25" customHeight="1">
      <c r="A17" s="94" t="s">
        <v>124</v>
      </c>
      <c r="B17" s="98" t="s">
        <v>155</v>
      </c>
      <c r="C17" s="43">
        <v>5</v>
      </c>
      <c r="D17" s="43">
        <v>3</v>
      </c>
      <c r="E17" s="43">
        <v>3</v>
      </c>
      <c r="F17" s="43">
        <v>3</v>
      </c>
      <c r="G17" s="41">
        <f t="shared" ref="G17:G21" si="4">C17*(D17+E17+F17)</f>
        <v>45</v>
      </c>
      <c r="H17" s="98" t="s">
        <v>190</v>
      </c>
      <c r="I17" s="94" t="s">
        <v>195</v>
      </c>
      <c r="J17" s="94" t="s">
        <v>200</v>
      </c>
      <c r="K17" s="43" t="s">
        <v>30</v>
      </c>
      <c r="L17" s="43">
        <v>3</v>
      </c>
      <c r="M17" s="42" t="str">
        <f>IF(N17="","",VLOOKUP(N17,'Identify &amp; Assess'!$A$39:$C$47,2,FALSE))</f>
        <v>Possible-Critical</v>
      </c>
      <c r="N17" s="95" t="str">
        <f t="shared" ref="N17:N21" si="5">CONCATENATE(K17,L17)</f>
        <v>B3</v>
      </c>
      <c r="O17" s="42" t="str">
        <f>IF(N17="","Not Rated",VLOOKUP(M17,'Identify &amp; Assess'!$B$39:$C$47,2,FALSE))</f>
        <v>High</v>
      </c>
      <c r="P17" s="41">
        <v>0.7</v>
      </c>
      <c r="Q17" s="74">
        <v>3.0000000000000001E-3</v>
      </c>
      <c r="R17" s="74">
        <v>3.0000000000000001E-3</v>
      </c>
      <c r="S17" s="76">
        <f t="shared" ref="S17:S21" si="6">G17*P17*(1-Q17+R17)</f>
        <v>31.499999999999996</v>
      </c>
      <c r="T17" s="43" t="s">
        <v>96</v>
      </c>
      <c r="U17" s="94" t="s">
        <v>205</v>
      </c>
    </row>
    <row r="18" spans="1:21" s="115" customFormat="1" ht="47.25" customHeight="1">
      <c r="A18" s="94" t="s">
        <v>125</v>
      </c>
      <c r="B18" s="98" t="s">
        <v>156</v>
      </c>
      <c r="C18" s="43">
        <v>5</v>
      </c>
      <c r="D18" s="43">
        <v>3</v>
      </c>
      <c r="E18" s="43">
        <v>3</v>
      </c>
      <c r="F18" s="43">
        <v>3</v>
      </c>
      <c r="G18" s="41">
        <f t="shared" si="4"/>
        <v>45</v>
      </c>
      <c r="H18" s="98" t="s">
        <v>191</v>
      </c>
      <c r="I18" s="94" t="s">
        <v>196</v>
      </c>
      <c r="J18" s="94" t="s">
        <v>201</v>
      </c>
      <c r="K18" s="43" t="s">
        <v>30</v>
      </c>
      <c r="L18" s="43">
        <v>3</v>
      </c>
      <c r="M18" s="42" t="str">
        <f>IF(N18="","",VLOOKUP(N18,'Identify &amp; Assess'!$A$39:$C$47,2,FALSE))</f>
        <v>Possible-Critical</v>
      </c>
      <c r="N18" s="95" t="str">
        <f t="shared" si="5"/>
        <v>B3</v>
      </c>
      <c r="O18" s="42" t="str">
        <f>IF(N18="","Not Rated",VLOOKUP(M18,'Identify &amp; Assess'!$B$39:$C$47,2,FALSE))</f>
        <v>High</v>
      </c>
      <c r="P18" s="41">
        <v>0.6</v>
      </c>
      <c r="Q18" s="74">
        <v>3.0000000000000001E-3</v>
      </c>
      <c r="R18" s="74">
        <v>3.0000000000000001E-3</v>
      </c>
      <c r="S18" s="76">
        <f t="shared" si="6"/>
        <v>27</v>
      </c>
      <c r="T18" s="43" t="s">
        <v>96</v>
      </c>
      <c r="U18" s="94" t="s">
        <v>206</v>
      </c>
    </row>
    <row r="19" spans="1:21" s="115" customFormat="1" ht="47.25" customHeight="1">
      <c r="A19" s="94" t="s">
        <v>147</v>
      </c>
      <c r="B19" s="98" t="s">
        <v>157</v>
      </c>
      <c r="C19" s="43">
        <v>4</v>
      </c>
      <c r="D19" s="43">
        <v>3</v>
      </c>
      <c r="E19" s="43">
        <v>3</v>
      </c>
      <c r="F19" s="43">
        <v>3</v>
      </c>
      <c r="G19" s="41">
        <f t="shared" si="4"/>
        <v>36</v>
      </c>
      <c r="H19" s="98" t="s">
        <v>192</v>
      </c>
      <c r="I19" s="94" t="s">
        <v>197</v>
      </c>
      <c r="J19" s="94" t="s">
        <v>202</v>
      </c>
      <c r="K19" s="43" t="s">
        <v>30</v>
      </c>
      <c r="L19" s="43">
        <v>2</v>
      </c>
      <c r="M19" s="42" t="str">
        <f>IF(N19="","",VLOOKUP(N19,'Identify &amp; Assess'!$A$39:$C$47,2,FALSE))</f>
        <v>Possible-Moderate</v>
      </c>
      <c r="N19" s="95" t="str">
        <f t="shared" si="5"/>
        <v>B2</v>
      </c>
      <c r="O19" s="42" t="str">
        <f>IF(N19="","Not Rated",VLOOKUP(M19,'Identify &amp; Assess'!$B$39:$C$47,2,FALSE))</f>
        <v>Medium</v>
      </c>
      <c r="P19" s="41">
        <v>0.5</v>
      </c>
      <c r="Q19" s="74">
        <v>3.0000000000000001E-3</v>
      </c>
      <c r="R19" s="74">
        <v>2E-3</v>
      </c>
      <c r="S19" s="76">
        <f t="shared" si="6"/>
        <v>17.981999999999999</v>
      </c>
      <c r="T19" s="43" t="s">
        <v>96</v>
      </c>
      <c r="U19" s="94" t="s">
        <v>207</v>
      </c>
    </row>
    <row r="20" spans="1:21" s="115" customFormat="1" ht="47.25" customHeight="1">
      <c r="A20" s="94" t="s">
        <v>148</v>
      </c>
      <c r="B20" s="98" t="s">
        <v>158</v>
      </c>
      <c r="C20" s="43">
        <v>4</v>
      </c>
      <c r="D20" s="43">
        <v>2</v>
      </c>
      <c r="E20" s="43">
        <v>2</v>
      </c>
      <c r="F20" s="43">
        <v>3</v>
      </c>
      <c r="G20" s="41">
        <f t="shared" si="4"/>
        <v>28</v>
      </c>
      <c r="H20" s="98" t="s">
        <v>193</v>
      </c>
      <c r="I20" s="94" t="s">
        <v>198</v>
      </c>
      <c r="J20" s="94" t="s">
        <v>203</v>
      </c>
      <c r="K20" s="43" t="s">
        <v>30</v>
      </c>
      <c r="L20" s="43">
        <v>2</v>
      </c>
      <c r="M20" s="42" t="str">
        <f>IF(N20="","",VLOOKUP(N20,'Identify &amp; Assess'!$A$39:$C$47,2,FALSE))</f>
        <v>Possible-Moderate</v>
      </c>
      <c r="N20" s="95" t="str">
        <f t="shared" si="5"/>
        <v>B2</v>
      </c>
      <c r="O20" s="42" t="str">
        <f>IF(N20="","Not Rated",VLOOKUP(M20,'Identify &amp; Assess'!$B$39:$C$47,2,FALSE))</f>
        <v>Medium</v>
      </c>
      <c r="P20" s="41">
        <v>0.6</v>
      </c>
      <c r="Q20" s="74">
        <v>3.0000000000000001E-3</v>
      </c>
      <c r="R20" s="74">
        <v>2E-3</v>
      </c>
      <c r="S20" s="76">
        <f t="shared" si="6"/>
        <v>16.783200000000001</v>
      </c>
      <c r="T20" s="43" t="s">
        <v>96</v>
      </c>
      <c r="U20" s="94" t="s">
        <v>208</v>
      </c>
    </row>
    <row r="21" spans="1:21" s="115" customFormat="1" ht="47.25" customHeight="1">
      <c r="A21" s="94" t="s">
        <v>149</v>
      </c>
      <c r="B21" s="98" t="s">
        <v>159</v>
      </c>
      <c r="C21" s="43">
        <v>3</v>
      </c>
      <c r="D21" s="43">
        <v>2</v>
      </c>
      <c r="E21" s="43">
        <v>2</v>
      </c>
      <c r="F21" s="43">
        <v>2</v>
      </c>
      <c r="G21" s="41">
        <f t="shared" si="4"/>
        <v>18</v>
      </c>
      <c r="H21" s="98" t="s">
        <v>194</v>
      </c>
      <c r="I21" s="94" t="s">
        <v>199</v>
      </c>
      <c r="J21" s="94" t="s">
        <v>204</v>
      </c>
      <c r="K21" s="43" t="s">
        <v>30</v>
      </c>
      <c r="L21" s="43">
        <v>2</v>
      </c>
      <c r="M21" s="42" t="str">
        <f>IF(N21="","",VLOOKUP(N21,'Identify &amp; Assess'!$A$39:$C$47,2,FALSE))</f>
        <v>Possible-Moderate</v>
      </c>
      <c r="N21" s="95" t="str">
        <f t="shared" si="5"/>
        <v>B2</v>
      </c>
      <c r="O21" s="42" t="str">
        <f>IF(N21="","Not Rated",VLOOKUP(M21,'Identify &amp; Assess'!$B$39:$C$47,2,FALSE))</f>
        <v>Medium</v>
      </c>
      <c r="P21" s="41">
        <v>0.4</v>
      </c>
      <c r="Q21" s="74">
        <v>3.0000000000000001E-3</v>
      </c>
      <c r="R21" s="74">
        <v>2E-3</v>
      </c>
      <c r="S21" s="76">
        <f t="shared" si="6"/>
        <v>7.1928000000000001</v>
      </c>
      <c r="T21" s="43" t="s">
        <v>96</v>
      </c>
      <c r="U21" s="94" t="s">
        <v>209</v>
      </c>
    </row>
    <row r="22" spans="1:21" s="115" customFormat="1" ht="39.75" customHeight="1">
      <c r="A22" s="94" t="s">
        <v>126</v>
      </c>
      <c r="B22" s="106" t="s">
        <v>63</v>
      </c>
      <c r="C22" s="106"/>
      <c r="D22" s="106"/>
      <c r="E22" s="106"/>
      <c r="F22" s="106"/>
      <c r="G22" s="106"/>
      <c r="H22" s="106"/>
      <c r="I22" s="106"/>
      <c r="J22" s="44"/>
      <c r="K22" s="106"/>
      <c r="L22" s="97"/>
      <c r="M22" s="44" t="str">
        <f>IF(N22="","",VLOOKUP(N22,'Identify &amp; Assess'!#REF!,2,FALSE))</f>
        <v/>
      </c>
      <c r="N22" s="44" t="str">
        <f t="shared" ref="N22:N27" si="7">CONCATENATE(K22,L22)</f>
        <v/>
      </c>
      <c r="O22" s="44"/>
      <c r="P22" s="97"/>
      <c r="Q22" s="75"/>
      <c r="R22" s="75"/>
      <c r="S22" s="77"/>
      <c r="T22" s="44"/>
      <c r="U22" s="44"/>
    </row>
    <row r="23" spans="1:21" s="115" customFormat="1" ht="47.25" customHeight="1">
      <c r="A23" s="94" t="s">
        <v>127</v>
      </c>
      <c r="B23" s="98" t="s">
        <v>160</v>
      </c>
      <c r="C23" s="43">
        <v>5</v>
      </c>
      <c r="D23" s="43">
        <v>3</v>
      </c>
      <c r="E23" s="43">
        <v>3</v>
      </c>
      <c r="F23" s="43">
        <v>2</v>
      </c>
      <c r="G23" s="41">
        <f t="shared" ref="G23:G27" si="8">C23*(D23+E23+F23)</f>
        <v>40</v>
      </c>
      <c r="H23" s="94" t="s">
        <v>210</v>
      </c>
      <c r="I23" s="94" t="s">
        <v>215</v>
      </c>
      <c r="J23" s="94" t="s">
        <v>220</v>
      </c>
      <c r="K23" s="43" t="s">
        <v>249</v>
      </c>
      <c r="L23" s="43">
        <v>3</v>
      </c>
      <c r="M23" s="42" t="str">
        <f>IF(N23="","",VLOOKUP(N23,'Identify &amp; Assess'!$A$39:$C$47,2,FALSE))</f>
        <v>Almost Certain-Critical</v>
      </c>
      <c r="N23" s="95" t="str">
        <f t="shared" si="7"/>
        <v>A3</v>
      </c>
      <c r="O23" s="42" t="str">
        <f>IF(N23="","Not Rated",VLOOKUP(M23,'Identify &amp; Assess'!$B$39:$C$47,2,FALSE))</f>
        <v>High</v>
      </c>
      <c r="P23" s="41">
        <v>0.95</v>
      </c>
      <c r="Q23" s="74">
        <v>2E-3</v>
      </c>
      <c r="R23" s="74">
        <v>3.0000000000000001E-3</v>
      </c>
      <c r="S23" s="76">
        <f t="shared" ref="S23:S27" si="9">G23*P23*(1-Q23+R23)</f>
        <v>38.037999999999997</v>
      </c>
      <c r="T23" s="43" t="s">
        <v>96</v>
      </c>
      <c r="U23" s="94" t="s">
        <v>225</v>
      </c>
    </row>
    <row r="24" spans="1:21" s="115" customFormat="1" ht="48" customHeight="1">
      <c r="A24" s="94" t="s">
        <v>128</v>
      </c>
      <c r="B24" s="98" t="s">
        <v>161</v>
      </c>
      <c r="C24" s="43">
        <v>4</v>
      </c>
      <c r="D24" s="43">
        <v>3</v>
      </c>
      <c r="E24" s="43">
        <v>2</v>
      </c>
      <c r="F24" s="43">
        <v>2</v>
      </c>
      <c r="G24" s="41">
        <f t="shared" si="8"/>
        <v>28</v>
      </c>
      <c r="H24" s="94" t="s">
        <v>211</v>
      </c>
      <c r="I24" s="94" t="s">
        <v>216</v>
      </c>
      <c r="J24" s="94" t="s">
        <v>221</v>
      </c>
      <c r="K24" s="43" t="s">
        <v>249</v>
      </c>
      <c r="L24" s="43">
        <v>3</v>
      </c>
      <c r="M24" s="42" t="str">
        <f>IF(N24="","",VLOOKUP(N24,'Identify &amp; Assess'!$A$39:$C$47,2,FALSE))</f>
        <v>Almost Certain-Critical</v>
      </c>
      <c r="N24" s="95" t="str">
        <f t="shared" si="7"/>
        <v>A3</v>
      </c>
      <c r="O24" s="42" t="str">
        <f>IF(N24="","Not Rated",VLOOKUP(M24,'Identify &amp; Assess'!$B$39:$C$47,2,FALSE))</f>
        <v>High</v>
      </c>
      <c r="P24" s="41">
        <v>0.8</v>
      </c>
      <c r="Q24" s="74">
        <v>2E-3</v>
      </c>
      <c r="R24" s="74">
        <v>3.0000000000000001E-3</v>
      </c>
      <c r="S24" s="76">
        <f t="shared" si="9"/>
        <v>22.4224</v>
      </c>
      <c r="T24" s="43" t="s">
        <v>96</v>
      </c>
      <c r="U24" s="94" t="s">
        <v>226</v>
      </c>
    </row>
    <row r="25" spans="1:21" s="115" customFormat="1" ht="47.25" customHeight="1">
      <c r="A25" s="94" t="s">
        <v>150</v>
      </c>
      <c r="B25" s="98" t="s">
        <v>162</v>
      </c>
      <c r="C25" s="43">
        <v>3</v>
      </c>
      <c r="D25" s="43">
        <v>2</v>
      </c>
      <c r="E25" s="43">
        <v>3</v>
      </c>
      <c r="F25" s="43">
        <v>2</v>
      </c>
      <c r="G25" s="41">
        <f t="shared" si="8"/>
        <v>21</v>
      </c>
      <c r="H25" s="94" t="s">
        <v>212</v>
      </c>
      <c r="I25" s="94" t="s">
        <v>217</v>
      </c>
      <c r="J25" s="94" t="s">
        <v>222</v>
      </c>
      <c r="K25" s="43" t="s">
        <v>30</v>
      </c>
      <c r="L25" s="43">
        <v>2</v>
      </c>
      <c r="M25" s="42" t="str">
        <f>IF(N25="","",VLOOKUP(N25,'Identify &amp; Assess'!$A$39:$C$47,2,FALSE))</f>
        <v>Possible-Moderate</v>
      </c>
      <c r="N25" s="95" t="str">
        <f t="shared" si="7"/>
        <v>B2</v>
      </c>
      <c r="O25" s="42" t="str">
        <f>IF(N25="","Not Rated",VLOOKUP(M25,'Identify &amp; Assess'!$B$39:$C$47,2,FALSE))</f>
        <v>Medium</v>
      </c>
      <c r="P25" s="41">
        <v>0.6</v>
      </c>
      <c r="Q25" s="74">
        <v>3.0000000000000001E-3</v>
      </c>
      <c r="R25" s="74">
        <v>2E-3</v>
      </c>
      <c r="S25" s="76">
        <f t="shared" si="9"/>
        <v>12.587399999999999</v>
      </c>
      <c r="T25" s="43" t="s">
        <v>96</v>
      </c>
      <c r="U25" s="94" t="s">
        <v>227</v>
      </c>
    </row>
    <row r="26" spans="1:21" s="115" customFormat="1" ht="47.25" customHeight="1">
      <c r="A26" s="94" t="s">
        <v>151</v>
      </c>
      <c r="B26" s="98" t="s">
        <v>163</v>
      </c>
      <c r="C26" s="43">
        <v>4</v>
      </c>
      <c r="D26" s="43">
        <v>3</v>
      </c>
      <c r="E26" s="43">
        <v>3</v>
      </c>
      <c r="F26" s="43">
        <v>2</v>
      </c>
      <c r="G26" s="41">
        <f t="shared" si="8"/>
        <v>32</v>
      </c>
      <c r="H26" s="94" t="s">
        <v>213</v>
      </c>
      <c r="I26" s="94" t="s">
        <v>218</v>
      </c>
      <c r="J26" s="94" t="s">
        <v>223</v>
      </c>
      <c r="K26" s="43" t="s">
        <v>30</v>
      </c>
      <c r="L26" s="43">
        <v>2</v>
      </c>
      <c r="M26" s="42" t="str">
        <f>IF(N26="","",VLOOKUP(N26,'Identify &amp; Assess'!$A$39:$C$47,2,FALSE))</f>
        <v>Possible-Moderate</v>
      </c>
      <c r="N26" s="95" t="str">
        <f t="shared" si="7"/>
        <v>B2</v>
      </c>
      <c r="O26" s="42" t="str">
        <f>IF(N26="","Not Rated",VLOOKUP(M26,'Identify &amp; Assess'!$B$39:$C$47,2,FALSE))</f>
        <v>Medium</v>
      </c>
      <c r="P26" s="41">
        <v>0.5</v>
      </c>
      <c r="Q26" s="74">
        <v>3.0000000000000001E-3</v>
      </c>
      <c r="R26" s="74">
        <v>2E-3</v>
      </c>
      <c r="S26" s="76">
        <f t="shared" si="9"/>
        <v>15.984</v>
      </c>
      <c r="T26" s="43" t="s">
        <v>96</v>
      </c>
      <c r="U26" s="94" t="s">
        <v>228</v>
      </c>
    </row>
    <row r="27" spans="1:21" s="115" customFormat="1" ht="47.25" customHeight="1">
      <c r="A27" s="94" t="s">
        <v>152</v>
      </c>
      <c r="B27" s="98" t="s">
        <v>164</v>
      </c>
      <c r="C27" s="43">
        <v>4</v>
      </c>
      <c r="D27" s="43">
        <v>3</v>
      </c>
      <c r="E27" s="43">
        <v>2</v>
      </c>
      <c r="F27" s="43">
        <v>2</v>
      </c>
      <c r="G27" s="41">
        <f t="shared" si="8"/>
        <v>28</v>
      </c>
      <c r="H27" s="94" t="s">
        <v>214</v>
      </c>
      <c r="I27" s="94" t="s">
        <v>219</v>
      </c>
      <c r="J27" s="94" t="s">
        <v>224</v>
      </c>
      <c r="K27" s="43" t="s">
        <v>30</v>
      </c>
      <c r="L27" s="43">
        <v>2</v>
      </c>
      <c r="M27" s="42" t="str">
        <f>IF(N27="","",VLOOKUP(N27,'Identify &amp; Assess'!$A$39:$C$47,2,FALSE))</f>
        <v>Possible-Moderate</v>
      </c>
      <c r="N27" s="95" t="str">
        <f t="shared" si="7"/>
        <v>B2</v>
      </c>
      <c r="O27" s="42" t="str">
        <f>IF(N27="","Not Rated",VLOOKUP(M27,'Identify &amp; Assess'!$B$39:$C$47,2,FALSE))</f>
        <v>Medium</v>
      </c>
      <c r="P27" s="41">
        <v>0.5</v>
      </c>
      <c r="Q27" s="74">
        <v>3.0000000000000001E-3</v>
      </c>
      <c r="R27" s="74">
        <v>2E-3</v>
      </c>
      <c r="S27" s="76">
        <f t="shared" si="9"/>
        <v>13.986000000000001</v>
      </c>
      <c r="T27" s="43" t="s">
        <v>96</v>
      </c>
      <c r="U27" s="94" t="s">
        <v>229</v>
      </c>
    </row>
    <row r="28" spans="1:21" s="115" customFormat="1" ht="39.75" customHeight="1">
      <c r="A28" s="94" t="s">
        <v>30</v>
      </c>
      <c r="B28" s="106" t="s">
        <v>64</v>
      </c>
      <c r="C28" s="106"/>
      <c r="D28" s="106"/>
      <c r="E28" s="106"/>
      <c r="F28" s="106"/>
      <c r="G28" s="106"/>
      <c r="H28" s="106"/>
      <c r="I28" s="106"/>
      <c r="J28" s="44"/>
      <c r="K28" s="106"/>
      <c r="L28" s="97"/>
      <c r="M28" s="44" t="str">
        <f>IF(N28="","",VLOOKUP(N28,'Identify &amp; Assess'!#REF!,2,FALSE))</f>
        <v/>
      </c>
      <c r="N28" s="44" t="str">
        <f t="shared" ref="N28:N33" si="10">CONCATENATE(K28,L28)</f>
        <v/>
      </c>
      <c r="O28" s="44"/>
      <c r="P28" s="97"/>
      <c r="Q28" s="75"/>
      <c r="R28" s="75"/>
      <c r="S28" s="77"/>
      <c r="T28" s="44"/>
      <c r="U28" s="44"/>
    </row>
    <row r="29" spans="1:21" s="115" customFormat="1" ht="43" customHeight="1">
      <c r="A29" s="94" t="s">
        <v>11</v>
      </c>
      <c r="B29" s="94" t="s">
        <v>165</v>
      </c>
      <c r="C29" s="43">
        <v>5</v>
      </c>
      <c r="D29" s="43">
        <v>2</v>
      </c>
      <c r="E29" s="43">
        <v>3</v>
      </c>
      <c r="F29" s="43">
        <v>3</v>
      </c>
      <c r="G29" s="41">
        <f t="shared" ref="G29:G33" si="11">C29*(D29+E29+F29)</f>
        <v>40</v>
      </c>
      <c r="H29" s="94" t="s">
        <v>230</v>
      </c>
      <c r="I29" s="94" t="s">
        <v>231</v>
      </c>
      <c r="J29" s="94" t="s">
        <v>232</v>
      </c>
      <c r="K29" s="43" t="s">
        <v>30</v>
      </c>
      <c r="L29" s="43">
        <v>3</v>
      </c>
      <c r="M29" s="42" t="str">
        <f>IF(N29="","",VLOOKUP(N29,'Identify &amp; Assess'!$A$39:$C$47,2,FALSE))</f>
        <v>Possible-Critical</v>
      </c>
      <c r="N29" s="95" t="str">
        <f t="shared" si="10"/>
        <v>B3</v>
      </c>
      <c r="O29" s="42" t="str">
        <f>IF(N29="","Not Rated",VLOOKUP(M29,'Identify &amp; Assess'!$B$39:$C$47,2,FALSE))</f>
        <v>High</v>
      </c>
      <c r="P29" s="41">
        <v>0.7</v>
      </c>
      <c r="Q29" s="74">
        <v>3.0000000000000001E-3</v>
      </c>
      <c r="R29" s="74">
        <v>3.0000000000000001E-3</v>
      </c>
      <c r="S29" s="76">
        <f t="shared" ref="S29:S33" si="12">G29*P29*(1-Q29+R29)</f>
        <v>28</v>
      </c>
      <c r="T29" s="43" t="s">
        <v>96</v>
      </c>
      <c r="U29" s="94" t="s">
        <v>244</v>
      </c>
    </row>
    <row r="30" spans="1:21" s="115" customFormat="1" ht="43" customHeight="1">
      <c r="A30" s="94" t="s">
        <v>12</v>
      </c>
      <c r="B30" s="94" t="s">
        <v>166</v>
      </c>
      <c r="C30" s="43">
        <v>5</v>
      </c>
      <c r="D30" s="43">
        <v>3</v>
      </c>
      <c r="E30" s="43">
        <v>3</v>
      </c>
      <c r="F30" s="43">
        <v>2</v>
      </c>
      <c r="G30" s="41">
        <f t="shared" si="11"/>
        <v>40</v>
      </c>
      <c r="H30" s="94" t="s">
        <v>233</v>
      </c>
      <c r="I30" s="94" t="s">
        <v>234</v>
      </c>
      <c r="J30" s="94" t="s">
        <v>235</v>
      </c>
      <c r="K30" s="43" t="s">
        <v>30</v>
      </c>
      <c r="L30" s="43">
        <v>3</v>
      </c>
      <c r="M30" s="42" t="str">
        <f>IF(N30="","",VLOOKUP(N30,'Identify &amp; Assess'!$A$39:$C$47,2,FALSE))</f>
        <v>Possible-Critical</v>
      </c>
      <c r="N30" s="95" t="str">
        <f t="shared" si="10"/>
        <v>B3</v>
      </c>
      <c r="O30" s="42" t="str">
        <f>IF(N30="","Not Rated",VLOOKUP(M30,'Identify &amp; Assess'!$B$39:$C$47,2,FALSE))</f>
        <v>High</v>
      </c>
      <c r="P30" s="41">
        <v>0.6</v>
      </c>
      <c r="Q30" s="74">
        <v>3.0000000000000001E-3</v>
      </c>
      <c r="R30" s="74">
        <v>3.0000000000000001E-3</v>
      </c>
      <c r="S30" s="76">
        <f t="shared" si="12"/>
        <v>24</v>
      </c>
      <c r="T30" s="43" t="s">
        <v>96</v>
      </c>
      <c r="U30" s="94" t="s">
        <v>245</v>
      </c>
    </row>
    <row r="31" spans="1:21" s="115" customFormat="1" ht="43" customHeight="1">
      <c r="A31" s="94" t="s">
        <v>13</v>
      </c>
      <c r="B31" s="94" t="s">
        <v>167</v>
      </c>
      <c r="C31" s="43">
        <v>5</v>
      </c>
      <c r="D31" s="43">
        <v>1</v>
      </c>
      <c r="E31" s="43">
        <v>2</v>
      </c>
      <c r="F31" s="43">
        <v>3</v>
      </c>
      <c r="G31" s="41">
        <f t="shared" si="11"/>
        <v>30</v>
      </c>
      <c r="H31" s="94" t="s">
        <v>236</v>
      </c>
      <c r="I31" s="94" t="s">
        <v>237</v>
      </c>
      <c r="J31" s="94" t="s">
        <v>238</v>
      </c>
      <c r="K31" s="43" t="s">
        <v>249</v>
      </c>
      <c r="L31" s="43">
        <v>3</v>
      </c>
      <c r="M31" s="42" t="str">
        <f>IF(N31="","",VLOOKUP(N31,'Identify &amp; Assess'!$A$39:$C$47,2,FALSE))</f>
        <v>Almost Certain-Critical</v>
      </c>
      <c r="N31" s="95" t="str">
        <f t="shared" si="10"/>
        <v>A3</v>
      </c>
      <c r="O31" s="42" t="str">
        <f>IF(N31="","Not Rated",VLOOKUP(M31,'Identify &amp; Assess'!$B$39:$C$47,2,FALSE))</f>
        <v>High</v>
      </c>
      <c r="P31" s="41">
        <v>0.85</v>
      </c>
      <c r="Q31" s="74">
        <v>2E-3</v>
      </c>
      <c r="R31" s="74">
        <v>3.0000000000000001E-3</v>
      </c>
      <c r="S31" s="76">
        <f t="shared" si="12"/>
        <v>25.525499999999997</v>
      </c>
      <c r="T31" s="43" t="s">
        <v>96</v>
      </c>
      <c r="U31" s="94" t="s">
        <v>246</v>
      </c>
    </row>
    <row r="32" spans="1:21" s="115" customFormat="1" ht="43" customHeight="1">
      <c r="A32" s="94" t="s">
        <v>153</v>
      </c>
      <c r="B32" s="94" t="s">
        <v>168</v>
      </c>
      <c r="C32" s="43">
        <v>4</v>
      </c>
      <c r="D32" s="43">
        <v>3</v>
      </c>
      <c r="E32" s="43">
        <v>3</v>
      </c>
      <c r="F32" s="43">
        <v>2</v>
      </c>
      <c r="G32" s="41">
        <f t="shared" si="11"/>
        <v>32</v>
      </c>
      <c r="H32" s="94" t="s">
        <v>239</v>
      </c>
      <c r="I32" s="94" t="s">
        <v>218</v>
      </c>
      <c r="J32" s="94" t="s">
        <v>240</v>
      </c>
      <c r="K32" s="43" t="s">
        <v>30</v>
      </c>
      <c r="L32" s="43">
        <v>2</v>
      </c>
      <c r="M32" s="42" t="str">
        <f>IF(N32="","",VLOOKUP(N32,'Identify &amp; Assess'!$A$39:$C$47,2,FALSE))</f>
        <v>Possible-Moderate</v>
      </c>
      <c r="N32" s="95" t="str">
        <f t="shared" si="10"/>
        <v>B2</v>
      </c>
      <c r="O32" s="42" t="str">
        <f>IF(N32="","Not Rated",VLOOKUP(M32,'Identify &amp; Assess'!$B$39:$C$47,2,FALSE))</f>
        <v>Medium</v>
      </c>
      <c r="P32" s="41">
        <v>0.5</v>
      </c>
      <c r="Q32" s="74">
        <v>3.0000000000000001E-3</v>
      </c>
      <c r="R32" s="74">
        <v>2E-3</v>
      </c>
      <c r="S32" s="76">
        <f t="shared" si="12"/>
        <v>15.984</v>
      </c>
      <c r="T32" s="43" t="s">
        <v>96</v>
      </c>
      <c r="U32" s="94" t="s">
        <v>247</v>
      </c>
    </row>
    <row r="33" spans="1:21" s="115" customFormat="1" ht="43" customHeight="1">
      <c r="A33" s="94" t="s">
        <v>154</v>
      </c>
      <c r="B33" s="94" t="s">
        <v>169</v>
      </c>
      <c r="C33" s="43">
        <v>4</v>
      </c>
      <c r="D33" s="43">
        <v>2</v>
      </c>
      <c r="E33" s="43">
        <v>2</v>
      </c>
      <c r="F33" s="43">
        <v>2</v>
      </c>
      <c r="G33" s="43">
        <f t="shared" si="11"/>
        <v>24</v>
      </c>
      <c r="H33" s="94" t="s">
        <v>241</v>
      </c>
      <c r="I33" s="94" t="s">
        <v>242</v>
      </c>
      <c r="J33" s="94" t="s">
        <v>243</v>
      </c>
      <c r="K33" s="43" t="s">
        <v>30</v>
      </c>
      <c r="L33" s="43">
        <v>2</v>
      </c>
      <c r="M33" s="95" t="str">
        <f>IF(N33="","",VLOOKUP(N33,'Identify &amp; Assess'!$A$39:$C$47,2,FALSE))</f>
        <v>Possible-Moderate</v>
      </c>
      <c r="N33" s="95" t="str">
        <f t="shared" si="10"/>
        <v>B2</v>
      </c>
      <c r="O33" s="95" t="str">
        <f>IF(N33="","Not Rated",VLOOKUP(M33,'Identify &amp; Assess'!$B$39:$C$47,2,FALSE))</f>
        <v>Medium</v>
      </c>
      <c r="P33" s="43">
        <v>0.6</v>
      </c>
      <c r="Q33" s="74">
        <v>3.0000000000000001E-3</v>
      </c>
      <c r="R33" s="74">
        <v>2E-3</v>
      </c>
      <c r="S33" s="96">
        <f t="shared" si="12"/>
        <v>14.385599999999998</v>
      </c>
      <c r="T33" s="43" t="s">
        <v>96</v>
      </c>
      <c r="U33" s="94" t="s">
        <v>248</v>
      </c>
    </row>
    <row r="34" spans="1:21" s="115" customFormat="1" ht="43" customHeight="1">
      <c r="A34" s="99"/>
      <c r="B34" s="109"/>
      <c r="C34" s="110"/>
      <c r="D34" s="110"/>
      <c r="E34" s="110"/>
      <c r="F34" s="110"/>
      <c r="G34" s="110"/>
      <c r="H34" s="109"/>
      <c r="I34" s="109"/>
      <c r="J34" s="109"/>
      <c r="K34" s="110"/>
      <c r="L34" s="110"/>
      <c r="M34" s="111"/>
      <c r="N34" s="111"/>
      <c r="O34" s="112"/>
      <c r="P34" s="110"/>
      <c r="Q34" s="113"/>
      <c r="R34" s="113"/>
      <c r="S34" s="114"/>
      <c r="T34" s="110"/>
      <c r="U34" s="109"/>
    </row>
  </sheetData>
  <sheetProtection insertRows="0" deleteRows="0" selectLockedCells="1"/>
  <mergeCells count="11">
    <mergeCell ref="U3:U8"/>
    <mergeCell ref="A3:B8"/>
    <mergeCell ref="P7:P8"/>
    <mergeCell ref="K2:O2"/>
    <mergeCell ref="P2:S2"/>
    <mergeCell ref="T3:T8"/>
    <mergeCell ref="S3:S8"/>
    <mergeCell ref="P3:P6"/>
    <mergeCell ref="Q3:Q8"/>
    <mergeCell ref="R3:R8"/>
    <mergeCell ref="A1:J2"/>
  </mergeCells>
  <conditionalFormatting sqref="M9:N9">
    <cfRule type="cellIs" dxfId="10" priority="1" operator="equal">
      <formula>"Low"</formula>
    </cfRule>
    <cfRule type="cellIs" dxfId="9" priority="2" operator="equal">
      <formula>"Medium"</formula>
    </cfRule>
    <cfRule type="cellIs" dxfId="8" priority="3" operator="equal">
      <formula>"Extreme"</formula>
    </cfRule>
    <cfRule type="cellIs" dxfId="7" priority="4" operator="equal">
      <formula>"High"</formula>
    </cfRule>
  </conditionalFormatting>
  <conditionalFormatting sqref="O3:P3 O5:P5 S9:T9 J9:J10 Q10:T10 J16 Q16:T16 J22 Q22:T22 J28 Q28:T28 J35:J1048576 O35:T1048576">
    <cfRule type="cellIs" dxfId="6" priority="85" operator="equal">
      <formula>"Low"</formula>
    </cfRule>
    <cfRule type="cellIs" dxfId="5" priority="86" operator="equal">
      <formula>"Medium"</formula>
    </cfRule>
    <cfRule type="cellIs" dxfId="4" priority="87" operator="equal">
      <formula>"Extreme"</formula>
    </cfRule>
    <cfRule type="cellIs" dxfId="3" priority="88" operator="equal">
      <formula>"High"</formula>
    </cfRule>
  </conditionalFormatting>
  <conditionalFormatting sqref="O7:P34">
    <cfRule type="cellIs" dxfId="2" priority="49" operator="equal">
      <formula>"Low"</formula>
    </cfRule>
    <cfRule type="cellIs" dxfId="1" priority="50" operator="equal">
      <formula>"Medium"</formula>
    </cfRule>
    <cfRule type="cellIs" dxfId="0" priority="51" operator="equal">
      <formula>"High"</formula>
    </cfRule>
  </conditionalFormatting>
  <pageMargins left="7.874015748031496E-2" right="7.874015748031496E-2" top="0.55118110236220474" bottom="0.55118110236220474" header="0.31496062992125984" footer="0.31496062992125984"/>
  <pageSetup paperSize="9" scale="2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ttachment" ma:contentTypeID="0x0101002CD7558897FC4235A682984CA042D72E0080A487CF4296A94BBAFF531C206947CC" ma:contentTypeVersion="9" ma:contentTypeDescription="This Content type is used to create attachments for Policy, Procedure, etc." ma:contentTypeScope="" ma:versionID="0606ce520ee722e67f53048a4f98d0ad">
  <xsd:schema xmlns:xsd="http://www.w3.org/2001/XMLSchema" xmlns:xs="http://www.w3.org/2001/XMLSchema" xmlns:p="http://schemas.microsoft.com/office/2006/metadata/properties" xmlns:ns1="http://schemas.microsoft.com/sharepoint/v3" xmlns:ns2="16795be8-4374-4e44-895d-be6cdbab3e2c" targetNamespace="http://schemas.microsoft.com/office/2006/metadata/properties" ma:root="true" ma:fieldsID="e08bd389da3ea8b52986af527d67710a" ns1:_="" ns2:_="">
    <xsd:import namespace="http://schemas.microsoft.com/sharepoint/v3"/>
    <xsd:import namespace="16795be8-4374-4e44-895d-be6cdbab3e2c"/>
    <xsd:element name="properties">
      <xsd:complexType>
        <xsd:sequence>
          <xsd:element name="documentManagement">
            <xsd:complexType>
              <xsd:all>
                <xsd:element ref="ns1:PPRContentType" minOccurs="0"/>
                <xsd:element ref="ns1:PPRVersionNumber" minOccurs="0"/>
                <xsd:element ref="ns1:PPRVersionEffectiveDate" minOccurs="0"/>
                <xsd:element ref="ns1:PPRHPRMRecordNumber"/>
                <xsd:element ref="ns1:PPRHPRMRevisionNumber" minOccurs="0"/>
                <xsd:element ref="ns1:PPRHPRMUpdateDate" minOccurs="0"/>
                <xsd:element ref="ns1:PPRHierarchyID" minOccurs="0"/>
                <xsd:element ref="ns1:PPRAttachmentParent" minOccurs="0"/>
                <xsd:element ref="ns2:PPRPrimaryCategory" minOccurs="0"/>
                <xsd:element ref="ns2:PPRPrimarySubCategory" minOccurs="0"/>
                <xsd:element ref="ns2:PPRSecondaryCategory" minOccurs="0"/>
                <xsd:element ref="ns2:PPRSecondarySubCategory" minOccurs="0"/>
                <xsd:element ref="ns1:PPRKeywords" minOccurs="0"/>
                <xsd:element ref="ns1:PPRDivision" minOccurs="0"/>
                <xsd:element ref="ns1:PPRBranch" minOccurs="0"/>
                <xsd:element ref="ns1:PPRBusinessUnit" minOccurs="0"/>
                <xsd:element ref="ns1:PPRContentOwner" minOccurs="0"/>
                <xsd:element ref="ns1:PPRContentAuthor" minOccurs="0"/>
                <xsd:element ref="ns1:PPRNominatedApprovers" minOccurs="0"/>
                <xsd:element ref="ns1:PPRDescription" minOccurs="0"/>
                <xsd:element ref="ns1:PPRUpdateNotes" minOccurs="0"/>
                <xsd:element ref="ns1:PPRDecommissionedDate" minOccurs="0"/>
                <xsd:element ref="ns1:PPRPublishedDate" minOccurs="0"/>
                <xsd:element ref="ns1:PPRNotes" minOccurs="0"/>
                <xsd:element ref="ns1:PPRDecommissioned" minOccurs="0"/>
                <xsd:element ref="ns1:PPRNewVersion" minOccurs="0"/>
                <xsd:element ref="ns1:PPRIsUpdatesPage" minOccurs="0"/>
                <xsd:element ref="ns1:PPRStatus" minOccurs="0"/>
                <xsd:element ref="ns1:PPRRisknumber" minOccurs="0"/>
                <xsd:element ref="ns2:PPContentApprover" minOccurs="0"/>
                <xsd:element ref="ns2:PPReviewDate" minOccurs="0"/>
                <xsd:element ref="ns2:PPLastReviewedDate" minOccurs="0"/>
                <xsd:element ref="ns2:PPLastReviewedBy" minOccurs="0"/>
                <xsd:element ref="ns2:PPPublishedNotificationAddresses" minOccurs="0"/>
                <xsd:element ref="ns2:PPContentOwner" minOccurs="0"/>
                <xsd:element ref="ns2:PPContentAuthor" minOccurs="0"/>
                <xsd:element ref="ns2:PPReferenceNumber" minOccurs="0"/>
                <xsd:element ref="ns1:PPRRiskcontrol" minOccurs="0"/>
                <xsd:element ref="ns2:PPSubmittedBy" minOccurs="0"/>
                <xsd:element ref="ns2:PPSubmittedDate" minOccurs="0"/>
                <xsd:element ref="ns2:PPModeratedBy" minOccurs="0"/>
                <xsd:element ref="ns2:PPModeratedDate" minOccurs="0"/>
                <xsd:element ref="ns1:PublishingExpirationDate" minOccurs="0"/>
                <xsd:element ref="ns1:PublishingStar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PRContentType" ma:index="2" nillable="true" ma:displayName="Content type" ma:description="This is the PPR Content Type" ma:format="Dropdown" ma:internalName="PPRContentType">
      <xsd:simpleType>
        <xsd:restriction base="dms:Choice">
          <xsd:enumeration value="Policy"/>
          <xsd:enumeration value="Procedure"/>
          <xsd:enumeration value="Legislative delegation or authorisation"/>
          <xsd:enumeration value="Supporting Information"/>
          <xsd:enumeration value="Upcoming Content"/>
          <xsd:enumeration value="Upcoming Support Information"/>
          <xsd:enumeration value="Content PDF"/>
        </xsd:restriction>
      </xsd:simpleType>
    </xsd:element>
    <xsd:element name="PPRVersionNumber" ma:index="3" nillable="true" ma:displayName="Content version number" ma:internalName="PPRVersionNumber">
      <xsd:simpleType>
        <xsd:restriction base="dms:Text"/>
      </xsd:simpleType>
    </xsd:element>
    <xsd:element name="PPRVersionEffectiveDate" ma:index="4" nillable="true" ma:displayName="Version effective" ma:format="DateOnly" ma:internalName="PPRVersionEffectiveDate">
      <xsd:simpleType>
        <xsd:restriction base="dms:DateTime"/>
      </xsd:simpleType>
    </xsd:element>
    <xsd:element name="PPRHPRMRecordNumber" ma:index="5" ma:displayName="HPRM record number" ma:indexed="true" ma:internalName="PPRHPRMRecordNumber">
      <xsd:simpleType>
        <xsd:restriction base="dms:Text"/>
      </xsd:simpleType>
    </xsd:element>
    <xsd:element name="PPRHPRMRevisionNumber" ma:index="6" nillable="true" ma:displayName="HPRM revision number" ma:internalName="PPRHPRMRevisionNumber">
      <xsd:simpleType>
        <xsd:restriction base="dms:Text"/>
      </xsd:simpleType>
    </xsd:element>
    <xsd:element name="PPRHPRMUpdateDate" ma:index="7" nillable="true" ma:displayName="HPRM update date" ma:format="DateOnly" ma:internalName="PPRHPRMUpdateDate">
      <xsd:simpleType>
        <xsd:restriction base="dms:DateTime"/>
      </xsd:simpleType>
    </xsd:element>
    <xsd:element name="PPRHierarchyID" ma:index="8" nillable="true" ma:displayName="Hierarchy ID" ma:description="The HPRM record number of the top parent of the hierarchy" ma:internalName="PPRHierarchyID">
      <xsd:simpleType>
        <xsd:restriction base="dms:Text"/>
      </xsd:simpleType>
    </xsd:element>
    <xsd:element name="PPRAttachmentParent" ma:index="9" nillable="true" ma:displayName="Attachment parent" ma:description="The HPRM record number of the parent of the attachment" ma:internalName="PPRAttachmentParent">
      <xsd:simpleType>
        <xsd:restriction base="dms:Text"/>
      </xsd:simpleType>
    </xsd:element>
    <xsd:element name="PPRKeywords" ma:index="14" nillable="true" ma:displayName="Keywords" ma:internalName="PPRKeywords">
      <xsd:simpleType>
        <xsd:restriction base="dms:Note"/>
      </xsd:simpleType>
    </xsd:element>
    <xsd:element name="PPRDivision" ma:index="15" nillable="true" ma:displayName="Division" ma:format="Dropdown" ma:internalName="PPRDivision">
      <xsd:simpleType>
        <xsd:union memberTypes="dms:Text">
          <xsd:simpleType>
            <xsd:restriction base="dms:Choice">
              <xsd:enumeration value="Early Childhood and Education Improvement"/>
              <xsd:enumeration value="State Schools"/>
              <xsd:enumeration value="Corporate"/>
              <xsd:enumeration value="Policy, Performance and Planning"/>
              <xsd:enumeration value="People and Executive Services"/>
              <xsd:enumeration value="Infrastructure Services"/>
              <xsd:enumeration value="People and Corporate Services"/>
            </xsd:restriction>
          </xsd:simpleType>
        </xsd:union>
      </xsd:simpleType>
    </xsd:element>
    <xsd:element name="PPRBranch" ma:index="16" nillable="true" ma:displayName="Branch" ma:format="Dropdown" ma:internalName="PPRBranch">
      <xsd:simpleType>
        <xsd:union memberTypes="dms:Text">
          <xsd:simpleType>
            <xsd:restriction base="dms:Choice">
              <xsd:enumeration value="Human Resources"/>
              <xsd:enumeration value="Information and Technologies"/>
              <xsd:enumeration value="Infrastructure Services"/>
              <xsd:enumeration value="Procurement Services"/>
              <xsd:enumeration value="Finance"/>
              <xsd:enumeration value="Legal and Administrative Law"/>
            </xsd:restriction>
          </xsd:simpleType>
        </xsd:union>
      </xsd:simpleType>
    </xsd:element>
    <xsd:element name="PPRBusinessUnit" ma:index="17" nillable="true" ma:displayName="Business unit" ma:format="Dropdown" ma:internalName="PPRBusinessUnit">
      <xsd:simpleType>
        <xsd:union memberTypes="dms:Text">
          <xsd:simpleType>
            <xsd:restriction base="dms:Choice">
              <xsd:enumeration value="Customer Engagement"/>
              <xsd:enumeration value="Digital Solutions"/>
              <xsd:enumeration value="Digital Transformation"/>
              <xsd:enumeration value="Direction Setting"/>
              <xsd:enumeration value="Disability and Inclusion"/>
              <xsd:enumeration value="Early Years Learning"/>
              <xsd:enumeration value="Enterprise Technology Services"/>
              <xsd:enumeration value="Financial Services"/>
              <xsd:enumeration value="Financial Strategy and Advice"/>
              <xsd:enumeration value="General Goods and Services Category"/>
              <xsd:enumeration value="HR Business Partnering, Safety and Wellbeing"/>
              <xsd:enumeration value="HR Service"/>
              <xsd:enumeration value="ICT Category Management"/>
              <xsd:enumeration value="Indigenous Education"/>
              <xsd:enumeration value="Infrastructure Operations"/>
              <xsd:enumeration value="Infrastructure Planning and Delivery"/>
              <xsd:enumeration value="Integrity and Employee Relations"/>
              <xsd:enumeration value="Legal and Administrative Law"/>
              <xsd:enumeration value="Operations"/>
              <xsd:enumeration value="Organisational Transformation and Capability"/>
              <xsd:enumeration value="Performance"/>
              <xsd:enumeration value="Performance and Delivery"/>
              <xsd:enumeration value="Portfolio Services and External Relations"/>
              <xsd:enumeration value="Procurement Capability"/>
              <xsd:enumeration value="Programs and Services"/>
              <xsd:enumeration value="Queensland State School Resourcing (QSSR)"/>
              <xsd:enumeration value="Registration Services (International, Non-State and Home Education)"/>
              <xsd:enumeration value="Regulation Assessment and Service Quality"/>
              <xsd:enumeration value="Rural, Remote and International"/>
              <xsd:enumeration value="Strategic Communication and Engagement"/>
              <xsd:enumeration value="Strategic Policy and Intergovernmental Relations"/>
              <xsd:enumeration value="Strategy and Performance"/>
              <xsd:enumeration value="Strategy and Stakeholder Engagement"/>
            </xsd:restriction>
          </xsd:simpleType>
        </xsd:union>
      </xsd:simpleType>
    </xsd:element>
    <xsd:element name="PPRContentOwner" ma:index="18" nillable="true" ma:displayName="Content owner" ma:format="Dropdown" ma:internalName="PPRContentOwner">
      <xsd:simpleType>
        <xsd:union memberTypes="dms:Text">
          <xsd:simpleType>
            <xsd:restriction base="dms:Choice">
              <xsd:enumeration value="DDG, Early Childhood and Education Improvement"/>
              <xsd:enumeration value="DDG, State Schools"/>
              <xsd:enumeration value="DDG, People and Corporate Services"/>
              <xsd:enumeration value="ADG, Finance and Assurance Services"/>
              <xsd:enumeration value="DDG, Policy, Performance and Planning"/>
              <xsd:enumeration value="ED, Office of the Director-General"/>
              <xsd:enumeration value="DDG, Infrastructure Services"/>
            </xsd:restriction>
          </xsd:simpleType>
        </xsd:union>
      </xsd:simpleType>
    </xsd:element>
    <xsd:element name="PPRContentAuthor" ma:index="19" nillable="true" ma:displayName="Content author" ma:internalName="PPRContentAuthor">
      <xsd:simpleType>
        <xsd:restriction base="dms:Text">
          <xsd:maxLength value="255"/>
        </xsd:restriction>
      </xsd:simpleType>
    </xsd:element>
    <xsd:element name="PPRNominatedApprovers" ma:index="20" nillable="true" ma:displayName="Nominated approver(s)" ma:internalName="PPRNominatedApprovers">
      <xsd:simpleType>
        <xsd:restriction base="dms:Note">
          <xsd:maxLength value="255"/>
        </xsd:restriction>
      </xsd:simpleType>
    </xsd:element>
    <xsd:element name="PPRDescription" ma:index="21" nillable="true" ma:displayName="Description" ma:internalName="PPRDescription">
      <xsd:simpleType>
        <xsd:restriction base="dms:Note"/>
      </xsd:simpleType>
    </xsd:element>
    <xsd:element name="PPRUpdateNotes" ma:index="22" nillable="true" ma:displayName="Notes" ma:internalName="PPRUpdateNotes">
      <xsd:simpleType>
        <xsd:restriction base="dms:Note"/>
      </xsd:simpleType>
    </xsd:element>
    <xsd:element name="PPRDecommissionedDate" ma:index="23" nillable="true" ma:displayName="Decommissioned date" ma:format="DateOnly" ma:internalName="PPRDecommissionedDate">
      <xsd:simpleType>
        <xsd:restriction base="dms:DateTime"/>
      </xsd:simpleType>
    </xsd:element>
    <xsd:element name="PPRPublishedDate" ma:index="24" nillable="true" ma:displayName="Published date" ma:format="DateOnly" ma:internalName="PPRPublishedDate">
      <xsd:simpleType>
        <xsd:restriction base="dms:DateTime"/>
      </xsd:simpleType>
    </xsd:element>
    <xsd:element name="PPRNotes" ma:index="25" nillable="true" ma:displayName="PPR notes" ma:internalName="PPRNotes">
      <xsd:simpleType>
        <xsd:restriction base="dms:Note"/>
      </xsd:simpleType>
    </xsd:element>
    <xsd:element name="PPRDecommissioned" ma:index="26" nillable="true" ma:displayName="Decommissioned" ma:internalName="PPRDecommissioned">
      <xsd:simpleType>
        <xsd:restriction base="dms:Boolean"/>
      </xsd:simpleType>
    </xsd:element>
    <xsd:element name="PPRNewVersion" ma:index="27" nillable="true" ma:displayName="New version" ma:internalName="PPRNewVersion">
      <xsd:simpleType>
        <xsd:restriction base="dms:Boolean"/>
      </xsd:simpleType>
    </xsd:element>
    <xsd:element name="PPRIsUpdatesPage" ma:index="28" nillable="true" ma:displayName="Appear on Updates page" ma:internalName="PPRIsUpdatesPage">
      <xsd:simpleType>
        <xsd:restriction base="dms:Boolean"/>
      </xsd:simpleType>
    </xsd:element>
    <xsd:element name="PPRStatus" ma:index="29" nillable="true" ma:displayName="Status" ma:internalName="PPRStatus">
      <xsd:simpleType>
        <xsd:restriction base="dms:Choice">
          <xsd:enumeration value="Draft"/>
          <xsd:enumeration value="Publish Scheduled"/>
          <xsd:enumeration value="Published"/>
          <xsd:enumeration value="Decommission Scheduled"/>
          <xsd:enumeration value="Decommissioned"/>
        </xsd:restriction>
      </xsd:simpleType>
    </xsd:element>
    <xsd:element name="PPRRisknumber" ma:index="30" nillable="true" ma:displayName="Risk number" ma:internalName="PPRRisknumber">
      <xsd:simpleType>
        <xsd:restriction base="dms:Text"/>
      </xsd:simpleType>
    </xsd:element>
    <xsd:element name="PPRRiskcontrol" ma:index="45" nillable="true" ma:displayName="Risk control" ma:internalName="PPRRiskcontrol">
      <xsd:simpleType>
        <xsd:restriction base="dms:Boolean"/>
      </xsd:simpleType>
    </xsd:element>
    <xsd:element name="PublishingExpirationDate" ma:index="5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PublishingStartDate" ma:index="51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95be8-4374-4e44-895d-be6cdbab3e2c" elementFormDefault="qualified">
    <xsd:import namespace="http://schemas.microsoft.com/office/2006/documentManagement/types"/>
    <xsd:import namespace="http://schemas.microsoft.com/office/infopath/2007/PartnerControls"/>
    <xsd:element name="PPRPrimaryCategory" ma:index="10" nillable="true" ma:displayName="Primary Category" ma:list="{A0336BAA-E67B-4EB3-9390-8E5CB83397DD}" ma:internalName="PPRPrimaryCategory" ma:showField="Title" ma:web="16795be8-4374-4e44-895d-be6cdbab3e2c">
      <xsd:simpleType>
        <xsd:restriction base="dms:Lookup"/>
      </xsd:simpleType>
    </xsd:element>
    <xsd:element name="PPRPrimarySubCategory" ma:index="11" nillable="true" ma:displayName="Primary Sub-Category" ma:list="{99738BFE-B050-42FF-9439-6F0D422D5AF2}" ma:internalName="PPRPrimarySubCategory" ma:showField="Title" ma:web="16795be8-4374-4e44-895d-be6cdbab3e2c">
      <xsd:simpleType>
        <xsd:restriction base="dms:Lookup"/>
      </xsd:simpleType>
    </xsd:element>
    <xsd:element name="PPRSecondaryCategory" ma:index="12" nillable="true" ma:displayName="Secondary Category" ma:list="{A0336BAA-E67B-4EB3-9390-8E5CB83397DD}" ma:internalName="PPRSecondaryCategory" ma:showField="Title" ma:web="16795be8-4374-4e44-895d-be6cdbab3e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PRSecondarySubCategory" ma:index="13" nillable="true" ma:displayName="Secondary Sub-Category" ma:list="{99738BFE-B050-42FF-9439-6F0D422D5AF2}" ma:internalName="PPRSecondarySubCategory" ma:showField="Title" ma:web="16795be8-4374-4e44-895d-be6cdbab3e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PContentApprover" ma:index="31" nillable="true" ma:displayName="Content Approver" ma:description="The person who is responsible for approving the content of this item." ma:list="UserInfo" ma:internalName="PPContentApprov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PReviewDate" ma:index="32" nillable="true" ma:displayName="Review Date" ma:description="The date the item's content will be next due for review." ma:format="DateOnly" ma:internalName="PPReviewDate">
      <xsd:simpleType>
        <xsd:restriction base="dms:DateTime"/>
      </xsd:simpleType>
    </xsd:element>
    <xsd:element name="PPLastReviewedDate" ma:index="33" nillable="true" ma:displayName="Last Reviewed Date" ma:description="The date the item's content was last reviewed." ma:internalName="PPLastReviewedDate">
      <xsd:simpleType>
        <xsd:restriction base="dms:DateTime"/>
      </xsd:simpleType>
    </xsd:element>
    <xsd:element name="PPLastReviewedBy" ma:index="34" nillable="true" ma:displayName="Last Reviewed By" ma:description="The person who last reviewed the item's content." ma:list="UserInfo" ma:internalName="PPLast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PPublishedNotificationAddresses" ma:index="35" nillable="true" ma:displayName="Published Notification Address(es)" ma:description="The email address(es) of people to notify when this item is published. Note: Email addresses are separated by a ';'." ma:internalName="PPPublishedNotificationAddresses">
      <xsd:simpleType>
        <xsd:restriction base="dms:Text"/>
      </xsd:simpleType>
    </xsd:element>
    <xsd:element name="PPContentOwner" ma:index="42" nillable="true" ma:displayName="Content Owner" ma:description="The person ultimately responsible for the content of this item." ma:list="UserInfo" ma:internalName="PPContent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PContentAuthor" ma:index="43" nillable="true" ma:displayName="Content Author" ma:description="The person responsible for creating and maintaining this item’s content." ma:list="UserInfo" ma:internalName="PPCont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PReferenceNumber" ma:index="44" nillable="true" ma:displayName="Reference Number" ma:description="The identifier from another system that represents or is related to this item (if applicable)." ma:internalName="PPReferenceNumber">
      <xsd:simpleType>
        <xsd:restriction base="dms:Text"/>
      </xsd:simpleType>
    </xsd:element>
    <xsd:element name="PPSubmittedBy" ma:index="46" nillable="true" ma:displayName="Submitted By" ma:description="The person who submitted this item for approval." ma:list="UserInfo" ma:internalName="PPSubmit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PSubmittedDate" ma:index="47" nillable="true" ma:displayName="Submitted Date" ma:description="The date and time when this item was submitted for approval." ma:format="DateOnly" ma:internalName="PPSubmittedDate">
      <xsd:simpleType>
        <xsd:restriction base="dms:DateTime"/>
      </xsd:simpleType>
    </xsd:element>
    <xsd:element name="PPModeratedBy" ma:index="48" nillable="true" ma:displayName="Moderated By" ma:description="The user that either approved or rejected the item." ma:list="UserInfo" ma:internalName="PPModer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PModeratedDate" ma:index="49" nillable="true" ma:displayName="Moderated Date" ma:description="The date that the item was either approved or rejected." ma:format="DateOnly" ma:internalName="PPModerated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PRHPRMRecordNumber xmlns="http://schemas.microsoft.com/sharepoint/v3">20/715580</PPRHPRMRecordNumber>
    <PPRVersionNumber xmlns="http://schemas.microsoft.com/sharepoint/v3">20/715580</PPRVersionNumber>
    <PPRDecommissioned xmlns="http://schemas.microsoft.com/sharepoint/v3">false</PPRDecommissioned>
    <PPRSecondaryCategory xmlns="16795be8-4374-4e44-895d-be6cdbab3e2c"/>
    <PPReferenceNumber xmlns="16795be8-4374-4e44-895d-be6cdbab3e2c" xsi:nil="true"/>
    <PPSubmittedDate xmlns="16795be8-4374-4e44-895d-be6cdbab3e2c">2021-03-03T01:46:09+00:00</PPSubmittedDate>
    <PPRRiskcontrol xmlns="http://schemas.microsoft.com/sharepoint/v3">false</PPRRiskcontrol>
    <PPRHierarchyID xmlns="http://schemas.microsoft.com/sharepoint/v3" xsi:nil="true"/>
    <PPRBranch xmlns="http://schemas.microsoft.com/sharepoint/v3" xsi:nil="true"/>
    <PPRDescription xmlns="http://schemas.microsoft.com/sharepoint/v3" xsi:nil="true"/>
    <PPRVersionEffectiveDate xmlns="http://schemas.microsoft.com/sharepoint/v3" xsi:nil="true"/>
    <PPLastReviewedBy xmlns="16795be8-4374-4e44-895d-be6cdbab3e2c">
      <UserInfo>
        <DisplayName>GOUDIE, Cameron</DisplayName>
        <AccountId>34</AccountId>
        <AccountType/>
      </UserInfo>
    </PPLastReviewedBy>
    <PPSubmittedBy xmlns="16795be8-4374-4e44-895d-be6cdbab3e2c">
      <UserInfo>
        <DisplayName>GOUDIE, Cameron</DisplayName>
        <AccountId>34</AccountId>
        <AccountType/>
      </UserInfo>
    </PPSubmittedBy>
    <PPRNotes xmlns="http://schemas.microsoft.com/sharepoint/v3" xsi:nil="true"/>
    <PPRDivision xmlns="http://schemas.microsoft.com/sharepoint/v3" xsi:nil="true"/>
    <PPLastReviewedDate xmlns="16795be8-4374-4e44-895d-be6cdbab3e2c">2021-03-03T02:08:36+00:00</PPLastReviewedDate>
    <PPContentAuthor xmlns="16795be8-4374-4e44-895d-be6cdbab3e2c">
      <UserInfo>
        <DisplayName>CHHABRA, Shan</DisplayName>
        <AccountId>30</AccountId>
        <AccountType/>
      </UserInfo>
    </PPContentAuthor>
    <PPModeratedDate xmlns="16795be8-4374-4e44-895d-be6cdbab3e2c">2021-03-03T02:08:36+00:00</PPModeratedDate>
    <PPRBusinessUnit xmlns="http://schemas.microsoft.com/sharepoint/v3" xsi:nil="true"/>
    <PPRIsUpdatesPage xmlns="http://schemas.microsoft.com/sharepoint/v3">false</PPRIsUpdatesPage>
    <PPRContentType xmlns="http://schemas.microsoft.com/sharepoint/v3">Supporting Information</PPRContentType>
    <PPRHPRMUpdateDate xmlns="http://schemas.microsoft.com/sharepoint/v3" xsi:nil="true"/>
    <PPRPrimaryCategory xmlns="16795be8-4374-4e44-895d-be6cdbab3e2c">9</PPRPrimaryCategory>
    <PPReviewDate xmlns="16795be8-4374-4e44-895d-be6cdbab3e2c" xsi:nil="true"/>
    <PPRUpdateNotes xmlns="http://schemas.microsoft.com/sharepoint/v3" xsi:nil="true"/>
    <PPRNewVersion xmlns="http://schemas.microsoft.com/sharepoint/v3">false</PPRNewVersion>
    <PPPublishedNotificationAddresses xmlns="16795be8-4374-4e44-895d-be6cdbab3e2c" xsi:nil="true"/>
    <PPContentOwner xmlns="16795be8-4374-4e44-895d-be6cdbab3e2c">
      <UserInfo>
        <DisplayName>CHHABRA, Shan</DisplayName>
        <AccountId>30</AccountId>
        <AccountType/>
      </UserInfo>
    </PPContentOwner>
    <PPRContentAuthor xmlns="http://schemas.microsoft.com/sharepoint/v3" xsi:nil="true"/>
    <PPRDecommissionedDate xmlns="http://schemas.microsoft.com/sharepoint/v3" xsi:nil="true"/>
    <PPRPrimarySubCategory xmlns="16795be8-4374-4e44-895d-be6cdbab3e2c" xsi:nil="true"/>
    <PPRContentOwner xmlns="http://schemas.microsoft.com/sharepoint/v3" xsi:nil="true"/>
    <PPRNominatedApprovers xmlns="http://schemas.microsoft.com/sharepoint/v3" xsi:nil="true"/>
    <PPContentApprover xmlns="16795be8-4374-4e44-895d-be6cdbab3e2c">
      <UserInfo>
        <DisplayName>CHHABRA, Shan</DisplayName>
        <AccountId>30</AccountId>
        <AccountType/>
      </UserInfo>
    </PPContentApprover>
    <PPModeratedBy xmlns="16795be8-4374-4e44-895d-be6cdbab3e2c">
      <UserInfo>
        <DisplayName>GOUDIE, Cameron</DisplayName>
        <AccountId>34</AccountId>
        <AccountType/>
      </UserInfo>
    </PPModeratedBy>
    <PPRHPRMRevisionNumber xmlns="http://schemas.microsoft.com/sharepoint/v3" xsi:nil="true"/>
    <PPRKeywords xmlns="http://schemas.microsoft.com/sharepoint/v3">security; intruder detection system; closed circuit television (CCTV); incident; patrols; protect; physical assets; risk management; risk assessment; security environment; school security procedure; school security advisor; security incident reporting; security risk rating; emergency response plan; visitor management; car parking; lockdown; evacuation; security lighting; security fencing; signage; key management; security measures; crime prevention; valuables; secure areas; graffiti; vandalism; arson; break and enter; theft; protective services; intruder alarms; threats; Crime Stoppers; Policelink; School Watch;
</PPRKeywords>
    <PPRPublishedDate xmlns="http://schemas.microsoft.com/sharepoint/v3" xsi:nil="true"/>
    <PPRStatus xmlns="http://schemas.microsoft.com/sharepoint/v3" xsi:nil="true"/>
    <PPRRisknumber xmlns="http://schemas.microsoft.com/sharepoint/v3" xsi:nil="true"/>
    <PPRAttachmentParent xmlns="http://schemas.microsoft.com/sharepoint/v3">20/714930</PPRAttachmentParent>
    <PPRSecondarySubCategory xmlns="16795be8-4374-4e44-895d-be6cdbab3e2c"/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7C347F-D95D-48CD-89F4-A223A6A16C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795be8-4374-4e44-895d-be6cdbab3e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229E6-0729-4C9B-A1E0-6BC142644FB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6795be8-4374-4e44-895d-be6cdbab3e2c"/>
  </ds:schemaRefs>
</ds:datastoreItem>
</file>

<file path=customXml/itemProps3.xml><?xml version="1.0" encoding="utf-8"?>
<ds:datastoreItem xmlns:ds="http://schemas.openxmlformats.org/officeDocument/2006/customXml" ds:itemID="{955F79C8-41A0-41AF-BEC3-94742AFCA4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 Sheet</vt:lpstr>
      <vt:lpstr>Identify &amp; Assess</vt:lpstr>
      <vt:lpstr>Risk Assessment</vt:lpstr>
      <vt:lpstr>'Risk Assessment'!Print_Area</vt:lpstr>
      <vt:lpstr>'Risk Assessment'!Print_Titles</vt:lpstr>
    </vt:vector>
  </TitlesOfParts>
  <Company>Queensland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security risk assessment guide</dc:title>
  <cp:keywords>security; risk assessment; guideline; emergency;</cp:keywords>
  <cp:lastModifiedBy>Parth Pravinkumar Patel</cp:lastModifiedBy>
  <cp:lastPrinted>2025-05-18T05:25:36Z</cp:lastPrinted>
  <dcterms:created xsi:type="dcterms:W3CDTF">2015-05-08T05:08:16Z</dcterms:created>
  <dcterms:modified xsi:type="dcterms:W3CDTF">2025-05-30T08:12:36Z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0x0101002CD7558897FC4235A682984CA042D72E0080A487CF4296A94BBAFF531C206947CC</vt:lpwstr>
  </property>
  <property fmtid="{D5CDD505-2E9C-101B-9397-08002B2CF9AE}" pid="3" name="Order">
    <vt:r8>63700</vt:r8>
  </property>
</Properties>
</file>