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050" yWindow="6210" windowWidth="14805" windowHeight="8010"/>
  </bookViews>
  <sheets>
    <sheet name="TÜM YIL SAAT HESAPLAMA " sheetId="18" r:id="rId1"/>
    <sheet name="OCAK 2019" sheetId="17" r:id="rId2"/>
    <sheet name="ŞUBAT 2019" sheetId="19" r:id="rId3"/>
    <sheet name="MART 2019" sheetId="20" r:id="rId4"/>
    <sheet name="NİSAN 2019" sheetId="21" r:id="rId5"/>
    <sheet name="MAYIS 2019" sheetId="22" r:id="rId6"/>
    <sheet name="HAZİRAN 2019" sheetId="23" r:id="rId7"/>
    <sheet name="TEMMUZ 2019" sheetId="24" r:id="rId8"/>
    <sheet name="BAYRAM 2019" sheetId="31" r:id="rId9"/>
    <sheet name="AGUSTOS 2019" sheetId="25" r:id="rId10"/>
    <sheet name="EYLÜL 2019" sheetId="26" r:id="rId11"/>
    <sheet name="EKİM 2019" sheetId="27" r:id="rId12"/>
    <sheet name="KASIM 2019" sheetId="28" r:id="rId13"/>
    <sheet name="ARALIK 2019" sheetId="30" r:id="rId14"/>
  </sheets>
  <definedNames>
    <definedName name="__xlnm.Print_Area_1" localSheetId="9">#REF!</definedName>
    <definedName name="__xlnm.Print_Area_1" localSheetId="13">#REF!</definedName>
    <definedName name="__xlnm.Print_Area_1" localSheetId="8">#REF!</definedName>
    <definedName name="__xlnm.Print_Area_1" localSheetId="11">#REF!</definedName>
    <definedName name="__xlnm.Print_Area_1" localSheetId="10">#REF!</definedName>
    <definedName name="__xlnm.Print_Area_1" localSheetId="6">#REF!</definedName>
    <definedName name="__xlnm.Print_Area_1" localSheetId="12">#REF!</definedName>
    <definedName name="__xlnm.Print_Area_1" localSheetId="3">#REF!</definedName>
    <definedName name="__xlnm.Print_Area_1" localSheetId="5">#REF!</definedName>
    <definedName name="__xlnm.Print_Area_1" localSheetId="4">#REF!</definedName>
    <definedName name="__xlnm.Print_Area_1" localSheetId="1">#REF!</definedName>
    <definedName name="__xlnm.Print_Area_1" localSheetId="2">#REF!</definedName>
    <definedName name="__xlnm.Print_Area_1" localSheetId="7">#REF!</definedName>
    <definedName name="__xlnm.Print_Area_1">#REF!</definedName>
    <definedName name="__xlnm.Print_Area_14" localSheetId="9">#REF!</definedName>
    <definedName name="__xlnm.Print_Area_14" localSheetId="13">#REF!</definedName>
    <definedName name="__xlnm.Print_Area_14" localSheetId="8">#REF!</definedName>
    <definedName name="__xlnm.Print_Area_14" localSheetId="11">#REF!</definedName>
    <definedName name="__xlnm.Print_Area_14" localSheetId="10">#REF!</definedName>
    <definedName name="__xlnm.Print_Area_14" localSheetId="6">#REF!</definedName>
    <definedName name="__xlnm.Print_Area_14" localSheetId="12">#REF!</definedName>
    <definedName name="__xlnm.Print_Area_14" localSheetId="3">#REF!</definedName>
    <definedName name="__xlnm.Print_Area_14" localSheetId="5">#REF!</definedName>
    <definedName name="__xlnm.Print_Area_14" localSheetId="4">#REF!</definedName>
    <definedName name="__xlnm.Print_Area_14" localSheetId="1">#REF!</definedName>
    <definedName name="__xlnm.Print_Area_14" localSheetId="2">#REF!</definedName>
    <definedName name="__xlnm.Print_Area_14" localSheetId="7">#REF!</definedName>
    <definedName name="__xlnm.Print_Area_14">#REF!</definedName>
    <definedName name="__xlnm.Print_Area_15" localSheetId="9">#REF!</definedName>
    <definedName name="__xlnm.Print_Area_15" localSheetId="13">#REF!</definedName>
    <definedName name="__xlnm.Print_Area_15" localSheetId="8">#REF!</definedName>
    <definedName name="__xlnm.Print_Area_15" localSheetId="11">#REF!</definedName>
    <definedName name="__xlnm.Print_Area_15" localSheetId="10">#REF!</definedName>
    <definedName name="__xlnm.Print_Area_15" localSheetId="6">#REF!</definedName>
    <definedName name="__xlnm.Print_Area_15" localSheetId="12">#REF!</definedName>
    <definedName name="__xlnm.Print_Area_15" localSheetId="3">#REF!</definedName>
    <definedName name="__xlnm.Print_Area_15" localSheetId="5">#REF!</definedName>
    <definedName name="__xlnm.Print_Area_15" localSheetId="4">#REF!</definedName>
    <definedName name="__xlnm.Print_Area_15" localSheetId="1">#REF!</definedName>
    <definedName name="__xlnm.Print_Area_15" localSheetId="2">#REF!</definedName>
    <definedName name="__xlnm.Print_Area_15" localSheetId="7">#REF!</definedName>
    <definedName name="__xlnm.Print_Area_15">#REF!</definedName>
    <definedName name="__xlnm.Print_Area_16" localSheetId="9">#REF!</definedName>
    <definedName name="__xlnm.Print_Area_16" localSheetId="13">#REF!</definedName>
    <definedName name="__xlnm.Print_Area_16" localSheetId="8">#REF!</definedName>
    <definedName name="__xlnm.Print_Area_16" localSheetId="11">#REF!</definedName>
    <definedName name="__xlnm.Print_Area_16" localSheetId="10">#REF!</definedName>
    <definedName name="__xlnm.Print_Area_16" localSheetId="6">#REF!</definedName>
    <definedName name="__xlnm.Print_Area_16" localSheetId="12">#REF!</definedName>
    <definedName name="__xlnm.Print_Area_16" localSheetId="3">#REF!</definedName>
    <definedName name="__xlnm.Print_Area_16" localSheetId="5">#REF!</definedName>
    <definedName name="__xlnm.Print_Area_16" localSheetId="4">#REF!</definedName>
    <definedName name="__xlnm.Print_Area_16" localSheetId="1">#REF!</definedName>
    <definedName name="__xlnm.Print_Area_16" localSheetId="2">#REF!</definedName>
    <definedName name="__xlnm.Print_Area_16" localSheetId="7">#REF!</definedName>
    <definedName name="__xlnm.Print_Area_16">#REF!</definedName>
    <definedName name="__xlnm.Print_Area_17" localSheetId="9">#REF!</definedName>
    <definedName name="__xlnm.Print_Area_17" localSheetId="13">#REF!</definedName>
    <definedName name="__xlnm.Print_Area_17" localSheetId="8">#REF!</definedName>
    <definedName name="__xlnm.Print_Area_17" localSheetId="11">#REF!</definedName>
    <definedName name="__xlnm.Print_Area_17" localSheetId="10">#REF!</definedName>
    <definedName name="__xlnm.Print_Area_17" localSheetId="6">#REF!</definedName>
    <definedName name="__xlnm.Print_Area_17" localSheetId="12">#REF!</definedName>
    <definedName name="__xlnm.Print_Area_17" localSheetId="3">#REF!</definedName>
    <definedName name="__xlnm.Print_Area_17" localSheetId="5">#REF!</definedName>
    <definedName name="__xlnm.Print_Area_17" localSheetId="4">#REF!</definedName>
    <definedName name="__xlnm.Print_Area_17" localSheetId="1">#REF!</definedName>
    <definedName name="__xlnm.Print_Area_17" localSheetId="2">#REF!</definedName>
    <definedName name="__xlnm.Print_Area_17" localSheetId="7">#REF!</definedName>
    <definedName name="__xlnm.Print_Area_17">#REF!</definedName>
    <definedName name="__xlnm.Print_Area_18" localSheetId="9">#REF!</definedName>
    <definedName name="__xlnm.Print_Area_18" localSheetId="13">#REF!</definedName>
    <definedName name="__xlnm.Print_Area_18" localSheetId="8">#REF!</definedName>
    <definedName name="__xlnm.Print_Area_18" localSheetId="11">#REF!</definedName>
    <definedName name="__xlnm.Print_Area_18" localSheetId="10">#REF!</definedName>
    <definedName name="__xlnm.Print_Area_18" localSheetId="6">#REF!</definedName>
    <definedName name="__xlnm.Print_Area_18" localSheetId="12">#REF!</definedName>
    <definedName name="__xlnm.Print_Area_18" localSheetId="3">#REF!</definedName>
    <definedName name="__xlnm.Print_Area_18" localSheetId="5">#REF!</definedName>
    <definedName name="__xlnm.Print_Area_18" localSheetId="4">#REF!</definedName>
    <definedName name="__xlnm.Print_Area_18" localSheetId="1">#REF!</definedName>
    <definedName name="__xlnm.Print_Area_18" localSheetId="2">#REF!</definedName>
    <definedName name="__xlnm.Print_Area_18" localSheetId="7">#REF!</definedName>
    <definedName name="__xlnm.Print_Area_18">#REF!</definedName>
    <definedName name="__xlnm.Print_Area_19" localSheetId="9">#REF!</definedName>
    <definedName name="__xlnm.Print_Area_19" localSheetId="13">#REF!</definedName>
    <definedName name="__xlnm.Print_Area_19" localSheetId="8">#REF!</definedName>
    <definedName name="__xlnm.Print_Area_19" localSheetId="11">#REF!</definedName>
    <definedName name="__xlnm.Print_Area_19" localSheetId="10">#REF!</definedName>
    <definedName name="__xlnm.Print_Area_19" localSheetId="6">#REF!</definedName>
    <definedName name="__xlnm.Print_Area_19" localSheetId="12">#REF!</definedName>
    <definedName name="__xlnm.Print_Area_19" localSheetId="3">#REF!</definedName>
    <definedName name="__xlnm.Print_Area_19" localSheetId="5">#REF!</definedName>
    <definedName name="__xlnm.Print_Area_19" localSheetId="4">#REF!</definedName>
    <definedName name="__xlnm.Print_Area_19" localSheetId="1">#REF!</definedName>
    <definedName name="__xlnm.Print_Area_19" localSheetId="2">#REF!</definedName>
    <definedName name="__xlnm.Print_Area_19" localSheetId="7">#REF!</definedName>
    <definedName name="__xlnm.Print_Area_19">#REF!</definedName>
    <definedName name="__xlnm.Print_Area_20" localSheetId="9">#REF!</definedName>
    <definedName name="__xlnm.Print_Area_20" localSheetId="13">#REF!</definedName>
    <definedName name="__xlnm.Print_Area_20" localSheetId="8">#REF!</definedName>
    <definedName name="__xlnm.Print_Area_20" localSheetId="11">#REF!</definedName>
    <definedName name="__xlnm.Print_Area_20" localSheetId="10">#REF!</definedName>
    <definedName name="__xlnm.Print_Area_20" localSheetId="6">#REF!</definedName>
    <definedName name="__xlnm.Print_Area_20" localSheetId="12">#REF!</definedName>
    <definedName name="__xlnm.Print_Area_20" localSheetId="3">#REF!</definedName>
    <definedName name="__xlnm.Print_Area_20" localSheetId="5">#REF!</definedName>
    <definedName name="__xlnm.Print_Area_20" localSheetId="4">#REF!</definedName>
    <definedName name="__xlnm.Print_Area_20" localSheetId="1">#REF!</definedName>
    <definedName name="__xlnm.Print_Area_20" localSheetId="2">#REF!</definedName>
    <definedName name="__xlnm.Print_Area_20" localSheetId="7">#REF!</definedName>
    <definedName name="__xlnm.Print_Area_20">#REF!</definedName>
    <definedName name="__xlnm.Print_Area_21" localSheetId="9">#REF!</definedName>
    <definedName name="__xlnm.Print_Area_21" localSheetId="13">#REF!</definedName>
    <definedName name="__xlnm.Print_Area_21" localSheetId="8">#REF!</definedName>
    <definedName name="__xlnm.Print_Area_21" localSheetId="11">#REF!</definedName>
    <definedName name="__xlnm.Print_Area_21" localSheetId="10">#REF!</definedName>
    <definedName name="__xlnm.Print_Area_21" localSheetId="6">#REF!</definedName>
    <definedName name="__xlnm.Print_Area_21" localSheetId="12">#REF!</definedName>
    <definedName name="__xlnm.Print_Area_21" localSheetId="3">#REF!</definedName>
    <definedName name="__xlnm.Print_Area_21" localSheetId="5">#REF!</definedName>
    <definedName name="__xlnm.Print_Area_21" localSheetId="4">#REF!</definedName>
    <definedName name="__xlnm.Print_Area_21" localSheetId="1">#REF!</definedName>
    <definedName name="__xlnm.Print_Area_21" localSheetId="2">#REF!</definedName>
    <definedName name="__xlnm.Print_Area_21" localSheetId="7">#REF!</definedName>
    <definedName name="__xlnm.Print_Area_21">#REF!</definedName>
    <definedName name="_xlnm._FilterDatabase" localSheetId="0" hidden="1">'TÜM YIL SAAT HESAPLAMA '!$A$86:$M$454</definedName>
    <definedName name="AA" localSheetId="9">#REF!</definedName>
    <definedName name="AA" localSheetId="13">#REF!</definedName>
    <definedName name="AA" localSheetId="8">#REF!</definedName>
    <definedName name="AA" localSheetId="11">#REF!</definedName>
    <definedName name="AA" localSheetId="10">#REF!</definedName>
    <definedName name="AA" localSheetId="6">#REF!</definedName>
    <definedName name="AA" localSheetId="12">#REF!</definedName>
    <definedName name="AA" localSheetId="3">#REF!</definedName>
    <definedName name="AA" localSheetId="5">#REF!</definedName>
    <definedName name="AA" localSheetId="4">#REF!</definedName>
    <definedName name="AA" localSheetId="1">#REF!</definedName>
    <definedName name="AA" localSheetId="2">#REF!</definedName>
    <definedName name="AA" localSheetId="7">#REF!</definedName>
    <definedName name="AA">#REF!</definedName>
    <definedName name="_xlnm.Print_Area" localSheetId="9">'AGUSTOS 2019'!$A$1:$M$33</definedName>
    <definedName name="_xlnm.Print_Area" localSheetId="13">'ARALIK 2019'!$A$1:$M$33</definedName>
    <definedName name="_xlnm.Print_Area" localSheetId="8">'BAYRAM 2019'!$A$1:$M$36</definedName>
    <definedName name="_xlnm.Print_Area" localSheetId="11">'EKİM 2019'!$A$1:$M$33</definedName>
    <definedName name="_xlnm.Print_Area" localSheetId="10">'EYLÜL 2019'!$A$1:$M$33</definedName>
    <definedName name="_xlnm.Print_Area" localSheetId="6">'HAZİRAN 2019'!$A$1:$M$33</definedName>
    <definedName name="_xlnm.Print_Area" localSheetId="12">'KASIM 2019'!$A$1:$M$33</definedName>
    <definedName name="_xlnm.Print_Area" localSheetId="3">'MART 2019'!$A$1:$M$33</definedName>
    <definedName name="_xlnm.Print_Area" localSheetId="5">'MAYIS 2019'!$A$1:$M$33</definedName>
    <definedName name="_xlnm.Print_Area" localSheetId="4">'NİSAN 2019'!$A$1:$M$33</definedName>
    <definedName name="_xlnm.Print_Area" localSheetId="1">'OCAK 2019'!$A$1:$M$33</definedName>
    <definedName name="_xlnm.Print_Area" localSheetId="2">'ŞUBAT 2019'!$A$1:$M$33</definedName>
    <definedName name="_xlnm.Print_Area" localSheetId="7">'TEMMUZ 2019'!$A$1:$M$33</definedName>
    <definedName name="_xlnm.Print_Area" localSheetId="0">'TÜM YIL SAAT HESAPLAMA '!$A$1:$AF$26</definedName>
  </definedNames>
  <calcPr calcId="125725"/>
</workbook>
</file>

<file path=xl/calcChain.xml><?xml version="1.0" encoding="utf-8"?>
<calcChain xmlns="http://schemas.openxmlformats.org/spreadsheetml/2006/main">
  <c r="B22" i="31"/>
  <c r="AQ5" i="23"/>
  <c r="AP9"/>
  <c r="AP11"/>
  <c r="AQ14"/>
  <c r="AQ4"/>
  <c r="AP3"/>
  <c r="AQ9"/>
  <c r="AQ7"/>
  <c r="AQ3"/>
  <c r="B4" i="31"/>
  <c r="A5"/>
  <c r="B5" s="1"/>
  <c r="B12"/>
  <c r="A13"/>
  <c r="B13" s="1"/>
  <c r="B86"/>
  <c r="I74"/>
  <c r="G91" s="1"/>
  <c r="I73"/>
  <c r="G90" s="1"/>
  <c r="I72"/>
  <c r="G89" s="1"/>
  <c r="I71"/>
  <c r="G88" s="1"/>
  <c r="I70"/>
  <c r="G87" s="1"/>
  <c r="I69"/>
  <c r="G86" s="1"/>
  <c r="B69"/>
  <c r="K69" s="1"/>
  <c r="I68"/>
  <c r="G85" s="1"/>
  <c r="I67"/>
  <c r="G84" s="1"/>
  <c r="I66"/>
  <c r="G83" s="1"/>
  <c r="I65"/>
  <c r="G82" s="1"/>
  <c r="I64"/>
  <c r="G81" s="1"/>
  <c r="I63"/>
  <c r="G80" s="1"/>
  <c r="I62"/>
  <c r="G79" s="1"/>
  <c r="I61"/>
  <c r="G78" s="1"/>
  <c r="B57"/>
  <c r="B74" s="1"/>
  <c r="H74" s="1"/>
  <c r="B56"/>
  <c r="B73" s="1"/>
  <c r="H73" s="1"/>
  <c r="B55"/>
  <c r="B72" s="1"/>
  <c r="H72" s="1"/>
  <c r="B54"/>
  <c r="B88" s="1"/>
  <c r="B53"/>
  <c r="B87" s="1"/>
  <c r="H52"/>
  <c r="B51"/>
  <c r="B85" s="1"/>
  <c r="B50"/>
  <c r="B84" s="1"/>
  <c r="B49"/>
  <c r="B83" s="1"/>
  <c r="B48"/>
  <c r="B82" s="1"/>
  <c r="B47"/>
  <c r="B81" s="1"/>
  <c r="B46"/>
  <c r="B80" s="1"/>
  <c r="B45"/>
  <c r="B79" s="1"/>
  <c r="B44"/>
  <c r="B78" s="1"/>
  <c r="B43"/>
  <c r="AF40"/>
  <c r="X40"/>
  <c r="AH40" s="1"/>
  <c r="W40"/>
  <c r="AG40" s="1"/>
  <c r="U40"/>
  <c r="AE40" s="1"/>
  <c r="T40"/>
  <c r="AD40" s="1"/>
  <c r="S40"/>
  <c r="AC40" s="1"/>
  <c r="R40"/>
  <c r="AB40" s="1"/>
  <c r="Q40"/>
  <c r="AA40" s="1"/>
  <c r="P40"/>
  <c r="Z40" s="1"/>
  <c r="O40"/>
  <c r="AF39"/>
  <c r="X39"/>
  <c r="AH39" s="1"/>
  <c r="W39"/>
  <c r="AG39" s="1"/>
  <c r="U39"/>
  <c r="AE39" s="1"/>
  <c r="T39"/>
  <c r="AD39" s="1"/>
  <c r="S39"/>
  <c r="AC39" s="1"/>
  <c r="R39"/>
  <c r="AB39" s="1"/>
  <c r="Q39"/>
  <c r="AA39" s="1"/>
  <c r="P39"/>
  <c r="Z39" s="1"/>
  <c r="O39"/>
  <c r="AF38"/>
  <c r="X38"/>
  <c r="AH38" s="1"/>
  <c r="W38"/>
  <c r="AG38" s="1"/>
  <c r="U38"/>
  <c r="AE38" s="1"/>
  <c r="T38"/>
  <c r="AD38" s="1"/>
  <c r="S38"/>
  <c r="AC38" s="1"/>
  <c r="R38"/>
  <c r="AB38" s="1"/>
  <c r="Q38"/>
  <c r="AA38" s="1"/>
  <c r="P38"/>
  <c r="Z38" s="1"/>
  <c r="O38"/>
  <c r="AF37"/>
  <c r="X37"/>
  <c r="AH37" s="1"/>
  <c r="W37"/>
  <c r="AG37" s="1"/>
  <c r="U37"/>
  <c r="AE37" s="1"/>
  <c r="T37"/>
  <c r="AD37" s="1"/>
  <c r="S37"/>
  <c r="AC37" s="1"/>
  <c r="R37"/>
  <c r="AB37" s="1"/>
  <c r="Q37"/>
  <c r="AA37" s="1"/>
  <c r="P37"/>
  <c r="Z37" s="1"/>
  <c r="O37"/>
  <c r="AF36"/>
  <c r="X36"/>
  <c r="AH36" s="1"/>
  <c r="W36"/>
  <c r="AG36" s="1"/>
  <c r="U36"/>
  <c r="AE36" s="1"/>
  <c r="T36"/>
  <c r="AD36" s="1"/>
  <c r="S36"/>
  <c r="AC36" s="1"/>
  <c r="R36"/>
  <c r="AB36" s="1"/>
  <c r="Q36"/>
  <c r="AA36" s="1"/>
  <c r="P36"/>
  <c r="Z36" s="1"/>
  <c r="O36"/>
  <c r="AF35"/>
  <c r="X35"/>
  <c r="AH35" s="1"/>
  <c r="W35"/>
  <c r="AG35" s="1"/>
  <c r="U35"/>
  <c r="AE35" s="1"/>
  <c r="T35"/>
  <c r="AD35" s="1"/>
  <c r="S35"/>
  <c r="AC35" s="1"/>
  <c r="R35"/>
  <c r="AB35" s="1"/>
  <c r="Q35"/>
  <c r="AA35" s="1"/>
  <c r="P35"/>
  <c r="Z35" s="1"/>
  <c r="O35"/>
  <c r="AF34"/>
  <c r="X34"/>
  <c r="AH34" s="1"/>
  <c r="W34"/>
  <c r="AG34" s="1"/>
  <c r="U34"/>
  <c r="AE34" s="1"/>
  <c r="T34"/>
  <c r="AD34" s="1"/>
  <c r="S34"/>
  <c r="AC34" s="1"/>
  <c r="R34"/>
  <c r="AB34" s="1"/>
  <c r="Q34"/>
  <c r="AA34" s="1"/>
  <c r="P34"/>
  <c r="Z34" s="1"/>
  <c r="O34"/>
  <c r="AF33"/>
  <c r="X33"/>
  <c r="AH33" s="1"/>
  <c r="W33"/>
  <c r="AG33" s="1"/>
  <c r="U33"/>
  <c r="AE33" s="1"/>
  <c r="T33"/>
  <c r="AD33" s="1"/>
  <c r="S33"/>
  <c r="AC33" s="1"/>
  <c r="R33"/>
  <c r="AB33" s="1"/>
  <c r="Q33"/>
  <c r="AA33" s="1"/>
  <c r="P33"/>
  <c r="Z33" s="1"/>
  <c r="O33"/>
  <c r="AF32"/>
  <c r="X32"/>
  <c r="AH32" s="1"/>
  <c r="W32"/>
  <c r="AG32" s="1"/>
  <c r="U32"/>
  <c r="AE32" s="1"/>
  <c r="T32"/>
  <c r="AD32" s="1"/>
  <c r="S32"/>
  <c r="AC32" s="1"/>
  <c r="R32"/>
  <c r="AB32" s="1"/>
  <c r="Q32"/>
  <c r="AA32" s="1"/>
  <c r="P32"/>
  <c r="Z32" s="1"/>
  <c r="O32"/>
  <c r="AF31"/>
  <c r="X31"/>
  <c r="AH31" s="1"/>
  <c r="W31"/>
  <c r="AG31" s="1"/>
  <c r="U31"/>
  <c r="AE31" s="1"/>
  <c r="T31"/>
  <c r="AD31" s="1"/>
  <c r="S31"/>
  <c r="AC31" s="1"/>
  <c r="R31"/>
  <c r="AB31" s="1"/>
  <c r="Q31"/>
  <c r="AA31" s="1"/>
  <c r="P31"/>
  <c r="Z31" s="1"/>
  <c r="O31"/>
  <c r="AF30"/>
  <c r="X30"/>
  <c r="AH30" s="1"/>
  <c r="W30"/>
  <c r="AG30" s="1"/>
  <c r="U30"/>
  <c r="AE30" s="1"/>
  <c r="T30"/>
  <c r="AD30" s="1"/>
  <c r="S30"/>
  <c r="AC30" s="1"/>
  <c r="R30"/>
  <c r="AB30" s="1"/>
  <c r="Q30"/>
  <c r="AA30" s="1"/>
  <c r="P30"/>
  <c r="Z30" s="1"/>
  <c r="O30"/>
  <c r="AF29"/>
  <c r="X29"/>
  <c r="AH29" s="1"/>
  <c r="W29"/>
  <c r="AG29" s="1"/>
  <c r="U29"/>
  <c r="AE29" s="1"/>
  <c r="T29"/>
  <c r="AD29" s="1"/>
  <c r="S29"/>
  <c r="AC29" s="1"/>
  <c r="R29"/>
  <c r="AB29" s="1"/>
  <c r="Q29"/>
  <c r="AA29" s="1"/>
  <c r="P29"/>
  <c r="Z29" s="1"/>
  <c r="O29"/>
  <c r="AF28"/>
  <c r="X28"/>
  <c r="AH28" s="1"/>
  <c r="W28"/>
  <c r="AG28" s="1"/>
  <c r="U28"/>
  <c r="AE28" s="1"/>
  <c r="T28"/>
  <c r="AD28" s="1"/>
  <c r="S28"/>
  <c r="AC28" s="1"/>
  <c r="R28"/>
  <c r="AB28" s="1"/>
  <c r="Q28"/>
  <c r="AA28" s="1"/>
  <c r="P28"/>
  <c r="Z28" s="1"/>
  <c r="O28"/>
  <c r="AF27"/>
  <c r="X27"/>
  <c r="AH27" s="1"/>
  <c r="W27"/>
  <c r="AG27" s="1"/>
  <c r="U27"/>
  <c r="AE27" s="1"/>
  <c r="T27"/>
  <c r="AD27" s="1"/>
  <c r="S27"/>
  <c r="AC27" s="1"/>
  <c r="R27"/>
  <c r="AB27" s="1"/>
  <c r="Q27"/>
  <c r="AA27" s="1"/>
  <c r="P27"/>
  <c r="Z27" s="1"/>
  <c r="O27"/>
  <c r="AF26"/>
  <c r="X26"/>
  <c r="AH26" s="1"/>
  <c r="W26"/>
  <c r="AG26" s="1"/>
  <c r="U26"/>
  <c r="AE26" s="1"/>
  <c r="T26"/>
  <c r="AD26" s="1"/>
  <c r="S26"/>
  <c r="AC26" s="1"/>
  <c r="R26"/>
  <c r="AB26" s="1"/>
  <c r="Q26"/>
  <c r="AA26" s="1"/>
  <c r="P26"/>
  <c r="Z26" s="1"/>
  <c r="O26"/>
  <c r="AF25"/>
  <c r="X25"/>
  <c r="AH25" s="1"/>
  <c r="W25"/>
  <c r="AG25" s="1"/>
  <c r="U25"/>
  <c r="AE25" s="1"/>
  <c r="T25"/>
  <c r="AD25" s="1"/>
  <c r="S25"/>
  <c r="AC25" s="1"/>
  <c r="R25"/>
  <c r="AB25" s="1"/>
  <c r="Q25"/>
  <c r="AA25" s="1"/>
  <c r="P25"/>
  <c r="Z25" s="1"/>
  <c r="O25"/>
  <c r="AF24"/>
  <c r="X24"/>
  <c r="AH24" s="1"/>
  <c r="W24"/>
  <c r="AG24" s="1"/>
  <c r="U24"/>
  <c r="AE24" s="1"/>
  <c r="T24"/>
  <c r="AD24" s="1"/>
  <c r="S24"/>
  <c r="AC24" s="1"/>
  <c r="R24"/>
  <c r="AB24" s="1"/>
  <c r="Q24"/>
  <c r="AA24" s="1"/>
  <c r="P24"/>
  <c r="Z24" s="1"/>
  <c r="O24"/>
  <c r="AF23"/>
  <c r="X23"/>
  <c r="AH23" s="1"/>
  <c r="W23"/>
  <c r="AG23" s="1"/>
  <c r="U23"/>
  <c r="AE23" s="1"/>
  <c r="T23"/>
  <c r="AD23" s="1"/>
  <c r="S23"/>
  <c r="AC23" s="1"/>
  <c r="R23"/>
  <c r="AB23" s="1"/>
  <c r="Q23"/>
  <c r="AA23" s="1"/>
  <c r="P23"/>
  <c r="Z23" s="1"/>
  <c r="O23"/>
  <c r="AF22"/>
  <c r="X22"/>
  <c r="AH22" s="1"/>
  <c r="W22"/>
  <c r="AG22" s="1"/>
  <c r="U22"/>
  <c r="AE22" s="1"/>
  <c r="T22"/>
  <c r="AD22" s="1"/>
  <c r="S22"/>
  <c r="AC22" s="1"/>
  <c r="R22"/>
  <c r="AB22" s="1"/>
  <c r="Q22"/>
  <c r="AA22" s="1"/>
  <c r="P22"/>
  <c r="Z22" s="1"/>
  <c r="O22"/>
  <c r="AF21"/>
  <c r="X21"/>
  <c r="AH21" s="1"/>
  <c r="W21"/>
  <c r="AG21" s="1"/>
  <c r="U21"/>
  <c r="AE21" s="1"/>
  <c r="T21"/>
  <c r="AD21" s="1"/>
  <c r="S21"/>
  <c r="AC21" s="1"/>
  <c r="R21"/>
  <c r="AB21" s="1"/>
  <c r="Q21"/>
  <c r="AA21" s="1"/>
  <c r="P21"/>
  <c r="Z21" s="1"/>
  <c r="O21"/>
  <c r="AF20"/>
  <c r="X20"/>
  <c r="AH20" s="1"/>
  <c r="W20"/>
  <c r="AG20" s="1"/>
  <c r="U20"/>
  <c r="AE20" s="1"/>
  <c r="T20"/>
  <c r="AD20" s="1"/>
  <c r="S20"/>
  <c r="AC20" s="1"/>
  <c r="R20"/>
  <c r="AB20" s="1"/>
  <c r="Q20"/>
  <c r="AA20" s="1"/>
  <c r="P20"/>
  <c r="Z20" s="1"/>
  <c r="O20"/>
  <c r="AF19"/>
  <c r="X19"/>
  <c r="AH19" s="1"/>
  <c r="W19"/>
  <c r="AG19" s="1"/>
  <c r="U19"/>
  <c r="AE19" s="1"/>
  <c r="T19"/>
  <c r="AD19" s="1"/>
  <c r="S19"/>
  <c r="AC19" s="1"/>
  <c r="R19"/>
  <c r="AB19" s="1"/>
  <c r="Q19"/>
  <c r="AA19" s="1"/>
  <c r="P19"/>
  <c r="Z19" s="1"/>
  <c r="O19"/>
  <c r="AF18"/>
  <c r="X18"/>
  <c r="AH18" s="1"/>
  <c r="W18"/>
  <c r="AG18" s="1"/>
  <c r="U18"/>
  <c r="AE18" s="1"/>
  <c r="T18"/>
  <c r="AD18" s="1"/>
  <c r="S18"/>
  <c r="AC18" s="1"/>
  <c r="R18"/>
  <c r="AB18" s="1"/>
  <c r="Q18"/>
  <c r="AA18" s="1"/>
  <c r="P18"/>
  <c r="Z18" s="1"/>
  <c r="O18"/>
  <c r="AF17"/>
  <c r="X17"/>
  <c r="AH17" s="1"/>
  <c r="W17"/>
  <c r="AG17" s="1"/>
  <c r="U17"/>
  <c r="AE17" s="1"/>
  <c r="T17"/>
  <c r="AD17" s="1"/>
  <c r="S17"/>
  <c r="AC17" s="1"/>
  <c r="R17"/>
  <c r="AB17" s="1"/>
  <c r="Q17"/>
  <c r="AA17" s="1"/>
  <c r="P17"/>
  <c r="Z17" s="1"/>
  <c r="O17"/>
  <c r="AF16"/>
  <c r="X16"/>
  <c r="AH16" s="1"/>
  <c r="W16"/>
  <c r="AG16" s="1"/>
  <c r="U16"/>
  <c r="AE16" s="1"/>
  <c r="T16"/>
  <c r="AD16" s="1"/>
  <c r="S16"/>
  <c r="AC16" s="1"/>
  <c r="R16"/>
  <c r="AB16" s="1"/>
  <c r="Q16"/>
  <c r="AA16" s="1"/>
  <c r="P16"/>
  <c r="Z16" s="1"/>
  <c r="O16"/>
  <c r="AF15"/>
  <c r="X15"/>
  <c r="AH15" s="1"/>
  <c r="W15"/>
  <c r="AG15" s="1"/>
  <c r="U15"/>
  <c r="AE15" s="1"/>
  <c r="T15"/>
  <c r="AD15" s="1"/>
  <c r="S15"/>
  <c r="AC15" s="1"/>
  <c r="R15"/>
  <c r="AB15" s="1"/>
  <c r="Q15"/>
  <c r="AA15" s="1"/>
  <c r="P15"/>
  <c r="Z15" s="1"/>
  <c r="O15"/>
  <c r="AF14"/>
  <c r="X14"/>
  <c r="AH14" s="1"/>
  <c r="W14"/>
  <c r="AG14" s="1"/>
  <c r="U14"/>
  <c r="AE14" s="1"/>
  <c r="T14"/>
  <c r="AD14" s="1"/>
  <c r="S14"/>
  <c r="AC14" s="1"/>
  <c r="R14"/>
  <c r="AB14" s="1"/>
  <c r="Q14"/>
  <c r="AA14" s="1"/>
  <c r="P14"/>
  <c r="Z14" s="1"/>
  <c r="O14"/>
  <c r="AF13"/>
  <c r="X13"/>
  <c r="AH13" s="1"/>
  <c r="W13"/>
  <c r="AG13" s="1"/>
  <c r="U13"/>
  <c r="AE13" s="1"/>
  <c r="T13"/>
  <c r="AD13" s="1"/>
  <c r="S13"/>
  <c r="AC13" s="1"/>
  <c r="R13"/>
  <c r="AB13" s="1"/>
  <c r="Q13"/>
  <c r="AA13" s="1"/>
  <c r="P13"/>
  <c r="Z13" s="1"/>
  <c r="O13"/>
  <c r="AF11"/>
  <c r="X11"/>
  <c r="AH11" s="1"/>
  <c r="W11"/>
  <c r="AG11" s="1"/>
  <c r="U11"/>
  <c r="AE11" s="1"/>
  <c r="T11"/>
  <c r="AD11" s="1"/>
  <c r="S11"/>
  <c r="AC11" s="1"/>
  <c r="R11"/>
  <c r="AB11" s="1"/>
  <c r="Q11"/>
  <c r="AA11" s="1"/>
  <c r="P11"/>
  <c r="Z11" s="1"/>
  <c r="O11"/>
  <c r="AF10"/>
  <c r="X10"/>
  <c r="AH10" s="1"/>
  <c r="W10"/>
  <c r="AG10" s="1"/>
  <c r="U10"/>
  <c r="AE10" s="1"/>
  <c r="T10"/>
  <c r="AD10" s="1"/>
  <c r="S10"/>
  <c r="AC10" s="1"/>
  <c r="R10"/>
  <c r="AB10" s="1"/>
  <c r="Q10"/>
  <c r="AA10" s="1"/>
  <c r="P10"/>
  <c r="Z10" s="1"/>
  <c r="O10"/>
  <c r="AF8"/>
  <c r="X8"/>
  <c r="AH8" s="1"/>
  <c r="W8"/>
  <c r="AG8" s="1"/>
  <c r="U8"/>
  <c r="AE8" s="1"/>
  <c r="T8"/>
  <c r="AD8" s="1"/>
  <c r="S8"/>
  <c r="AC8" s="1"/>
  <c r="R8"/>
  <c r="AB8" s="1"/>
  <c r="Q8"/>
  <c r="AA8" s="1"/>
  <c r="P8"/>
  <c r="Z8" s="1"/>
  <c r="O8"/>
  <c r="AF7"/>
  <c r="X7"/>
  <c r="AH7" s="1"/>
  <c r="W7"/>
  <c r="AG7" s="1"/>
  <c r="U7"/>
  <c r="AE7" s="1"/>
  <c r="T7"/>
  <c r="AD7" s="1"/>
  <c r="S7"/>
  <c r="AC7" s="1"/>
  <c r="R7"/>
  <c r="AB7" s="1"/>
  <c r="Q7"/>
  <c r="AA7" s="1"/>
  <c r="P7"/>
  <c r="Z7" s="1"/>
  <c r="O7"/>
  <c r="AF6"/>
  <c r="X6"/>
  <c r="AH6" s="1"/>
  <c r="W6"/>
  <c r="AG6" s="1"/>
  <c r="U6"/>
  <c r="AE6" s="1"/>
  <c r="T6"/>
  <c r="AD6" s="1"/>
  <c r="S6"/>
  <c r="AC6" s="1"/>
  <c r="R6"/>
  <c r="AB6" s="1"/>
  <c r="Q6"/>
  <c r="AA6" s="1"/>
  <c r="P6"/>
  <c r="Z6" s="1"/>
  <c r="O6"/>
  <c r="AF5"/>
  <c r="X5"/>
  <c r="AH5" s="1"/>
  <c r="W5"/>
  <c r="AG5" s="1"/>
  <c r="U5"/>
  <c r="AE5" s="1"/>
  <c r="T5"/>
  <c r="AD5" s="1"/>
  <c r="S5"/>
  <c r="AC5" s="1"/>
  <c r="R5"/>
  <c r="AB5" s="1"/>
  <c r="Q5"/>
  <c r="AA5" s="1"/>
  <c r="P5"/>
  <c r="Z5" s="1"/>
  <c r="O5"/>
  <c r="AF4"/>
  <c r="X4"/>
  <c r="AH4" s="1"/>
  <c r="W4"/>
  <c r="AG4" s="1"/>
  <c r="U4"/>
  <c r="AE4" s="1"/>
  <c r="T4"/>
  <c r="AD4" s="1"/>
  <c r="S4"/>
  <c r="AC4" s="1"/>
  <c r="R4"/>
  <c r="AB4" s="1"/>
  <c r="Q4"/>
  <c r="AA4" s="1"/>
  <c r="P4"/>
  <c r="Z4" s="1"/>
  <c r="O4"/>
  <c r="AQ10" i="22"/>
  <c r="AR10" s="1"/>
  <c r="T8" i="18" s="1"/>
  <c r="AO19" i="22"/>
  <c r="AP4"/>
  <c r="G19" i="18"/>
  <c r="J471"/>
  <c r="A522" s="1"/>
  <c r="A537" s="1"/>
  <c r="J470"/>
  <c r="A521" s="1"/>
  <c r="A536" s="1"/>
  <c r="J469"/>
  <c r="A520" s="1"/>
  <c r="A535" s="1"/>
  <c r="J468"/>
  <c r="A519" s="1"/>
  <c r="A534" s="1"/>
  <c r="J467"/>
  <c r="A518" s="1"/>
  <c r="A533" s="1"/>
  <c r="J465"/>
  <c r="A516" s="1"/>
  <c r="A531" s="1"/>
  <c r="J464"/>
  <c r="A515" s="1"/>
  <c r="A530" s="1"/>
  <c r="J463"/>
  <c r="A514" s="1"/>
  <c r="A529" s="1"/>
  <c r="J462"/>
  <c r="A513" s="1"/>
  <c r="A528" s="1"/>
  <c r="J461"/>
  <c r="A512" s="1"/>
  <c r="A527" s="1"/>
  <c r="J460"/>
  <c r="A511" s="1"/>
  <c r="A526" s="1"/>
  <c r="J459"/>
  <c r="A510" s="1"/>
  <c r="A525" s="1"/>
  <c r="J458"/>
  <c r="A509" s="1"/>
  <c r="A524" s="1"/>
  <c r="AF14"/>
  <c r="AD15"/>
  <c r="AD11"/>
  <c r="AB13"/>
  <c r="AB5"/>
  <c r="Z12"/>
  <c r="X11"/>
  <c r="V11"/>
  <c r="R13"/>
  <c r="R5"/>
  <c r="P15"/>
  <c r="P11"/>
  <c r="A4"/>
  <c r="N5"/>
  <c r="L15"/>
  <c r="L11"/>
  <c r="J14"/>
  <c r="J10"/>
  <c r="J5"/>
  <c r="H15"/>
  <c r="H11"/>
  <c r="D5"/>
  <c r="AR16" i="19"/>
  <c r="AF5" i="18" s="1"/>
  <c r="AR15" i="19"/>
  <c r="AD5" i="18" s="1"/>
  <c r="AR14" i="19"/>
  <c r="AR13"/>
  <c r="Z5" i="18" s="1"/>
  <c r="AR12" i="19"/>
  <c r="X5" i="18" s="1"/>
  <c r="AR11" i="19"/>
  <c r="V5" i="18" s="1"/>
  <c r="AN11" i="19"/>
  <c r="AR10"/>
  <c r="T5" i="18" s="1"/>
  <c r="AR9" i="19"/>
  <c r="AR8"/>
  <c r="P5" i="18" s="1"/>
  <c r="AR7" i="19"/>
  <c r="AR6"/>
  <c r="L5" i="18" s="1"/>
  <c r="AR5" i="19"/>
  <c r="AR4"/>
  <c r="H5" i="18" s="1"/>
  <c r="AR16" i="26"/>
  <c r="AF12" i="18" s="1"/>
  <c r="AR15" i="26"/>
  <c r="AD12" i="18" s="1"/>
  <c r="AR14" i="26"/>
  <c r="AB12" i="18" s="1"/>
  <c r="AR13" i="26"/>
  <c r="AR12"/>
  <c r="X13" i="18" s="1"/>
  <c r="AR11" i="26"/>
  <c r="V12" i="18" s="1"/>
  <c r="AN11" i="26"/>
  <c r="AR10"/>
  <c r="T12" i="18" s="1"/>
  <c r="AR9" i="26"/>
  <c r="R12" i="18" s="1"/>
  <c r="AR8" i="26"/>
  <c r="P12" i="18" s="1"/>
  <c r="AR7" i="26"/>
  <c r="N12" i="18" s="1"/>
  <c r="AR6" i="26"/>
  <c r="L12" i="18" s="1"/>
  <c r="AR5" i="26"/>
  <c r="J12" i="18" s="1"/>
  <c r="AR4" i="26"/>
  <c r="H12" i="18" s="1"/>
  <c r="AR3" i="26"/>
  <c r="AR16" i="27"/>
  <c r="AF13" i="18" s="1"/>
  <c r="AR15" i="27"/>
  <c r="AD13" i="18" s="1"/>
  <c r="AR14" i="27"/>
  <c r="AR13"/>
  <c r="Z13" i="18" s="1"/>
  <c r="AR12" i="27"/>
  <c r="AR11"/>
  <c r="V13" i="18" s="1"/>
  <c r="AN11" i="27"/>
  <c r="AR10"/>
  <c r="T13" i="18" s="1"/>
  <c r="AR9" i="27"/>
  <c r="AR8"/>
  <c r="P13" i="18" s="1"/>
  <c r="AR7" i="27"/>
  <c r="N13" i="18" s="1"/>
  <c r="AR6" i="27"/>
  <c r="L13" i="18" s="1"/>
  <c r="AR5" i="27"/>
  <c r="J13" i="18" s="1"/>
  <c r="AR4" i="27"/>
  <c r="H13" i="18" s="1"/>
  <c r="AR3" i="27"/>
  <c r="AR16" i="30"/>
  <c r="AF15" i="18" s="1"/>
  <c r="AR15" i="30"/>
  <c r="AR14"/>
  <c r="AB15" i="18" s="1"/>
  <c r="AR13" i="30"/>
  <c r="Z15" i="18" s="1"/>
  <c r="AR12" i="30"/>
  <c r="X15" i="18" s="1"/>
  <c r="AR11" i="30"/>
  <c r="V15" i="18" s="1"/>
  <c r="AN11" i="30"/>
  <c r="AR10"/>
  <c r="T15" i="18" s="1"/>
  <c r="AR9" i="30"/>
  <c r="R15" i="18" s="1"/>
  <c r="AR8" i="30"/>
  <c r="AR7"/>
  <c r="N15" i="18" s="1"/>
  <c r="AR6" i="30"/>
  <c r="AR5"/>
  <c r="J15" i="18" s="1"/>
  <c r="AR4" i="30"/>
  <c r="AR3"/>
  <c r="AR16" i="28"/>
  <c r="AR15"/>
  <c r="AD14" i="18" s="1"/>
  <c r="AR14" i="28"/>
  <c r="AB14" i="18" s="1"/>
  <c r="AR13" i="28"/>
  <c r="Z14" i="18" s="1"/>
  <c r="AR12" i="28"/>
  <c r="X14" i="18" s="1"/>
  <c r="AR11" i="28"/>
  <c r="V14" i="18" s="1"/>
  <c r="AN11" i="28"/>
  <c r="AR10"/>
  <c r="T14" i="18" s="1"/>
  <c r="AR9" i="28"/>
  <c r="R14" i="18" s="1"/>
  <c r="AR8" i="28"/>
  <c r="P14" i="18" s="1"/>
  <c r="AR7" i="28"/>
  <c r="N14" i="18" s="1"/>
  <c r="AR6" i="28"/>
  <c r="L14" i="18" s="1"/>
  <c r="AR5" i="28"/>
  <c r="AR4"/>
  <c r="H14" i="18" s="1"/>
  <c r="AR3" i="28"/>
  <c r="D14" i="18" s="1"/>
  <c r="AR16" i="25"/>
  <c r="AF11" i="18" s="1"/>
  <c r="AR15" i="25"/>
  <c r="AR14"/>
  <c r="AB11" i="18" s="1"/>
  <c r="AR13" i="25"/>
  <c r="Z11" i="18" s="1"/>
  <c r="AR12" i="25"/>
  <c r="X12" i="18" s="1"/>
  <c r="AR11" i="25"/>
  <c r="AN11"/>
  <c r="AR10"/>
  <c r="T11" i="18" s="1"/>
  <c r="AR9" i="25"/>
  <c r="R11" i="18" s="1"/>
  <c r="AR8" i="25"/>
  <c r="AR7"/>
  <c r="N11" i="18" s="1"/>
  <c r="AR6" i="25"/>
  <c r="AR5"/>
  <c r="J11" i="18" s="1"/>
  <c r="AR4" i="25"/>
  <c r="AR3"/>
  <c r="D11" i="18" s="1"/>
  <c r="AR16" i="24"/>
  <c r="AF10" i="18" s="1"/>
  <c r="AR15" i="24"/>
  <c r="AD10" i="18" s="1"/>
  <c r="AR14" i="24"/>
  <c r="AB10" i="18" s="1"/>
  <c r="AR13" i="24"/>
  <c r="Z10" i="18" s="1"/>
  <c r="AR12" i="24"/>
  <c r="AR11"/>
  <c r="V10" i="18" s="1"/>
  <c r="AN11" i="24"/>
  <c r="AR10"/>
  <c r="T10" i="18" s="1"/>
  <c r="AR9" i="24"/>
  <c r="R10" i="18" s="1"/>
  <c r="AR8" i="24"/>
  <c r="P10" i="18" s="1"/>
  <c r="AR7" i="24"/>
  <c r="N10" i="18" s="1"/>
  <c r="AR6" i="24"/>
  <c r="L10" i="18" s="1"/>
  <c r="AR5" i="24"/>
  <c r="AR4"/>
  <c r="H10" i="18" s="1"/>
  <c r="AR3" i="24"/>
  <c r="D15" i="18"/>
  <c r="D13"/>
  <c r="D12"/>
  <c r="D10"/>
  <c r="AR16" i="23"/>
  <c r="AF9" i="18" s="1"/>
  <c r="AR15" i="23"/>
  <c r="AD9" i="18" s="1"/>
  <c r="AR14" i="23"/>
  <c r="AB9" i="18" s="1"/>
  <c r="AR13" i="23"/>
  <c r="Z9" i="18" s="1"/>
  <c r="AR12" i="23"/>
  <c r="X10" i="18" s="1"/>
  <c r="AR11" i="23"/>
  <c r="V9" i="18" s="1"/>
  <c r="AN11" i="23"/>
  <c r="AR10"/>
  <c r="T9" i="18" s="1"/>
  <c r="AR9" i="23"/>
  <c r="R9" i="18" s="1"/>
  <c r="AR8" i="23"/>
  <c r="P9" i="18" s="1"/>
  <c r="AR7" i="23"/>
  <c r="N9" i="18" s="1"/>
  <c r="AR6" i="23"/>
  <c r="L9" i="18" s="1"/>
  <c r="AR5" i="23"/>
  <c r="J9" i="18" s="1"/>
  <c r="AR4" i="23"/>
  <c r="H9" i="18" s="1"/>
  <c r="AR3" i="23"/>
  <c r="D9" i="18" s="1"/>
  <c r="AR16" i="22"/>
  <c r="AF8" i="18" s="1"/>
  <c r="AR15" i="22"/>
  <c r="AD8" i="18" s="1"/>
  <c r="AR14" i="22"/>
  <c r="AB8" i="18" s="1"/>
  <c r="AR13" i="22"/>
  <c r="Z8" i="18" s="1"/>
  <c r="AR12" i="22"/>
  <c r="X8" i="18" s="1"/>
  <c r="AR11" i="22"/>
  <c r="V8" i="18" s="1"/>
  <c r="AN11" i="22"/>
  <c r="AR9"/>
  <c r="R8" i="18" s="1"/>
  <c r="AR8" i="22"/>
  <c r="P8" i="18" s="1"/>
  <c r="AR7" i="22"/>
  <c r="N8" i="18" s="1"/>
  <c r="AR6" i="22"/>
  <c r="L8" i="18" s="1"/>
  <c r="AR5" i="22"/>
  <c r="AR4"/>
  <c r="H8" i="18" s="1"/>
  <c r="AR3" i="22"/>
  <c r="D8" i="18" s="1"/>
  <c r="R7"/>
  <c r="AR16" i="21"/>
  <c r="AF7" i="18" s="1"/>
  <c r="AR15" i="21"/>
  <c r="AD7" i="18" s="1"/>
  <c r="AR14" i="21"/>
  <c r="AB7" i="18" s="1"/>
  <c r="AR13" i="21"/>
  <c r="Z7" i="18" s="1"/>
  <c r="AR12" i="21"/>
  <c r="X7" i="18" s="1"/>
  <c r="AR11" i="21"/>
  <c r="V7" i="18" s="1"/>
  <c r="AN11" i="21"/>
  <c r="AR10"/>
  <c r="T7" i="18" s="1"/>
  <c r="AR9" i="21"/>
  <c r="AR8"/>
  <c r="P7" i="18" s="1"/>
  <c r="AR7" i="21"/>
  <c r="N7" i="18" s="1"/>
  <c r="AR6" i="21"/>
  <c r="L7" i="18" s="1"/>
  <c r="AR5" i="21"/>
  <c r="J7" i="18" s="1"/>
  <c r="AR4" i="21"/>
  <c r="H7" i="18" s="1"/>
  <c r="AR3" i="21"/>
  <c r="D7" i="18" s="1"/>
  <c r="AR16" i="20"/>
  <c r="AF6" i="18" s="1"/>
  <c r="AR15" i="20"/>
  <c r="AD6" i="18" s="1"/>
  <c r="AR14" i="20"/>
  <c r="AB6" i="18" s="1"/>
  <c r="AR13" i="20"/>
  <c r="Z6" i="18" s="1"/>
  <c r="AR12" i="20"/>
  <c r="X6" i="18" s="1"/>
  <c r="AR11" i="20"/>
  <c r="V6" i="18" s="1"/>
  <c r="AN11" i="20"/>
  <c r="AR10"/>
  <c r="T6" i="18" s="1"/>
  <c r="AR9" i="20"/>
  <c r="R6" i="18" s="1"/>
  <c r="AR8" i="20"/>
  <c r="P6" i="18" s="1"/>
  <c r="AR7" i="20"/>
  <c r="N6" i="18" s="1"/>
  <c r="AR6" i="20"/>
  <c r="L6" i="18" s="1"/>
  <c r="AR5" i="20"/>
  <c r="J6" i="18" s="1"/>
  <c r="AR4" i="20"/>
  <c r="H6" i="18" s="1"/>
  <c r="AR3" i="20"/>
  <c r="D6" i="18" s="1"/>
  <c r="AR4" i="17"/>
  <c r="AR5"/>
  <c r="J4" i="18" s="1"/>
  <c r="AR6" i="17"/>
  <c r="L4" i="18" s="1"/>
  <c r="AR7" i="17"/>
  <c r="N4" i="18" s="1"/>
  <c r="AR8" i="17"/>
  <c r="P4" i="18" s="1"/>
  <c r="AR9" i="17"/>
  <c r="R4" i="18" s="1"/>
  <c r="AR10" i="17"/>
  <c r="T4" i="18" s="1"/>
  <c r="AR11" i="17"/>
  <c r="V4" i="18" s="1"/>
  <c r="AR12" i="17"/>
  <c r="X4" i="18" s="1"/>
  <c r="AR13" i="17"/>
  <c r="Z4" i="18" s="1"/>
  <c r="AR14" i="17"/>
  <c r="AB4" i="18" s="1"/>
  <c r="AR15" i="17"/>
  <c r="AD4" i="18" s="1"/>
  <c r="AR16" i="17"/>
  <c r="AF4" i="18" s="1"/>
  <c r="AR3" i="17"/>
  <c r="D4" i="18" s="1"/>
  <c r="AN11" i="17"/>
  <c r="B54" i="30"/>
  <c r="H54" s="1"/>
  <c r="B53"/>
  <c r="AN15" s="1"/>
  <c r="B52"/>
  <c r="H52" s="1"/>
  <c r="B51"/>
  <c r="AN13" s="1"/>
  <c r="B50"/>
  <c r="H50" s="1"/>
  <c r="B48"/>
  <c r="AN10" s="1"/>
  <c r="B47"/>
  <c r="AN9" s="1"/>
  <c r="B46"/>
  <c r="AN8" s="1"/>
  <c r="B45"/>
  <c r="AN7" s="1"/>
  <c r="B44"/>
  <c r="AN6" s="1"/>
  <c r="B43"/>
  <c r="AN5" s="1"/>
  <c r="B42"/>
  <c r="AN4" s="1"/>
  <c r="B41"/>
  <c r="AN3" s="1"/>
  <c r="B54" i="28"/>
  <c r="AN16" s="1"/>
  <c r="B53"/>
  <c r="AN15" s="1"/>
  <c r="B52"/>
  <c r="AN14" s="1"/>
  <c r="B51"/>
  <c r="AN13" s="1"/>
  <c r="B50"/>
  <c r="AN12" s="1"/>
  <c r="B48"/>
  <c r="B82" s="1"/>
  <c r="B47"/>
  <c r="AN9" s="1"/>
  <c r="B46"/>
  <c r="B80" s="1"/>
  <c r="B45"/>
  <c r="AN7" s="1"/>
  <c r="B44"/>
  <c r="B78" s="1"/>
  <c r="B43"/>
  <c r="AN5" s="1"/>
  <c r="B42"/>
  <c r="B76" s="1"/>
  <c r="B41"/>
  <c r="AN3" s="1"/>
  <c r="B54" i="27"/>
  <c r="AN16" s="1"/>
  <c r="B53"/>
  <c r="AN15" s="1"/>
  <c r="B52"/>
  <c r="H52" s="1"/>
  <c r="B51"/>
  <c r="AN13" s="1"/>
  <c r="B50"/>
  <c r="B84" s="1"/>
  <c r="B48"/>
  <c r="AN10" s="1"/>
  <c r="B47"/>
  <c r="H47" s="1"/>
  <c r="B46"/>
  <c r="AN8" s="1"/>
  <c r="B45"/>
  <c r="H45" s="1"/>
  <c r="B44"/>
  <c r="AN6" s="1"/>
  <c r="B43"/>
  <c r="H43" s="1"/>
  <c r="B42"/>
  <c r="AN4" s="1"/>
  <c r="B41"/>
  <c r="B58" s="1"/>
  <c r="D58" s="1"/>
  <c r="B54" i="26"/>
  <c r="AN16" s="1"/>
  <c r="B53"/>
  <c r="AN15" s="1"/>
  <c r="B52"/>
  <c r="AN14" s="1"/>
  <c r="B51"/>
  <c r="B68" s="1"/>
  <c r="H68" s="1"/>
  <c r="E85" s="1"/>
  <c r="V519" i="18" s="1"/>
  <c r="B50" i="26"/>
  <c r="AN12" s="1"/>
  <c r="B48"/>
  <c r="B82" s="1"/>
  <c r="B47"/>
  <c r="AN9" s="1"/>
  <c r="B46"/>
  <c r="B80" s="1"/>
  <c r="B45"/>
  <c r="AN7" s="1"/>
  <c r="B44"/>
  <c r="B78" s="1"/>
  <c r="B43"/>
  <c r="AN5" s="1"/>
  <c r="B42"/>
  <c r="B76" s="1"/>
  <c r="B41"/>
  <c r="AN3" s="1"/>
  <c r="B54" i="25"/>
  <c r="B71" s="1"/>
  <c r="H71" s="1"/>
  <c r="E88" s="1"/>
  <c r="U522" i="18" s="1"/>
  <c r="B53" i="25"/>
  <c r="AN15" s="1"/>
  <c r="B52"/>
  <c r="B69" s="1"/>
  <c r="H69" s="1"/>
  <c r="E86" s="1"/>
  <c r="U520" i="18" s="1"/>
  <c r="B51" i="25"/>
  <c r="AN13" s="1"/>
  <c r="B50"/>
  <c r="H50" s="1"/>
  <c r="B48"/>
  <c r="AN10" s="1"/>
  <c r="B47"/>
  <c r="B81" s="1"/>
  <c r="B46"/>
  <c r="AN8" s="1"/>
  <c r="B45"/>
  <c r="B79" s="1"/>
  <c r="B44"/>
  <c r="AN6" s="1"/>
  <c r="B43"/>
  <c r="B77" s="1"/>
  <c r="B42"/>
  <c r="AN4" s="1"/>
  <c r="B41"/>
  <c r="B75" s="1"/>
  <c r="B54" i="24"/>
  <c r="AN16" s="1"/>
  <c r="B53"/>
  <c r="B70" s="1"/>
  <c r="D70" s="1"/>
  <c r="B52"/>
  <c r="AN14" s="1"/>
  <c r="B51"/>
  <c r="B85" s="1"/>
  <c r="B50"/>
  <c r="AN12" s="1"/>
  <c r="B48"/>
  <c r="H48" s="1"/>
  <c r="B47"/>
  <c r="AN9" s="1"/>
  <c r="B46"/>
  <c r="B80" s="1"/>
  <c r="B45"/>
  <c r="AN7" s="1"/>
  <c r="B44"/>
  <c r="B78" s="1"/>
  <c r="B43"/>
  <c r="AN5" s="1"/>
  <c r="B42"/>
  <c r="H42" s="1"/>
  <c r="B41"/>
  <c r="AN3" s="1"/>
  <c r="B54" i="23"/>
  <c r="AN16" s="1"/>
  <c r="B53"/>
  <c r="AN15" s="1"/>
  <c r="B52"/>
  <c r="AN14" s="1"/>
  <c r="B51"/>
  <c r="AN13" s="1"/>
  <c r="B50"/>
  <c r="AN12" s="1"/>
  <c r="B48"/>
  <c r="AN10" s="1"/>
  <c r="B47"/>
  <c r="AN9" s="1"/>
  <c r="B46"/>
  <c r="AN8" s="1"/>
  <c r="B45"/>
  <c r="AN7" s="1"/>
  <c r="B44"/>
  <c r="AN6" s="1"/>
  <c r="B43"/>
  <c r="AN5" s="1"/>
  <c r="B42"/>
  <c r="AN4" s="1"/>
  <c r="B41"/>
  <c r="AN3" s="1"/>
  <c r="B54" i="22"/>
  <c r="AN16" s="1"/>
  <c r="B53"/>
  <c r="AN15" s="1"/>
  <c r="B52"/>
  <c r="AN14" s="1"/>
  <c r="B51"/>
  <c r="AN13" s="1"/>
  <c r="B50"/>
  <c r="AN12" s="1"/>
  <c r="B48"/>
  <c r="AN10" s="1"/>
  <c r="B47"/>
  <c r="AN9" s="1"/>
  <c r="B46"/>
  <c r="AN8" s="1"/>
  <c r="B45"/>
  <c r="AN7" s="1"/>
  <c r="B44"/>
  <c r="AN6" s="1"/>
  <c r="B43"/>
  <c r="AN5" s="1"/>
  <c r="B42"/>
  <c r="AN4" s="1"/>
  <c r="B41"/>
  <c r="AN3" s="1"/>
  <c r="B54" i="21"/>
  <c r="AN16" s="1"/>
  <c r="B53"/>
  <c r="AN15" s="1"/>
  <c r="B52"/>
  <c r="AN14" s="1"/>
  <c r="B51"/>
  <c r="AN13" s="1"/>
  <c r="B50"/>
  <c r="AN12" s="1"/>
  <c r="B48"/>
  <c r="AN10" s="1"/>
  <c r="B47"/>
  <c r="AN9" s="1"/>
  <c r="B46"/>
  <c r="AN8" s="1"/>
  <c r="B45"/>
  <c r="AN7" s="1"/>
  <c r="B44"/>
  <c r="AN6" s="1"/>
  <c r="B43"/>
  <c r="AN5" s="1"/>
  <c r="B42"/>
  <c r="AN4" s="1"/>
  <c r="B41"/>
  <c r="AN3" s="1"/>
  <c r="B54" i="20"/>
  <c r="AN16" s="1"/>
  <c r="B53"/>
  <c r="AN15" s="1"/>
  <c r="B52"/>
  <c r="AN14" s="1"/>
  <c r="B51"/>
  <c r="AN13" s="1"/>
  <c r="B50"/>
  <c r="AN12" s="1"/>
  <c r="B48"/>
  <c r="AN10" s="1"/>
  <c r="B47"/>
  <c r="AN9" s="1"/>
  <c r="B46"/>
  <c r="AN8" s="1"/>
  <c r="B45"/>
  <c r="AN7" s="1"/>
  <c r="B44"/>
  <c r="AN6" s="1"/>
  <c r="B43"/>
  <c r="AN5" s="1"/>
  <c r="B42"/>
  <c r="AN4" s="1"/>
  <c r="B41"/>
  <c r="AN3" s="1"/>
  <c r="B54" i="19"/>
  <c r="AN16" s="1"/>
  <c r="B53"/>
  <c r="AN15" s="1"/>
  <c r="B52"/>
  <c r="AN14" s="1"/>
  <c r="B51"/>
  <c r="AN13" s="1"/>
  <c r="B50"/>
  <c r="AN12" s="1"/>
  <c r="B48"/>
  <c r="AN10" s="1"/>
  <c r="B47"/>
  <c r="AN9" s="1"/>
  <c r="B46"/>
  <c r="AN8" s="1"/>
  <c r="B45"/>
  <c r="AN7" s="1"/>
  <c r="B44"/>
  <c r="AN6" s="1"/>
  <c r="B43"/>
  <c r="AN5" s="1"/>
  <c r="B42"/>
  <c r="AN4" s="1"/>
  <c r="B41"/>
  <c r="AN3" s="1"/>
  <c r="B51" i="17"/>
  <c r="AN13" s="1"/>
  <c r="B50"/>
  <c r="AN12" s="1"/>
  <c r="U2" i="18"/>
  <c r="J466" s="1"/>
  <c r="A517" s="1"/>
  <c r="A532" s="1"/>
  <c r="B48" i="17"/>
  <c r="AN10" s="1"/>
  <c r="B47"/>
  <c r="AN9" s="1"/>
  <c r="B46"/>
  <c r="AN8" s="1"/>
  <c r="B45"/>
  <c r="AN7" s="1"/>
  <c r="B44"/>
  <c r="AN6" s="1"/>
  <c r="B43"/>
  <c r="AN5" s="1"/>
  <c r="B42"/>
  <c r="AN4" s="1"/>
  <c r="B41"/>
  <c r="AN3" s="1"/>
  <c r="G88" i="30"/>
  <c r="B83"/>
  <c r="B81"/>
  <c r="B79"/>
  <c r="I71"/>
  <c r="B71"/>
  <c r="B88" s="1"/>
  <c r="I70"/>
  <c r="G87" s="1"/>
  <c r="I69"/>
  <c r="G86" s="1"/>
  <c r="I68"/>
  <c r="G85" s="1"/>
  <c r="I67"/>
  <c r="G84" s="1"/>
  <c r="I66"/>
  <c r="G83" s="1"/>
  <c r="B66"/>
  <c r="K66" s="1"/>
  <c r="I65"/>
  <c r="G82" s="1"/>
  <c r="I64"/>
  <c r="G81" s="1"/>
  <c r="I63"/>
  <c r="G80" s="1"/>
  <c r="I62"/>
  <c r="G79" s="1"/>
  <c r="I61"/>
  <c r="G78" s="1"/>
  <c r="I60"/>
  <c r="G77" s="1"/>
  <c r="I59"/>
  <c r="G76" s="1"/>
  <c r="I58"/>
  <c r="G75" s="1"/>
  <c r="H53"/>
  <c r="H49"/>
  <c r="H48"/>
  <c r="H41"/>
  <c r="B40"/>
  <c r="AF37"/>
  <c r="X37"/>
  <c r="AH37" s="1"/>
  <c r="W37"/>
  <c r="AG37" s="1"/>
  <c r="U37"/>
  <c r="AE37" s="1"/>
  <c r="T37"/>
  <c r="AD37" s="1"/>
  <c r="S37"/>
  <c r="AC37" s="1"/>
  <c r="R37"/>
  <c r="AB37" s="1"/>
  <c r="Q37"/>
  <c r="AA37" s="1"/>
  <c r="P37"/>
  <c r="Z37" s="1"/>
  <c r="O37"/>
  <c r="AF36"/>
  <c r="X36"/>
  <c r="AH36" s="1"/>
  <c r="W36"/>
  <c r="AG36" s="1"/>
  <c r="U36"/>
  <c r="AE36" s="1"/>
  <c r="T36"/>
  <c r="AD36" s="1"/>
  <c r="S36"/>
  <c r="AC36" s="1"/>
  <c r="R36"/>
  <c r="AB36" s="1"/>
  <c r="Q36"/>
  <c r="AA36" s="1"/>
  <c r="P36"/>
  <c r="Z36" s="1"/>
  <c r="AJ36" s="1"/>
  <c r="O36"/>
  <c r="AH35"/>
  <c r="AF35"/>
  <c r="AC35"/>
  <c r="X35"/>
  <c r="W35"/>
  <c r="AG35" s="1"/>
  <c r="U35"/>
  <c r="AE35" s="1"/>
  <c r="T35"/>
  <c r="AD35" s="1"/>
  <c r="S35"/>
  <c r="R35"/>
  <c r="AB35" s="1"/>
  <c r="Q35"/>
  <c r="AA35" s="1"/>
  <c r="P35"/>
  <c r="Z35" s="1"/>
  <c r="O35"/>
  <c r="AG34"/>
  <c r="AF34"/>
  <c r="AD34"/>
  <c r="X34"/>
  <c r="AH34" s="1"/>
  <c r="W34"/>
  <c r="U34"/>
  <c r="AE34" s="1"/>
  <c r="T34"/>
  <c r="S34"/>
  <c r="AC34" s="1"/>
  <c r="R34"/>
  <c r="AB34" s="1"/>
  <c r="Q34"/>
  <c r="AA34" s="1"/>
  <c r="P34"/>
  <c r="Z34" s="1"/>
  <c r="AJ34" s="1"/>
  <c r="O34"/>
  <c r="AF33"/>
  <c r="X33"/>
  <c r="AH33" s="1"/>
  <c r="W33"/>
  <c r="AG33" s="1"/>
  <c r="U33"/>
  <c r="AE33" s="1"/>
  <c r="T33"/>
  <c r="AD33" s="1"/>
  <c r="S33"/>
  <c r="AC33" s="1"/>
  <c r="R33"/>
  <c r="AB33" s="1"/>
  <c r="Q33"/>
  <c r="AA33" s="1"/>
  <c r="P33"/>
  <c r="Z33" s="1"/>
  <c r="O33"/>
  <c r="AF32"/>
  <c r="AE32"/>
  <c r="AA32"/>
  <c r="X32"/>
  <c r="AH32" s="1"/>
  <c r="W32"/>
  <c r="AG32" s="1"/>
  <c r="U32"/>
  <c r="T32"/>
  <c r="AD32" s="1"/>
  <c r="S32"/>
  <c r="AC32" s="1"/>
  <c r="R32"/>
  <c r="AB32" s="1"/>
  <c r="Q32"/>
  <c r="P32"/>
  <c r="Z32" s="1"/>
  <c r="O32"/>
  <c r="AH31"/>
  <c r="AF31"/>
  <c r="AC31"/>
  <c r="X31"/>
  <c r="W31"/>
  <c r="AG31" s="1"/>
  <c r="U31"/>
  <c r="AE31" s="1"/>
  <c r="T31"/>
  <c r="AD31" s="1"/>
  <c r="S31"/>
  <c r="R31"/>
  <c r="AB31" s="1"/>
  <c r="Q31"/>
  <c r="AA31" s="1"/>
  <c r="P31"/>
  <c r="Z31" s="1"/>
  <c r="O31"/>
  <c r="AG30"/>
  <c r="AF30"/>
  <c r="AE30"/>
  <c r="AA30"/>
  <c r="X30"/>
  <c r="AH30" s="1"/>
  <c r="W30"/>
  <c r="U30"/>
  <c r="T30"/>
  <c r="AD30" s="1"/>
  <c r="S30"/>
  <c r="AC30" s="1"/>
  <c r="R30"/>
  <c r="AB30" s="1"/>
  <c r="Q30"/>
  <c r="P30"/>
  <c r="Z30" s="1"/>
  <c r="O30"/>
  <c r="AF29"/>
  <c r="X29"/>
  <c r="AH29" s="1"/>
  <c r="W29"/>
  <c r="AG29" s="1"/>
  <c r="U29"/>
  <c r="AE29" s="1"/>
  <c r="T29"/>
  <c r="AD29" s="1"/>
  <c r="S29"/>
  <c r="AC29" s="1"/>
  <c r="R29"/>
  <c r="AB29" s="1"/>
  <c r="Q29"/>
  <c r="AA29" s="1"/>
  <c r="P29"/>
  <c r="Z29" s="1"/>
  <c r="O29"/>
  <c r="AF28"/>
  <c r="AE28"/>
  <c r="AA28"/>
  <c r="X28"/>
  <c r="AH28" s="1"/>
  <c r="W28"/>
  <c r="AG28" s="1"/>
  <c r="U28"/>
  <c r="T28"/>
  <c r="AD28" s="1"/>
  <c r="S28"/>
  <c r="AC28" s="1"/>
  <c r="R28"/>
  <c r="AB28" s="1"/>
  <c r="Q28"/>
  <c r="P28"/>
  <c r="Z28" s="1"/>
  <c r="O28"/>
  <c r="AH27"/>
  <c r="AF27"/>
  <c r="AC27"/>
  <c r="X27"/>
  <c r="W27"/>
  <c r="AG27" s="1"/>
  <c r="U27"/>
  <c r="AE27" s="1"/>
  <c r="T27"/>
  <c r="AD27" s="1"/>
  <c r="S27"/>
  <c r="R27"/>
  <c r="AB27" s="1"/>
  <c r="Q27"/>
  <c r="AA27" s="1"/>
  <c r="P27"/>
  <c r="Z27" s="1"/>
  <c r="O27"/>
  <c r="AG26"/>
  <c r="AF26"/>
  <c r="AE26"/>
  <c r="AA26"/>
  <c r="X26"/>
  <c r="AH26" s="1"/>
  <c r="W26"/>
  <c r="U26"/>
  <c r="T26"/>
  <c r="AD26" s="1"/>
  <c r="S26"/>
  <c r="AC26" s="1"/>
  <c r="R26"/>
  <c r="AB26" s="1"/>
  <c r="Q26"/>
  <c r="P26"/>
  <c r="Z26" s="1"/>
  <c r="O26"/>
  <c r="AF25"/>
  <c r="X25"/>
  <c r="AH25" s="1"/>
  <c r="W25"/>
  <c r="AG25" s="1"/>
  <c r="U25"/>
  <c r="AE25" s="1"/>
  <c r="T25"/>
  <c r="AD25" s="1"/>
  <c r="S25"/>
  <c r="AC25" s="1"/>
  <c r="R25"/>
  <c r="AB25" s="1"/>
  <c r="Q25"/>
  <c r="AA25" s="1"/>
  <c r="P25"/>
  <c r="Z25" s="1"/>
  <c r="O25"/>
  <c r="AF24"/>
  <c r="AE24"/>
  <c r="AA24"/>
  <c r="X24"/>
  <c r="AH24" s="1"/>
  <c r="W24"/>
  <c r="AG24" s="1"/>
  <c r="U24"/>
  <c r="T24"/>
  <c r="AD24" s="1"/>
  <c r="S24"/>
  <c r="AC24" s="1"/>
  <c r="R24"/>
  <c r="AB24" s="1"/>
  <c r="Q24"/>
  <c r="P24"/>
  <c r="Z24" s="1"/>
  <c r="O24"/>
  <c r="AH23"/>
  <c r="AF23"/>
  <c r="AC23"/>
  <c r="X23"/>
  <c r="W23"/>
  <c r="AG23" s="1"/>
  <c r="U23"/>
  <c r="AE23" s="1"/>
  <c r="T23"/>
  <c r="AD23" s="1"/>
  <c r="S23"/>
  <c r="R23"/>
  <c r="AB23" s="1"/>
  <c r="Q23"/>
  <c r="AA23" s="1"/>
  <c r="P23"/>
  <c r="Z23" s="1"/>
  <c r="O23"/>
  <c r="AG22"/>
  <c r="AF22"/>
  <c r="AE22"/>
  <c r="AA22"/>
  <c r="X22"/>
  <c r="AH22" s="1"/>
  <c r="W22"/>
  <c r="U22"/>
  <c r="T22"/>
  <c r="AD22" s="1"/>
  <c r="S22"/>
  <c r="AC22" s="1"/>
  <c r="R22"/>
  <c r="AB22" s="1"/>
  <c r="Q22"/>
  <c r="P22"/>
  <c r="Z22" s="1"/>
  <c r="O22"/>
  <c r="AF21"/>
  <c r="X21"/>
  <c r="AH21" s="1"/>
  <c r="W21"/>
  <c r="AG21" s="1"/>
  <c r="U21"/>
  <c r="AE21" s="1"/>
  <c r="T21"/>
  <c r="AD21" s="1"/>
  <c r="S21"/>
  <c r="AC21" s="1"/>
  <c r="R21"/>
  <c r="AB21" s="1"/>
  <c r="Q21"/>
  <c r="AA21" s="1"/>
  <c r="P21"/>
  <c r="Z21" s="1"/>
  <c r="O21"/>
  <c r="AF20"/>
  <c r="AE20"/>
  <c r="AA20"/>
  <c r="X20"/>
  <c r="AH20" s="1"/>
  <c r="W20"/>
  <c r="AG20" s="1"/>
  <c r="U20"/>
  <c r="T20"/>
  <c r="AD20" s="1"/>
  <c r="S20"/>
  <c r="AC20" s="1"/>
  <c r="R20"/>
  <c r="AB20" s="1"/>
  <c r="Q20"/>
  <c r="P20"/>
  <c r="Z20" s="1"/>
  <c r="O20"/>
  <c r="AH19"/>
  <c r="AF19"/>
  <c r="AC19"/>
  <c r="X19"/>
  <c r="W19"/>
  <c r="AG19" s="1"/>
  <c r="U19"/>
  <c r="AE19" s="1"/>
  <c r="T19"/>
  <c r="AD19" s="1"/>
  <c r="S19"/>
  <c r="R19"/>
  <c r="AB19" s="1"/>
  <c r="Q19"/>
  <c r="AA19" s="1"/>
  <c r="P19"/>
  <c r="Z19" s="1"/>
  <c r="O19"/>
  <c r="AG18"/>
  <c r="AF18"/>
  <c r="AE18"/>
  <c r="AA18"/>
  <c r="X18"/>
  <c r="AH18" s="1"/>
  <c r="W18"/>
  <c r="U18"/>
  <c r="T18"/>
  <c r="AD18" s="1"/>
  <c r="S18"/>
  <c r="AC18" s="1"/>
  <c r="R18"/>
  <c r="AB18" s="1"/>
  <c r="Q18"/>
  <c r="P18"/>
  <c r="Z18" s="1"/>
  <c r="O18"/>
  <c r="AF17"/>
  <c r="X17"/>
  <c r="AH17" s="1"/>
  <c r="W17"/>
  <c r="AG17" s="1"/>
  <c r="U17"/>
  <c r="AE17" s="1"/>
  <c r="T17"/>
  <c r="AD17" s="1"/>
  <c r="S17"/>
  <c r="AC17" s="1"/>
  <c r="R17"/>
  <c r="AB17" s="1"/>
  <c r="Q17"/>
  <c r="AA17" s="1"/>
  <c r="P17"/>
  <c r="Z17" s="1"/>
  <c r="O17"/>
  <c r="AF16"/>
  <c r="AE16"/>
  <c r="AA16"/>
  <c r="X16"/>
  <c r="AH16" s="1"/>
  <c r="W16"/>
  <c r="AG16" s="1"/>
  <c r="U16"/>
  <c r="T16"/>
  <c r="AD16" s="1"/>
  <c r="S16"/>
  <c r="AC16" s="1"/>
  <c r="R16"/>
  <c r="AB16" s="1"/>
  <c r="Q16"/>
  <c r="P16"/>
  <c r="Z16" s="1"/>
  <c r="O16"/>
  <c r="AH15"/>
  <c r="AF15"/>
  <c r="AC15"/>
  <c r="X15"/>
  <c r="W15"/>
  <c r="AG15" s="1"/>
  <c r="U15"/>
  <c r="AE15" s="1"/>
  <c r="T15"/>
  <c r="AD15" s="1"/>
  <c r="S15"/>
  <c r="R15"/>
  <c r="AB15" s="1"/>
  <c r="Q15"/>
  <c r="AA15" s="1"/>
  <c r="P15"/>
  <c r="Z15" s="1"/>
  <c r="O15"/>
  <c r="AF14"/>
  <c r="X14"/>
  <c r="AH14" s="1"/>
  <c r="W14"/>
  <c r="AG14" s="1"/>
  <c r="U14"/>
  <c r="AE14" s="1"/>
  <c r="T14"/>
  <c r="AD14" s="1"/>
  <c r="S14"/>
  <c r="AC14" s="1"/>
  <c r="R14"/>
  <c r="AB14" s="1"/>
  <c r="Q14"/>
  <c r="AA14" s="1"/>
  <c r="P14"/>
  <c r="Z14" s="1"/>
  <c r="AJ14" s="1"/>
  <c r="J14" s="1"/>
  <c r="O14"/>
  <c r="AG13"/>
  <c r="AF13"/>
  <c r="X13"/>
  <c r="AH13" s="1"/>
  <c r="W13"/>
  <c r="U13"/>
  <c r="AE13" s="1"/>
  <c r="T13"/>
  <c r="AD13" s="1"/>
  <c r="S13"/>
  <c r="AC13" s="1"/>
  <c r="R13"/>
  <c r="AB13" s="1"/>
  <c r="Q13"/>
  <c r="AA13" s="1"/>
  <c r="P13"/>
  <c r="Z13" s="1"/>
  <c r="O13"/>
  <c r="AF12"/>
  <c r="X12"/>
  <c r="AH12" s="1"/>
  <c r="W12"/>
  <c r="AG12" s="1"/>
  <c r="U12"/>
  <c r="AE12" s="1"/>
  <c r="T12"/>
  <c r="AD12" s="1"/>
  <c r="S12"/>
  <c r="AC12" s="1"/>
  <c r="R12"/>
  <c r="AB12" s="1"/>
  <c r="Q12"/>
  <c r="AA12" s="1"/>
  <c r="P12"/>
  <c r="Z12" s="1"/>
  <c r="AJ12" s="1"/>
  <c r="J12" s="1"/>
  <c r="O12"/>
  <c r="AG11"/>
  <c r="AF11"/>
  <c r="X11"/>
  <c r="AH11" s="1"/>
  <c r="W11"/>
  <c r="U11"/>
  <c r="AE11" s="1"/>
  <c r="T11"/>
  <c r="AD11" s="1"/>
  <c r="S11"/>
  <c r="AC11" s="1"/>
  <c r="R11"/>
  <c r="AB11" s="1"/>
  <c r="Q11"/>
  <c r="AA11" s="1"/>
  <c r="P11"/>
  <c r="Z11" s="1"/>
  <c r="O11"/>
  <c r="AF10"/>
  <c r="X10"/>
  <c r="AH10" s="1"/>
  <c r="W10"/>
  <c r="AG10" s="1"/>
  <c r="U10"/>
  <c r="AE10" s="1"/>
  <c r="T10"/>
  <c r="AD10" s="1"/>
  <c r="S10"/>
  <c r="AC10" s="1"/>
  <c r="R10"/>
  <c r="AB10" s="1"/>
  <c r="Q10"/>
  <c r="AA10" s="1"/>
  <c r="P10"/>
  <c r="Z10" s="1"/>
  <c r="AJ10" s="1"/>
  <c r="J10" s="1"/>
  <c r="O10"/>
  <c r="AG9"/>
  <c r="AF9"/>
  <c r="X9"/>
  <c r="AH9" s="1"/>
  <c r="W9"/>
  <c r="U9"/>
  <c r="AE9" s="1"/>
  <c r="T9"/>
  <c r="AD9" s="1"/>
  <c r="S9"/>
  <c r="AC9" s="1"/>
  <c r="R9"/>
  <c r="AB9" s="1"/>
  <c r="Q9"/>
  <c r="AA9" s="1"/>
  <c r="P9"/>
  <c r="Z9" s="1"/>
  <c r="O9"/>
  <c r="AF8"/>
  <c r="X8"/>
  <c r="AH8" s="1"/>
  <c r="W8"/>
  <c r="AG8" s="1"/>
  <c r="U8"/>
  <c r="AE8" s="1"/>
  <c r="T8"/>
  <c r="AD8" s="1"/>
  <c r="S8"/>
  <c r="AC8" s="1"/>
  <c r="R8"/>
  <c r="AB8" s="1"/>
  <c r="Q8"/>
  <c r="AA8" s="1"/>
  <c r="P8"/>
  <c r="Z8" s="1"/>
  <c r="AJ8" s="1"/>
  <c r="J8" s="1"/>
  <c r="O8"/>
  <c r="AG7"/>
  <c r="AF7"/>
  <c r="X7"/>
  <c r="AH7" s="1"/>
  <c r="W7"/>
  <c r="U7"/>
  <c r="AE7" s="1"/>
  <c r="T7"/>
  <c r="AD7" s="1"/>
  <c r="S7"/>
  <c r="AC7" s="1"/>
  <c r="R7"/>
  <c r="AB7" s="1"/>
  <c r="Q7"/>
  <c r="AA7" s="1"/>
  <c r="P7"/>
  <c r="Z7" s="1"/>
  <c r="O7"/>
  <c r="AF6"/>
  <c r="X6"/>
  <c r="AH6" s="1"/>
  <c r="W6"/>
  <c r="AG6" s="1"/>
  <c r="U6"/>
  <c r="AE6" s="1"/>
  <c r="T6"/>
  <c r="AD6" s="1"/>
  <c r="S6"/>
  <c r="AC6" s="1"/>
  <c r="R6"/>
  <c r="AB6" s="1"/>
  <c r="Q6"/>
  <c r="AA6" s="1"/>
  <c r="P6"/>
  <c r="Z6" s="1"/>
  <c r="AJ6" s="1"/>
  <c r="J6" s="1"/>
  <c r="O6"/>
  <c r="AG5"/>
  <c r="AF5"/>
  <c r="X5"/>
  <c r="AH5" s="1"/>
  <c r="W5"/>
  <c r="U5"/>
  <c r="AE5" s="1"/>
  <c r="T5"/>
  <c r="AD5" s="1"/>
  <c r="S5"/>
  <c r="AC5" s="1"/>
  <c r="R5"/>
  <c r="AB5" s="1"/>
  <c r="Q5"/>
  <c r="AA5" s="1"/>
  <c r="P5"/>
  <c r="Z5" s="1"/>
  <c r="O5"/>
  <c r="AF4"/>
  <c r="X4"/>
  <c r="AH4" s="1"/>
  <c r="W4"/>
  <c r="AG4" s="1"/>
  <c r="U4"/>
  <c r="AE4" s="1"/>
  <c r="T4"/>
  <c r="AD4" s="1"/>
  <c r="S4"/>
  <c r="AC4" s="1"/>
  <c r="R4"/>
  <c r="AB4" s="1"/>
  <c r="Q4"/>
  <c r="AA4" s="1"/>
  <c r="P4"/>
  <c r="Z4" s="1"/>
  <c r="AJ4" s="1"/>
  <c r="J4" s="1"/>
  <c r="O4"/>
  <c r="A4"/>
  <c r="A5" s="1"/>
  <c r="AF3"/>
  <c r="X3"/>
  <c r="AH3" s="1"/>
  <c r="W3"/>
  <c r="AG3" s="1"/>
  <c r="U3"/>
  <c r="AE3" s="1"/>
  <c r="T3"/>
  <c r="AD3" s="1"/>
  <c r="S3"/>
  <c r="AC3" s="1"/>
  <c r="R3"/>
  <c r="AB3" s="1"/>
  <c r="Q3"/>
  <c r="AA3" s="1"/>
  <c r="P3"/>
  <c r="Z3" s="1"/>
  <c r="O3"/>
  <c r="B3"/>
  <c r="G1"/>
  <c r="H54" i="27"/>
  <c r="B54" i="17"/>
  <c r="AN16" s="1"/>
  <c r="B53"/>
  <c r="AN15" s="1"/>
  <c r="B52"/>
  <c r="AN14" s="1"/>
  <c r="AE52" i="18"/>
  <c r="AE51"/>
  <c r="AE50"/>
  <c r="AE49"/>
  <c r="AE48"/>
  <c r="AE47"/>
  <c r="AE46"/>
  <c r="AE45"/>
  <c r="AE44"/>
  <c r="AE43"/>
  <c r="AE42"/>
  <c r="AE41"/>
  <c r="AC41"/>
  <c r="AC51"/>
  <c r="AC52"/>
  <c r="AC50"/>
  <c r="AC49"/>
  <c r="AC48"/>
  <c r="AC47"/>
  <c r="AC46"/>
  <c r="AC45"/>
  <c r="AC44"/>
  <c r="AC43"/>
  <c r="AC42"/>
  <c r="AA52"/>
  <c r="AA51"/>
  <c r="AA50"/>
  <c r="AA49"/>
  <c r="AA48"/>
  <c r="AA47"/>
  <c r="AA46"/>
  <c r="AA45"/>
  <c r="AA44"/>
  <c r="AA43"/>
  <c r="AA42"/>
  <c r="AA41"/>
  <c r="Y41"/>
  <c r="AA19"/>
  <c r="Y19"/>
  <c r="AC19"/>
  <c r="AE19"/>
  <c r="A88"/>
  <c r="A89" s="1"/>
  <c r="B89" s="1"/>
  <c r="G87"/>
  <c r="G88" s="1"/>
  <c r="D87"/>
  <c r="D90" s="1"/>
  <c r="D92" s="1"/>
  <c r="G89"/>
  <c r="G91" s="1"/>
  <c r="W11"/>
  <c r="B83" i="28"/>
  <c r="B81"/>
  <c r="B79"/>
  <c r="B77"/>
  <c r="I71"/>
  <c r="G88" s="1"/>
  <c r="B71"/>
  <c r="K71" s="1"/>
  <c r="L71" s="1"/>
  <c r="I70"/>
  <c r="G87" s="1"/>
  <c r="I69"/>
  <c r="G86" s="1"/>
  <c r="I68"/>
  <c r="G85" s="1"/>
  <c r="I67"/>
  <c r="G84" s="1"/>
  <c r="I66"/>
  <c r="G83" s="1"/>
  <c r="B66"/>
  <c r="H66" s="1"/>
  <c r="E83" s="1"/>
  <c r="X517" i="18" s="1"/>
  <c r="I65" i="28"/>
  <c r="G82" s="1"/>
  <c r="I64"/>
  <c r="G81" s="1"/>
  <c r="I63"/>
  <c r="G80" s="1"/>
  <c r="I62"/>
  <c r="G79" s="1"/>
  <c r="B62"/>
  <c r="D62" s="1"/>
  <c r="I61"/>
  <c r="G78" s="1"/>
  <c r="I60"/>
  <c r="G77" s="1"/>
  <c r="B60"/>
  <c r="G60" s="1"/>
  <c r="I59"/>
  <c r="G76" s="1"/>
  <c r="B59"/>
  <c r="H59" s="1"/>
  <c r="E76" s="1"/>
  <c r="X510" i="18" s="1"/>
  <c r="I58" i="28"/>
  <c r="G75" s="1"/>
  <c r="H54"/>
  <c r="H52"/>
  <c r="H49"/>
  <c r="H45"/>
  <c r="H43"/>
  <c r="B40"/>
  <c r="AF37"/>
  <c r="AA37"/>
  <c r="X37"/>
  <c r="AH37" s="1"/>
  <c r="W37"/>
  <c r="AG37" s="1"/>
  <c r="U37"/>
  <c r="AE37" s="1"/>
  <c r="T37"/>
  <c r="AD37" s="1"/>
  <c r="S37"/>
  <c r="AC37" s="1"/>
  <c r="R37"/>
  <c r="AB37" s="1"/>
  <c r="Q37"/>
  <c r="P37"/>
  <c r="Z37" s="1"/>
  <c r="O37"/>
  <c r="AF36"/>
  <c r="AB36"/>
  <c r="X36"/>
  <c r="AH36" s="1"/>
  <c r="W36"/>
  <c r="AG36" s="1"/>
  <c r="U36"/>
  <c r="AE36" s="1"/>
  <c r="T36"/>
  <c r="AD36" s="1"/>
  <c r="S36"/>
  <c r="AC36" s="1"/>
  <c r="R36"/>
  <c r="Q36"/>
  <c r="AA36" s="1"/>
  <c r="P36"/>
  <c r="Z36" s="1"/>
  <c r="O36"/>
  <c r="AF35"/>
  <c r="AE35"/>
  <c r="X35"/>
  <c r="AH35" s="1"/>
  <c r="W35"/>
  <c r="AG35" s="1"/>
  <c r="U35"/>
  <c r="T35"/>
  <c r="AD35" s="1"/>
  <c r="S35"/>
  <c r="AC35" s="1"/>
  <c r="R35"/>
  <c r="AB35" s="1"/>
  <c r="Q35"/>
  <c r="AA35" s="1"/>
  <c r="P35"/>
  <c r="Z35" s="1"/>
  <c r="O35"/>
  <c r="AF34"/>
  <c r="X34"/>
  <c r="AH34" s="1"/>
  <c r="W34"/>
  <c r="AG34" s="1"/>
  <c r="U34"/>
  <c r="AE34" s="1"/>
  <c r="T34"/>
  <c r="AD34" s="1"/>
  <c r="S34"/>
  <c r="AC34" s="1"/>
  <c r="R34"/>
  <c r="AB34" s="1"/>
  <c r="Q34"/>
  <c r="AA34" s="1"/>
  <c r="P34"/>
  <c r="Z34" s="1"/>
  <c r="AJ34" s="1"/>
  <c r="O34"/>
  <c r="AF33"/>
  <c r="AA33"/>
  <c r="X33"/>
  <c r="AH33" s="1"/>
  <c r="W33"/>
  <c r="AG33" s="1"/>
  <c r="U33"/>
  <c r="AE33" s="1"/>
  <c r="T33"/>
  <c r="AD33" s="1"/>
  <c r="S33"/>
  <c r="AC33" s="1"/>
  <c r="R33"/>
  <c r="AB33" s="1"/>
  <c r="Q33"/>
  <c r="P33"/>
  <c r="Z33" s="1"/>
  <c r="AJ33" s="1"/>
  <c r="J33" s="1"/>
  <c r="O33"/>
  <c r="AF32"/>
  <c r="X32"/>
  <c r="AH32" s="1"/>
  <c r="W32"/>
  <c r="AG32" s="1"/>
  <c r="U32"/>
  <c r="AE32" s="1"/>
  <c r="T32"/>
  <c r="AD32" s="1"/>
  <c r="S32"/>
  <c r="AC32" s="1"/>
  <c r="R32"/>
  <c r="AB32" s="1"/>
  <c r="Q32"/>
  <c r="AA32" s="1"/>
  <c r="P32"/>
  <c r="Z32" s="1"/>
  <c r="O32"/>
  <c r="AF31"/>
  <c r="AC31"/>
  <c r="X31"/>
  <c r="AH31" s="1"/>
  <c r="W31"/>
  <c r="AG31" s="1"/>
  <c r="U31"/>
  <c r="AE31" s="1"/>
  <c r="T31"/>
  <c r="AD31" s="1"/>
  <c r="S31"/>
  <c r="R31"/>
  <c r="AB31" s="1"/>
  <c r="Q31"/>
  <c r="AA31" s="1"/>
  <c r="P31"/>
  <c r="Z31" s="1"/>
  <c r="O31"/>
  <c r="AF30"/>
  <c r="AC30"/>
  <c r="X30"/>
  <c r="AH30" s="1"/>
  <c r="W30"/>
  <c r="AG30" s="1"/>
  <c r="U30"/>
  <c r="AE30" s="1"/>
  <c r="T30"/>
  <c r="AD30" s="1"/>
  <c r="S30"/>
  <c r="R30"/>
  <c r="AB30" s="1"/>
  <c r="Q30"/>
  <c r="AA30" s="1"/>
  <c r="P30"/>
  <c r="Z30" s="1"/>
  <c r="O30"/>
  <c r="AF29"/>
  <c r="AA29"/>
  <c r="X29"/>
  <c r="AH29" s="1"/>
  <c r="W29"/>
  <c r="AG29" s="1"/>
  <c r="U29"/>
  <c r="AE29" s="1"/>
  <c r="T29"/>
  <c r="AD29" s="1"/>
  <c r="S29"/>
  <c r="AC29" s="1"/>
  <c r="R29"/>
  <c r="AB29" s="1"/>
  <c r="Q29"/>
  <c r="P29"/>
  <c r="Z29" s="1"/>
  <c r="O29"/>
  <c r="AH28"/>
  <c r="AF28"/>
  <c r="X28"/>
  <c r="W28"/>
  <c r="AG28" s="1"/>
  <c r="U28"/>
  <c r="AE28" s="1"/>
  <c r="T28"/>
  <c r="AD28" s="1"/>
  <c r="S28"/>
  <c r="AC28" s="1"/>
  <c r="R28"/>
  <c r="AB28" s="1"/>
  <c r="Q28"/>
  <c r="AA28" s="1"/>
  <c r="P28"/>
  <c r="Z28" s="1"/>
  <c r="O28"/>
  <c r="AF27"/>
  <c r="X27"/>
  <c r="AH27" s="1"/>
  <c r="W27"/>
  <c r="AG27" s="1"/>
  <c r="U27"/>
  <c r="AE27" s="1"/>
  <c r="T27"/>
  <c r="AD27" s="1"/>
  <c r="S27"/>
  <c r="AC27" s="1"/>
  <c r="R27"/>
  <c r="AB27" s="1"/>
  <c r="Q27"/>
  <c r="AA27" s="1"/>
  <c r="P27"/>
  <c r="Z27" s="1"/>
  <c r="O27"/>
  <c r="AF26"/>
  <c r="X26"/>
  <c r="AH26" s="1"/>
  <c r="W26"/>
  <c r="AG26" s="1"/>
  <c r="U26"/>
  <c r="AE26" s="1"/>
  <c r="T26"/>
  <c r="AD26" s="1"/>
  <c r="S26"/>
  <c r="AC26" s="1"/>
  <c r="R26"/>
  <c r="AB26" s="1"/>
  <c r="Q26"/>
  <c r="AA26" s="1"/>
  <c r="P26"/>
  <c r="Z26" s="1"/>
  <c r="O26"/>
  <c r="AF25"/>
  <c r="AC25"/>
  <c r="X25"/>
  <c r="AH25" s="1"/>
  <c r="W25"/>
  <c r="AG25" s="1"/>
  <c r="U25"/>
  <c r="AE25" s="1"/>
  <c r="T25"/>
  <c r="AD25" s="1"/>
  <c r="S25"/>
  <c r="R25"/>
  <c r="AB25" s="1"/>
  <c r="Q25"/>
  <c r="AA25" s="1"/>
  <c r="P25"/>
  <c r="Z25" s="1"/>
  <c r="O25"/>
  <c r="AG24"/>
  <c r="AF24"/>
  <c r="AE24"/>
  <c r="X24"/>
  <c r="AH24" s="1"/>
  <c r="W24"/>
  <c r="U24"/>
  <c r="T24"/>
  <c r="AD24" s="1"/>
  <c r="S24"/>
  <c r="AC24" s="1"/>
  <c r="R24"/>
  <c r="AB24" s="1"/>
  <c r="Q24"/>
  <c r="AA24" s="1"/>
  <c r="P24"/>
  <c r="Z24" s="1"/>
  <c r="O24"/>
  <c r="AF23"/>
  <c r="AC23"/>
  <c r="X23"/>
  <c r="AH23" s="1"/>
  <c r="W23"/>
  <c r="AG23" s="1"/>
  <c r="U23"/>
  <c r="AE23" s="1"/>
  <c r="T23"/>
  <c r="AD23" s="1"/>
  <c r="S23"/>
  <c r="R23"/>
  <c r="AB23" s="1"/>
  <c r="Q23"/>
  <c r="AA23" s="1"/>
  <c r="P23"/>
  <c r="Z23" s="1"/>
  <c r="O23"/>
  <c r="AF22"/>
  <c r="X22"/>
  <c r="AH22" s="1"/>
  <c r="W22"/>
  <c r="AG22" s="1"/>
  <c r="U22"/>
  <c r="AE22" s="1"/>
  <c r="T22"/>
  <c r="AD22" s="1"/>
  <c r="S22"/>
  <c r="AC22" s="1"/>
  <c r="R22"/>
  <c r="AB22" s="1"/>
  <c r="Q22"/>
  <c r="AA22" s="1"/>
  <c r="P22"/>
  <c r="Z22" s="1"/>
  <c r="O22"/>
  <c r="AF21"/>
  <c r="X21"/>
  <c r="AH21" s="1"/>
  <c r="W21"/>
  <c r="AG21" s="1"/>
  <c r="U21"/>
  <c r="AE21" s="1"/>
  <c r="T21"/>
  <c r="AD21" s="1"/>
  <c r="S21"/>
  <c r="AC21" s="1"/>
  <c r="R21"/>
  <c r="AB21" s="1"/>
  <c r="Q21"/>
  <c r="AA21" s="1"/>
  <c r="P21"/>
  <c r="Z21" s="1"/>
  <c r="O21"/>
  <c r="AG20"/>
  <c r="AF20"/>
  <c r="X20"/>
  <c r="AH20" s="1"/>
  <c r="W20"/>
  <c r="U20"/>
  <c r="AE20" s="1"/>
  <c r="T20"/>
  <c r="AD20" s="1"/>
  <c r="S20"/>
  <c r="AC20" s="1"/>
  <c r="R20"/>
  <c r="AB20" s="1"/>
  <c r="Q20"/>
  <c r="AA20" s="1"/>
  <c r="P20"/>
  <c r="Z20" s="1"/>
  <c r="O20"/>
  <c r="AF19"/>
  <c r="X19"/>
  <c r="AH19" s="1"/>
  <c r="W19"/>
  <c r="AG19" s="1"/>
  <c r="U19"/>
  <c r="AE19" s="1"/>
  <c r="T19"/>
  <c r="AD19" s="1"/>
  <c r="S19"/>
  <c r="AC19" s="1"/>
  <c r="R19"/>
  <c r="AB19" s="1"/>
  <c r="Q19"/>
  <c r="AA19" s="1"/>
  <c r="P19"/>
  <c r="Z19" s="1"/>
  <c r="O19"/>
  <c r="AF18"/>
  <c r="X18"/>
  <c r="AH18" s="1"/>
  <c r="W18"/>
  <c r="AG18" s="1"/>
  <c r="U18"/>
  <c r="AE18" s="1"/>
  <c r="T18"/>
  <c r="AD18" s="1"/>
  <c r="S18"/>
  <c r="AC18" s="1"/>
  <c r="R18"/>
  <c r="AB18" s="1"/>
  <c r="Q18"/>
  <c r="AA18" s="1"/>
  <c r="P18"/>
  <c r="Z18" s="1"/>
  <c r="O18"/>
  <c r="AF17"/>
  <c r="AA17"/>
  <c r="X17"/>
  <c r="AH17" s="1"/>
  <c r="W17"/>
  <c r="AG17" s="1"/>
  <c r="U17"/>
  <c r="AE17" s="1"/>
  <c r="T17"/>
  <c r="AD17" s="1"/>
  <c r="S17"/>
  <c r="AC17" s="1"/>
  <c r="R17"/>
  <c r="AB17" s="1"/>
  <c r="Q17"/>
  <c r="P17"/>
  <c r="Z17" s="1"/>
  <c r="O17"/>
  <c r="AG16"/>
  <c r="AF16"/>
  <c r="AE16"/>
  <c r="X16"/>
  <c r="AH16" s="1"/>
  <c r="W16"/>
  <c r="U16"/>
  <c r="T16"/>
  <c r="AD16" s="1"/>
  <c r="S16"/>
  <c r="AC16" s="1"/>
  <c r="R16"/>
  <c r="AB16" s="1"/>
  <c r="Q16"/>
  <c r="AA16" s="1"/>
  <c r="P16"/>
  <c r="Z16" s="1"/>
  <c r="O16"/>
  <c r="AF15"/>
  <c r="X15"/>
  <c r="AH15" s="1"/>
  <c r="W15"/>
  <c r="AG15" s="1"/>
  <c r="U15"/>
  <c r="AE15" s="1"/>
  <c r="T15"/>
  <c r="AD15" s="1"/>
  <c r="S15"/>
  <c r="AC15" s="1"/>
  <c r="R15"/>
  <c r="AB15" s="1"/>
  <c r="Q15"/>
  <c r="AA15" s="1"/>
  <c r="P15"/>
  <c r="Z15" s="1"/>
  <c r="O15"/>
  <c r="AG14"/>
  <c r="AF14"/>
  <c r="AD14"/>
  <c r="X14"/>
  <c r="AH14" s="1"/>
  <c r="W14"/>
  <c r="U14"/>
  <c r="AE14" s="1"/>
  <c r="T14"/>
  <c r="S14"/>
  <c r="AC14" s="1"/>
  <c r="R14"/>
  <c r="AB14" s="1"/>
  <c r="Q14"/>
  <c r="AA14" s="1"/>
  <c r="P14"/>
  <c r="Z14" s="1"/>
  <c r="O14"/>
  <c r="AF13"/>
  <c r="AE13"/>
  <c r="X13"/>
  <c r="AH13" s="1"/>
  <c r="W13"/>
  <c r="AG13" s="1"/>
  <c r="U13"/>
  <c r="T13"/>
  <c r="AD13" s="1"/>
  <c r="S13"/>
  <c r="AC13" s="1"/>
  <c r="R13"/>
  <c r="AB13" s="1"/>
  <c r="Q13"/>
  <c r="AA13" s="1"/>
  <c r="P13"/>
  <c r="Z13" s="1"/>
  <c r="O13"/>
  <c r="AF12"/>
  <c r="X12"/>
  <c r="AH12" s="1"/>
  <c r="W12"/>
  <c r="AG12" s="1"/>
  <c r="U12"/>
  <c r="AE12" s="1"/>
  <c r="T12"/>
  <c r="AD12" s="1"/>
  <c r="S12"/>
  <c r="AC12" s="1"/>
  <c r="R12"/>
  <c r="AB12" s="1"/>
  <c r="Q12"/>
  <c r="AA12" s="1"/>
  <c r="P12"/>
  <c r="Z12" s="1"/>
  <c r="O12"/>
  <c r="AF11"/>
  <c r="X11"/>
  <c r="AH11" s="1"/>
  <c r="W11"/>
  <c r="AG11" s="1"/>
  <c r="U11"/>
  <c r="AE11" s="1"/>
  <c r="T11"/>
  <c r="AD11" s="1"/>
  <c r="S11"/>
  <c r="AC11" s="1"/>
  <c r="R11"/>
  <c r="AB11" s="1"/>
  <c r="Q11"/>
  <c r="AA11" s="1"/>
  <c r="P11"/>
  <c r="Z11" s="1"/>
  <c r="O11"/>
  <c r="AF10"/>
  <c r="X10"/>
  <c r="AH10" s="1"/>
  <c r="W10"/>
  <c r="AG10" s="1"/>
  <c r="U10"/>
  <c r="AE10" s="1"/>
  <c r="T10"/>
  <c r="AD10" s="1"/>
  <c r="S10"/>
  <c r="AC10" s="1"/>
  <c r="R10"/>
  <c r="AB10" s="1"/>
  <c r="Q10"/>
  <c r="AA10" s="1"/>
  <c r="P10"/>
  <c r="Z10" s="1"/>
  <c r="O10"/>
  <c r="AF9"/>
  <c r="X9"/>
  <c r="AH9" s="1"/>
  <c r="W9"/>
  <c r="AG9" s="1"/>
  <c r="U9"/>
  <c r="AE9" s="1"/>
  <c r="T9"/>
  <c r="AD9" s="1"/>
  <c r="S9"/>
  <c r="AC9" s="1"/>
  <c r="R9"/>
  <c r="AB9" s="1"/>
  <c r="Q9"/>
  <c r="AA9" s="1"/>
  <c r="P9"/>
  <c r="Z9" s="1"/>
  <c r="O9"/>
  <c r="AF8"/>
  <c r="X8"/>
  <c r="AH8" s="1"/>
  <c r="W8"/>
  <c r="AG8" s="1"/>
  <c r="U8"/>
  <c r="AE8" s="1"/>
  <c r="T8"/>
  <c r="AD8" s="1"/>
  <c r="S8"/>
  <c r="AC8" s="1"/>
  <c r="R8"/>
  <c r="AB8" s="1"/>
  <c r="Q8"/>
  <c r="AA8" s="1"/>
  <c r="P8"/>
  <c r="Z8" s="1"/>
  <c r="O8"/>
  <c r="AF7"/>
  <c r="X7"/>
  <c r="AH7" s="1"/>
  <c r="W7"/>
  <c r="AG7" s="1"/>
  <c r="U7"/>
  <c r="AE7" s="1"/>
  <c r="T7"/>
  <c r="AD7" s="1"/>
  <c r="S7"/>
  <c r="AC7" s="1"/>
  <c r="R7"/>
  <c r="AB7" s="1"/>
  <c r="Q7"/>
  <c r="AA7" s="1"/>
  <c r="P7"/>
  <c r="Z7" s="1"/>
  <c r="O7"/>
  <c r="AF6"/>
  <c r="X6"/>
  <c r="AH6" s="1"/>
  <c r="W6"/>
  <c r="AG6" s="1"/>
  <c r="U6"/>
  <c r="AE6" s="1"/>
  <c r="T6"/>
  <c r="AD6" s="1"/>
  <c r="S6"/>
  <c r="AC6" s="1"/>
  <c r="R6"/>
  <c r="AB6" s="1"/>
  <c r="Q6"/>
  <c r="AA6" s="1"/>
  <c r="P6"/>
  <c r="Z6" s="1"/>
  <c r="O6"/>
  <c r="AF5"/>
  <c r="X5"/>
  <c r="AH5" s="1"/>
  <c r="W5"/>
  <c r="AG5" s="1"/>
  <c r="U5"/>
  <c r="AE5" s="1"/>
  <c r="T5"/>
  <c r="AD5" s="1"/>
  <c r="S5"/>
  <c r="AC5" s="1"/>
  <c r="R5"/>
  <c r="AB5" s="1"/>
  <c r="Q5"/>
  <c r="AA5" s="1"/>
  <c r="P5"/>
  <c r="Z5" s="1"/>
  <c r="O5"/>
  <c r="A5"/>
  <c r="A6" s="1"/>
  <c r="AF4"/>
  <c r="X4"/>
  <c r="AH4" s="1"/>
  <c r="W4"/>
  <c r="AG4" s="1"/>
  <c r="U4"/>
  <c r="AE4" s="1"/>
  <c r="T4"/>
  <c r="AD4" s="1"/>
  <c r="S4"/>
  <c r="AC4" s="1"/>
  <c r="R4"/>
  <c r="AB4" s="1"/>
  <c r="Q4"/>
  <c r="AA4" s="1"/>
  <c r="P4"/>
  <c r="Z4" s="1"/>
  <c r="O4"/>
  <c r="A4"/>
  <c r="B4" s="1"/>
  <c r="AF3"/>
  <c r="X3"/>
  <c r="AH3" s="1"/>
  <c r="W3"/>
  <c r="AG3" s="1"/>
  <c r="U3"/>
  <c r="AE3" s="1"/>
  <c r="T3"/>
  <c r="AD3" s="1"/>
  <c r="S3"/>
  <c r="AC3" s="1"/>
  <c r="R3"/>
  <c r="AB3" s="1"/>
  <c r="Q3"/>
  <c r="AA3" s="1"/>
  <c r="P3"/>
  <c r="Z3" s="1"/>
  <c r="O3"/>
  <c r="B3"/>
  <c r="G1"/>
  <c r="B85" i="27"/>
  <c r="B83"/>
  <c r="B82"/>
  <c r="B76"/>
  <c r="I71"/>
  <c r="G88" s="1"/>
  <c r="B71"/>
  <c r="H71" s="1"/>
  <c r="E88" s="1"/>
  <c r="W522" i="18" s="1"/>
  <c r="I70" i="27"/>
  <c r="G87" s="1"/>
  <c r="I69"/>
  <c r="G86" s="1"/>
  <c r="I68"/>
  <c r="G85" s="1"/>
  <c r="B68"/>
  <c r="I67"/>
  <c r="G84" s="1"/>
  <c r="B67"/>
  <c r="G67" s="1"/>
  <c r="I66"/>
  <c r="G83" s="1"/>
  <c r="E66"/>
  <c r="B66"/>
  <c r="D66" s="1"/>
  <c r="I65"/>
  <c r="G82" s="1"/>
  <c r="B65"/>
  <c r="H65" s="1"/>
  <c r="E82" s="1"/>
  <c r="W516" i="18" s="1"/>
  <c r="I64" i="27"/>
  <c r="G81" s="1"/>
  <c r="I63"/>
  <c r="G80" s="1"/>
  <c r="B63"/>
  <c r="H63" s="1"/>
  <c r="E80" s="1"/>
  <c r="W514" i="18" s="1"/>
  <c r="I62" i="27"/>
  <c r="G79" s="1"/>
  <c r="I61"/>
  <c r="G78" s="1"/>
  <c r="I60"/>
  <c r="G77" s="1"/>
  <c r="I59"/>
  <c r="G76" s="1"/>
  <c r="B59"/>
  <c r="D59" s="1"/>
  <c r="I58"/>
  <c r="G75" s="1"/>
  <c r="H51"/>
  <c r="H49"/>
  <c r="H48"/>
  <c r="H44"/>
  <c r="H42"/>
  <c r="B40"/>
  <c r="AF37"/>
  <c r="AB37"/>
  <c r="X37"/>
  <c r="AH37" s="1"/>
  <c r="W37"/>
  <c r="AG37" s="1"/>
  <c r="U37"/>
  <c r="AE37" s="1"/>
  <c r="T37"/>
  <c r="AD37" s="1"/>
  <c r="S37"/>
  <c r="AC37" s="1"/>
  <c r="R37"/>
  <c r="Q37"/>
  <c r="AA37" s="1"/>
  <c r="P37"/>
  <c r="Z37" s="1"/>
  <c r="O37"/>
  <c r="AF36"/>
  <c r="X36"/>
  <c r="AH36" s="1"/>
  <c r="W36"/>
  <c r="AG36" s="1"/>
  <c r="U36"/>
  <c r="AE36" s="1"/>
  <c r="T36"/>
  <c r="AD36" s="1"/>
  <c r="S36"/>
  <c r="AC36" s="1"/>
  <c r="R36"/>
  <c r="AB36" s="1"/>
  <c r="Q36"/>
  <c r="AA36" s="1"/>
  <c r="P36"/>
  <c r="Z36" s="1"/>
  <c r="AJ36" s="1"/>
  <c r="O36"/>
  <c r="AH35"/>
  <c r="AF35"/>
  <c r="AD35"/>
  <c r="X35"/>
  <c r="W35"/>
  <c r="AG35" s="1"/>
  <c r="U35"/>
  <c r="AE35" s="1"/>
  <c r="T35"/>
  <c r="S35"/>
  <c r="AC35" s="1"/>
  <c r="R35"/>
  <c r="AB35" s="1"/>
  <c r="Q35"/>
  <c r="AA35" s="1"/>
  <c r="P35"/>
  <c r="Z35" s="1"/>
  <c r="O35"/>
  <c r="AF34"/>
  <c r="AD34"/>
  <c r="X34"/>
  <c r="AH34" s="1"/>
  <c r="W34"/>
  <c r="AG34" s="1"/>
  <c r="U34"/>
  <c r="AE34" s="1"/>
  <c r="T34"/>
  <c r="S34"/>
  <c r="AC34" s="1"/>
  <c r="R34"/>
  <c r="AB34" s="1"/>
  <c r="Q34"/>
  <c r="AA34" s="1"/>
  <c r="P34"/>
  <c r="Z34" s="1"/>
  <c r="O34"/>
  <c r="AF33"/>
  <c r="AE33"/>
  <c r="X33"/>
  <c r="AH33" s="1"/>
  <c r="W33"/>
  <c r="AG33" s="1"/>
  <c r="U33"/>
  <c r="T33"/>
  <c r="AD33" s="1"/>
  <c r="S33"/>
  <c r="AC33" s="1"/>
  <c r="R33"/>
  <c r="AB33" s="1"/>
  <c r="Q33"/>
  <c r="AA33" s="1"/>
  <c r="P33"/>
  <c r="Z33" s="1"/>
  <c r="O33"/>
  <c r="AF32"/>
  <c r="X32"/>
  <c r="AH32" s="1"/>
  <c r="W32"/>
  <c r="AG32" s="1"/>
  <c r="U32"/>
  <c r="AE32" s="1"/>
  <c r="T32"/>
  <c r="AD32" s="1"/>
  <c r="S32"/>
  <c r="AC32" s="1"/>
  <c r="R32"/>
  <c r="AB32" s="1"/>
  <c r="Q32"/>
  <c r="AA32" s="1"/>
  <c r="P32"/>
  <c r="Z32" s="1"/>
  <c r="O32"/>
  <c r="AG31"/>
  <c r="AF31"/>
  <c r="X31"/>
  <c r="AH31" s="1"/>
  <c r="W31"/>
  <c r="U31"/>
  <c r="AE31" s="1"/>
  <c r="T31"/>
  <c r="AD31" s="1"/>
  <c r="S31"/>
  <c r="AC31" s="1"/>
  <c r="R31"/>
  <c r="AB31" s="1"/>
  <c r="Q31"/>
  <c r="AA31" s="1"/>
  <c r="P31"/>
  <c r="Z31" s="1"/>
  <c r="O31"/>
  <c r="AF30"/>
  <c r="AC30"/>
  <c r="X30"/>
  <c r="AH30" s="1"/>
  <c r="W30"/>
  <c r="AG30" s="1"/>
  <c r="U30"/>
  <c r="AE30" s="1"/>
  <c r="T30"/>
  <c r="AD30" s="1"/>
  <c r="S30"/>
  <c r="R30"/>
  <c r="AB30" s="1"/>
  <c r="Q30"/>
  <c r="AA30" s="1"/>
  <c r="P30"/>
  <c r="Z30" s="1"/>
  <c r="O30"/>
  <c r="AF29"/>
  <c r="AA29"/>
  <c r="X29"/>
  <c r="AH29" s="1"/>
  <c r="W29"/>
  <c r="AG29" s="1"/>
  <c r="U29"/>
  <c r="AE29" s="1"/>
  <c r="T29"/>
  <c r="AD29" s="1"/>
  <c r="S29"/>
  <c r="AC29" s="1"/>
  <c r="R29"/>
  <c r="AB29" s="1"/>
  <c r="Q29"/>
  <c r="P29"/>
  <c r="Z29" s="1"/>
  <c r="O29"/>
  <c r="AF28"/>
  <c r="X28"/>
  <c r="AH28" s="1"/>
  <c r="W28"/>
  <c r="AG28" s="1"/>
  <c r="U28"/>
  <c r="AE28" s="1"/>
  <c r="T28"/>
  <c r="AD28" s="1"/>
  <c r="S28"/>
  <c r="AC28" s="1"/>
  <c r="R28"/>
  <c r="AB28" s="1"/>
  <c r="Q28"/>
  <c r="AA28" s="1"/>
  <c r="P28"/>
  <c r="Z28" s="1"/>
  <c r="O28"/>
  <c r="AF27"/>
  <c r="X27"/>
  <c r="AH27" s="1"/>
  <c r="W27"/>
  <c r="AG27" s="1"/>
  <c r="U27"/>
  <c r="AE27" s="1"/>
  <c r="T27"/>
  <c r="AD27" s="1"/>
  <c r="S27"/>
  <c r="AC27" s="1"/>
  <c r="R27"/>
  <c r="AB27" s="1"/>
  <c r="Q27"/>
  <c r="AA27" s="1"/>
  <c r="P27"/>
  <c r="Z27" s="1"/>
  <c r="O27"/>
  <c r="AF26"/>
  <c r="X26"/>
  <c r="AH26" s="1"/>
  <c r="W26"/>
  <c r="AG26" s="1"/>
  <c r="U26"/>
  <c r="AE26" s="1"/>
  <c r="T26"/>
  <c r="AD26" s="1"/>
  <c r="S26"/>
  <c r="AC26" s="1"/>
  <c r="R26"/>
  <c r="AB26" s="1"/>
  <c r="Q26"/>
  <c r="AA26" s="1"/>
  <c r="P26"/>
  <c r="Z26" s="1"/>
  <c r="O26"/>
  <c r="AF25"/>
  <c r="X25"/>
  <c r="AH25" s="1"/>
  <c r="W25"/>
  <c r="AG25" s="1"/>
  <c r="U25"/>
  <c r="AE25" s="1"/>
  <c r="T25"/>
  <c r="AD25" s="1"/>
  <c r="S25"/>
  <c r="AC25" s="1"/>
  <c r="R25"/>
  <c r="AB25" s="1"/>
  <c r="Q25"/>
  <c r="AA25" s="1"/>
  <c r="P25"/>
  <c r="Z25" s="1"/>
  <c r="O25"/>
  <c r="AF24"/>
  <c r="X24"/>
  <c r="AH24" s="1"/>
  <c r="W24"/>
  <c r="AG24" s="1"/>
  <c r="U24"/>
  <c r="AE24" s="1"/>
  <c r="T24"/>
  <c r="AD24" s="1"/>
  <c r="S24"/>
  <c r="AC24" s="1"/>
  <c r="R24"/>
  <c r="AB24" s="1"/>
  <c r="Q24"/>
  <c r="AA24" s="1"/>
  <c r="P24"/>
  <c r="Z24" s="1"/>
  <c r="O24"/>
  <c r="AF23"/>
  <c r="X23"/>
  <c r="AH23" s="1"/>
  <c r="W23"/>
  <c r="AG23" s="1"/>
  <c r="U23"/>
  <c r="AE23" s="1"/>
  <c r="T23"/>
  <c r="AD23" s="1"/>
  <c r="S23"/>
  <c r="AC23" s="1"/>
  <c r="R23"/>
  <c r="AB23" s="1"/>
  <c r="Q23"/>
  <c r="AA23" s="1"/>
  <c r="P23"/>
  <c r="Z23" s="1"/>
  <c r="O23"/>
  <c r="AF22"/>
  <c r="X22"/>
  <c r="AH22" s="1"/>
  <c r="W22"/>
  <c r="AG22" s="1"/>
  <c r="U22"/>
  <c r="AE22" s="1"/>
  <c r="T22"/>
  <c r="AD22" s="1"/>
  <c r="S22"/>
  <c r="AC22" s="1"/>
  <c r="R22"/>
  <c r="AB22" s="1"/>
  <c r="Q22"/>
  <c r="AA22" s="1"/>
  <c r="P22"/>
  <c r="Z22" s="1"/>
  <c r="O22"/>
  <c r="AF21"/>
  <c r="X21"/>
  <c r="AH21" s="1"/>
  <c r="W21"/>
  <c r="AG21" s="1"/>
  <c r="U21"/>
  <c r="AE21" s="1"/>
  <c r="T21"/>
  <c r="AD21" s="1"/>
  <c r="S21"/>
  <c r="AC21" s="1"/>
  <c r="R21"/>
  <c r="AB21" s="1"/>
  <c r="Q21"/>
  <c r="AA21" s="1"/>
  <c r="P21"/>
  <c r="Z21" s="1"/>
  <c r="O21"/>
  <c r="AF20"/>
  <c r="X20"/>
  <c r="AH20" s="1"/>
  <c r="W20"/>
  <c r="AG20" s="1"/>
  <c r="U20"/>
  <c r="AE20" s="1"/>
  <c r="T20"/>
  <c r="AD20" s="1"/>
  <c r="S20"/>
  <c r="AC20" s="1"/>
  <c r="R20"/>
  <c r="AB20" s="1"/>
  <c r="Q20"/>
  <c r="AA20" s="1"/>
  <c r="P20"/>
  <c r="Z20" s="1"/>
  <c r="O20"/>
  <c r="AF19"/>
  <c r="X19"/>
  <c r="AH19" s="1"/>
  <c r="W19"/>
  <c r="AG19" s="1"/>
  <c r="U19"/>
  <c r="AE19" s="1"/>
  <c r="T19"/>
  <c r="AD19" s="1"/>
  <c r="S19"/>
  <c r="AC19" s="1"/>
  <c r="R19"/>
  <c r="AB19" s="1"/>
  <c r="Q19"/>
  <c r="AA19" s="1"/>
  <c r="P19"/>
  <c r="Z19" s="1"/>
  <c r="O19"/>
  <c r="AF18"/>
  <c r="X18"/>
  <c r="AH18" s="1"/>
  <c r="W18"/>
  <c r="AG18" s="1"/>
  <c r="U18"/>
  <c r="AE18" s="1"/>
  <c r="T18"/>
  <c r="AD18" s="1"/>
  <c r="S18"/>
  <c r="AC18" s="1"/>
  <c r="R18"/>
  <c r="AB18" s="1"/>
  <c r="Q18"/>
  <c r="AA18" s="1"/>
  <c r="P18"/>
  <c r="Z18" s="1"/>
  <c r="O18"/>
  <c r="AF17"/>
  <c r="X17"/>
  <c r="AH17" s="1"/>
  <c r="W17"/>
  <c r="AG17" s="1"/>
  <c r="U17"/>
  <c r="AE17" s="1"/>
  <c r="T17"/>
  <c r="AD17" s="1"/>
  <c r="S17"/>
  <c r="AC17" s="1"/>
  <c r="R17"/>
  <c r="AB17" s="1"/>
  <c r="Q17"/>
  <c r="AA17" s="1"/>
  <c r="P17"/>
  <c r="Z17" s="1"/>
  <c r="O17"/>
  <c r="AF16"/>
  <c r="X16"/>
  <c r="AH16" s="1"/>
  <c r="W16"/>
  <c r="AG16" s="1"/>
  <c r="U16"/>
  <c r="AE16" s="1"/>
  <c r="T16"/>
  <c r="AD16" s="1"/>
  <c r="S16"/>
  <c r="AC16" s="1"/>
  <c r="R16"/>
  <c r="AB16" s="1"/>
  <c r="Q16"/>
  <c r="AA16" s="1"/>
  <c r="P16"/>
  <c r="Z16" s="1"/>
  <c r="O16"/>
  <c r="AF15"/>
  <c r="X15"/>
  <c r="AH15" s="1"/>
  <c r="W15"/>
  <c r="AG15" s="1"/>
  <c r="U15"/>
  <c r="AE15" s="1"/>
  <c r="T15"/>
  <c r="AD15" s="1"/>
  <c r="S15"/>
  <c r="AC15" s="1"/>
  <c r="R15"/>
  <c r="AB15" s="1"/>
  <c r="Q15"/>
  <c r="AA15" s="1"/>
  <c r="P15"/>
  <c r="Z15" s="1"/>
  <c r="O15"/>
  <c r="AF14"/>
  <c r="X14"/>
  <c r="AH14" s="1"/>
  <c r="W14"/>
  <c r="AG14" s="1"/>
  <c r="U14"/>
  <c r="AE14" s="1"/>
  <c r="T14"/>
  <c r="AD14" s="1"/>
  <c r="S14"/>
  <c r="AC14" s="1"/>
  <c r="R14"/>
  <c r="AB14" s="1"/>
  <c r="Q14"/>
  <c r="AA14" s="1"/>
  <c r="P14"/>
  <c r="Z14" s="1"/>
  <c r="O14"/>
  <c r="AF13"/>
  <c r="X13"/>
  <c r="AH13" s="1"/>
  <c r="W13"/>
  <c r="AG13" s="1"/>
  <c r="U13"/>
  <c r="AE13" s="1"/>
  <c r="T13"/>
  <c r="AD13" s="1"/>
  <c r="S13"/>
  <c r="AC13" s="1"/>
  <c r="R13"/>
  <c r="AB13" s="1"/>
  <c r="Q13"/>
  <c r="AA13" s="1"/>
  <c r="P13"/>
  <c r="Z13" s="1"/>
  <c r="O13"/>
  <c r="AF12"/>
  <c r="X12"/>
  <c r="AH12" s="1"/>
  <c r="W12"/>
  <c r="AG12" s="1"/>
  <c r="U12"/>
  <c r="AE12" s="1"/>
  <c r="T12"/>
  <c r="AD12" s="1"/>
  <c r="S12"/>
  <c r="AC12" s="1"/>
  <c r="R12"/>
  <c r="AB12" s="1"/>
  <c r="Q12"/>
  <c r="AA12" s="1"/>
  <c r="P12"/>
  <c r="Z12" s="1"/>
  <c r="O12"/>
  <c r="AF11"/>
  <c r="AE11"/>
  <c r="AA11"/>
  <c r="X11"/>
  <c r="AH11" s="1"/>
  <c r="W11"/>
  <c r="AG11" s="1"/>
  <c r="U11"/>
  <c r="T11"/>
  <c r="AD11" s="1"/>
  <c r="S11"/>
  <c r="AC11" s="1"/>
  <c r="R11"/>
  <c r="AB11" s="1"/>
  <c r="Q11"/>
  <c r="P11"/>
  <c r="Z11" s="1"/>
  <c r="O11"/>
  <c r="AG10"/>
  <c r="AF10"/>
  <c r="AE10"/>
  <c r="X10"/>
  <c r="AH10" s="1"/>
  <c r="W10"/>
  <c r="U10"/>
  <c r="T10"/>
  <c r="AD10" s="1"/>
  <c r="S10"/>
  <c r="AC10" s="1"/>
  <c r="R10"/>
  <c r="AB10" s="1"/>
  <c r="Q10"/>
  <c r="AA10" s="1"/>
  <c r="P10"/>
  <c r="Z10" s="1"/>
  <c r="O10"/>
  <c r="AF9"/>
  <c r="X9"/>
  <c r="AH9" s="1"/>
  <c r="W9"/>
  <c r="AG9" s="1"/>
  <c r="U9"/>
  <c r="AE9" s="1"/>
  <c r="T9"/>
  <c r="AD9" s="1"/>
  <c r="S9"/>
  <c r="AC9" s="1"/>
  <c r="R9"/>
  <c r="AB9" s="1"/>
  <c r="Q9"/>
  <c r="AA9" s="1"/>
  <c r="P9"/>
  <c r="Z9" s="1"/>
  <c r="O9"/>
  <c r="AF8"/>
  <c r="X8"/>
  <c r="AH8" s="1"/>
  <c r="W8"/>
  <c r="AG8" s="1"/>
  <c r="U8"/>
  <c r="AE8" s="1"/>
  <c r="T8"/>
  <c r="AD8" s="1"/>
  <c r="S8"/>
  <c r="AC8" s="1"/>
  <c r="R8"/>
  <c r="AB8" s="1"/>
  <c r="Q8"/>
  <c r="AA8" s="1"/>
  <c r="P8"/>
  <c r="Z8" s="1"/>
  <c r="O8"/>
  <c r="AF7"/>
  <c r="X7"/>
  <c r="AH7" s="1"/>
  <c r="W7"/>
  <c r="AG7" s="1"/>
  <c r="U7"/>
  <c r="AE7" s="1"/>
  <c r="T7"/>
  <c r="AD7" s="1"/>
  <c r="S7"/>
  <c r="AC7" s="1"/>
  <c r="R7"/>
  <c r="AB7" s="1"/>
  <c r="Q7"/>
  <c r="AA7" s="1"/>
  <c r="P7"/>
  <c r="Z7" s="1"/>
  <c r="O7"/>
  <c r="AF6"/>
  <c r="X6"/>
  <c r="AH6" s="1"/>
  <c r="W6"/>
  <c r="AG6" s="1"/>
  <c r="U6"/>
  <c r="AE6" s="1"/>
  <c r="T6"/>
  <c r="AD6" s="1"/>
  <c r="S6"/>
  <c r="AC6" s="1"/>
  <c r="R6"/>
  <c r="AB6" s="1"/>
  <c r="Q6"/>
  <c r="AA6" s="1"/>
  <c r="P6"/>
  <c r="Z6" s="1"/>
  <c r="O6"/>
  <c r="AF5"/>
  <c r="X5"/>
  <c r="AH5" s="1"/>
  <c r="W5"/>
  <c r="AG5" s="1"/>
  <c r="U5"/>
  <c r="AE5" s="1"/>
  <c r="T5"/>
  <c r="AD5" s="1"/>
  <c r="S5"/>
  <c r="AC5" s="1"/>
  <c r="R5"/>
  <c r="AB5" s="1"/>
  <c r="Q5"/>
  <c r="AA5" s="1"/>
  <c r="P5"/>
  <c r="Z5" s="1"/>
  <c r="O5"/>
  <c r="AF4"/>
  <c r="X4"/>
  <c r="AH4" s="1"/>
  <c r="W4"/>
  <c r="AG4" s="1"/>
  <c r="U4"/>
  <c r="AE4" s="1"/>
  <c r="T4"/>
  <c r="AD4" s="1"/>
  <c r="S4"/>
  <c r="AC4" s="1"/>
  <c r="R4"/>
  <c r="AB4" s="1"/>
  <c r="Q4"/>
  <c r="AA4" s="1"/>
  <c r="P4"/>
  <c r="Z4" s="1"/>
  <c r="O4"/>
  <c r="A4"/>
  <c r="B4" s="1"/>
  <c r="AF3"/>
  <c r="X3"/>
  <c r="AH3" s="1"/>
  <c r="W3"/>
  <c r="AG3" s="1"/>
  <c r="U3"/>
  <c r="AE3" s="1"/>
  <c r="T3"/>
  <c r="AD3" s="1"/>
  <c r="S3"/>
  <c r="AC3" s="1"/>
  <c r="R3"/>
  <c r="AB3" s="1"/>
  <c r="Q3"/>
  <c r="AA3" s="1"/>
  <c r="P3"/>
  <c r="Z3" s="1"/>
  <c r="O3"/>
  <c r="B3"/>
  <c r="G1"/>
  <c r="B85" i="26"/>
  <c r="B83"/>
  <c r="B81"/>
  <c r="B79"/>
  <c r="I71"/>
  <c r="G88" s="1"/>
  <c r="B71"/>
  <c r="H71" s="1"/>
  <c r="E88" s="1"/>
  <c r="V522" i="18" s="1"/>
  <c r="I70" i="26"/>
  <c r="G87" s="1"/>
  <c r="I69"/>
  <c r="G86" s="1"/>
  <c r="I68"/>
  <c r="G85" s="1"/>
  <c r="I67"/>
  <c r="G84" s="1"/>
  <c r="I66"/>
  <c r="G83" s="1"/>
  <c r="B66"/>
  <c r="I65"/>
  <c r="G82" s="1"/>
  <c r="B65"/>
  <c r="H65" s="1"/>
  <c r="E82" s="1"/>
  <c r="V516" i="18" s="1"/>
  <c r="I64" i="26"/>
  <c r="G81" s="1"/>
  <c r="B64"/>
  <c r="I63"/>
  <c r="G80" s="1"/>
  <c r="I62"/>
  <c r="G79" s="1"/>
  <c r="B62"/>
  <c r="D62" s="1"/>
  <c r="I61"/>
  <c r="G78" s="1"/>
  <c r="I60"/>
  <c r="G77" s="1"/>
  <c r="I59"/>
  <c r="G76" s="1"/>
  <c r="I58"/>
  <c r="G75" s="1"/>
  <c r="H54"/>
  <c r="H53"/>
  <c r="H51"/>
  <c r="H49"/>
  <c r="H47"/>
  <c r="H45"/>
  <c r="B40"/>
  <c r="AF37"/>
  <c r="X37"/>
  <c r="AH37" s="1"/>
  <c r="W37"/>
  <c r="AG37" s="1"/>
  <c r="U37"/>
  <c r="AE37" s="1"/>
  <c r="T37"/>
  <c r="AD37" s="1"/>
  <c r="S37"/>
  <c r="AC37" s="1"/>
  <c r="R37"/>
  <c r="AB37" s="1"/>
  <c r="Q37"/>
  <c r="AA37" s="1"/>
  <c r="P37"/>
  <c r="Z37" s="1"/>
  <c r="O37"/>
  <c r="AF36"/>
  <c r="AA36"/>
  <c r="X36"/>
  <c r="AH36" s="1"/>
  <c r="W36"/>
  <c r="AG36" s="1"/>
  <c r="U36"/>
  <c r="AE36" s="1"/>
  <c r="T36"/>
  <c r="AD36" s="1"/>
  <c r="S36"/>
  <c r="AC36" s="1"/>
  <c r="R36"/>
  <c r="AB36" s="1"/>
  <c r="Q36"/>
  <c r="P36"/>
  <c r="Z36" s="1"/>
  <c r="AJ36" s="1"/>
  <c r="O36"/>
  <c r="AF35"/>
  <c r="X35"/>
  <c r="AH35" s="1"/>
  <c r="W35"/>
  <c r="AG35" s="1"/>
  <c r="U35"/>
  <c r="AE35" s="1"/>
  <c r="T35"/>
  <c r="AD35" s="1"/>
  <c r="S35"/>
  <c r="AC35" s="1"/>
  <c r="R35"/>
  <c r="AB35" s="1"/>
  <c r="Q35"/>
  <c r="AA35" s="1"/>
  <c r="P35"/>
  <c r="Z35" s="1"/>
  <c r="O35"/>
  <c r="AF34"/>
  <c r="AC34"/>
  <c r="X34"/>
  <c r="AH34" s="1"/>
  <c r="W34"/>
  <c r="AG34" s="1"/>
  <c r="U34"/>
  <c r="AE34" s="1"/>
  <c r="T34"/>
  <c r="AD34" s="1"/>
  <c r="S34"/>
  <c r="R34"/>
  <c r="AB34" s="1"/>
  <c r="Q34"/>
  <c r="AA34" s="1"/>
  <c r="P34"/>
  <c r="Z34" s="1"/>
  <c r="O34"/>
  <c r="AF33"/>
  <c r="AA33"/>
  <c r="X33"/>
  <c r="AH33" s="1"/>
  <c r="W33"/>
  <c r="AG33" s="1"/>
  <c r="U33"/>
  <c r="AE33" s="1"/>
  <c r="T33"/>
  <c r="AD33" s="1"/>
  <c r="S33"/>
  <c r="AC33" s="1"/>
  <c r="R33"/>
  <c r="AB33" s="1"/>
  <c r="Q33"/>
  <c r="P33"/>
  <c r="Z33" s="1"/>
  <c r="O33"/>
  <c r="AF32"/>
  <c r="X32"/>
  <c r="AH32" s="1"/>
  <c r="W32"/>
  <c r="AG32" s="1"/>
  <c r="U32"/>
  <c r="AE32" s="1"/>
  <c r="T32"/>
  <c r="AD32" s="1"/>
  <c r="S32"/>
  <c r="AC32" s="1"/>
  <c r="R32"/>
  <c r="AB32" s="1"/>
  <c r="Q32"/>
  <c r="AA32" s="1"/>
  <c r="P32"/>
  <c r="Z32" s="1"/>
  <c r="O32"/>
  <c r="AF31"/>
  <c r="X31"/>
  <c r="AH31" s="1"/>
  <c r="W31"/>
  <c r="AG31" s="1"/>
  <c r="U31"/>
  <c r="AE31" s="1"/>
  <c r="T31"/>
  <c r="AD31" s="1"/>
  <c r="S31"/>
  <c r="AC31" s="1"/>
  <c r="R31"/>
  <c r="AB31" s="1"/>
  <c r="Q31"/>
  <c r="AA31" s="1"/>
  <c r="P31"/>
  <c r="Z31" s="1"/>
  <c r="O31"/>
  <c r="AF30"/>
  <c r="AC30"/>
  <c r="X30"/>
  <c r="AH30" s="1"/>
  <c r="W30"/>
  <c r="AG30" s="1"/>
  <c r="U30"/>
  <c r="AE30" s="1"/>
  <c r="T30"/>
  <c r="AD30" s="1"/>
  <c r="S30"/>
  <c r="R30"/>
  <c r="AB30" s="1"/>
  <c r="Q30"/>
  <c r="AA30" s="1"/>
  <c r="P30"/>
  <c r="Z30" s="1"/>
  <c r="O30"/>
  <c r="AF29"/>
  <c r="AA29"/>
  <c r="X29"/>
  <c r="AH29" s="1"/>
  <c r="W29"/>
  <c r="AG29" s="1"/>
  <c r="U29"/>
  <c r="AE29" s="1"/>
  <c r="T29"/>
  <c r="AD29" s="1"/>
  <c r="S29"/>
  <c r="AC29" s="1"/>
  <c r="R29"/>
  <c r="AB29" s="1"/>
  <c r="Q29"/>
  <c r="P29"/>
  <c r="Z29" s="1"/>
  <c r="AJ29" s="1"/>
  <c r="J29" s="1"/>
  <c r="O29"/>
  <c r="AF28"/>
  <c r="X28"/>
  <c r="AH28" s="1"/>
  <c r="W28"/>
  <c r="AG28" s="1"/>
  <c r="U28"/>
  <c r="AE28" s="1"/>
  <c r="T28"/>
  <c r="AD28" s="1"/>
  <c r="S28"/>
  <c r="AC28" s="1"/>
  <c r="R28"/>
  <c r="AB28" s="1"/>
  <c r="Q28"/>
  <c r="AA28" s="1"/>
  <c r="P28"/>
  <c r="Z28" s="1"/>
  <c r="O28"/>
  <c r="AF27"/>
  <c r="AC27"/>
  <c r="X27"/>
  <c r="AH27" s="1"/>
  <c r="W27"/>
  <c r="AG27" s="1"/>
  <c r="U27"/>
  <c r="AE27" s="1"/>
  <c r="T27"/>
  <c r="AD27" s="1"/>
  <c r="S27"/>
  <c r="R27"/>
  <c r="AB27" s="1"/>
  <c r="Q27"/>
  <c r="AA27" s="1"/>
  <c r="P27"/>
  <c r="Z27" s="1"/>
  <c r="O27"/>
  <c r="AF26"/>
  <c r="AC26"/>
  <c r="X26"/>
  <c r="AH26" s="1"/>
  <c r="W26"/>
  <c r="AG26" s="1"/>
  <c r="U26"/>
  <c r="AE26" s="1"/>
  <c r="T26"/>
  <c r="AD26" s="1"/>
  <c r="S26"/>
  <c r="R26"/>
  <c r="AB26" s="1"/>
  <c r="Q26"/>
  <c r="AA26" s="1"/>
  <c r="P26"/>
  <c r="Z26" s="1"/>
  <c r="O26"/>
  <c r="AF25"/>
  <c r="AC25"/>
  <c r="X25"/>
  <c r="AH25" s="1"/>
  <c r="W25"/>
  <c r="AG25" s="1"/>
  <c r="U25"/>
  <c r="AE25" s="1"/>
  <c r="T25"/>
  <c r="AD25" s="1"/>
  <c r="S25"/>
  <c r="R25"/>
  <c r="AB25" s="1"/>
  <c r="Q25"/>
  <c r="AA25" s="1"/>
  <c r="P25"/>
  <c r="Z25" s="1"/>
  <c r="O25"/>
  <c r="AF24"/>
  <c r="AD24"/>
  <c r="X24"/>
  <c r="AH24" s="1"/>
  <c r="W24"/>
  <c r="AG24" s="1"/>
  <c r="U24"/>
  <c r="AE24" s="1"/>
  <c r="T24"/>
  <c r="S24"/>
  <c r="AC24" s="1"/>
  <c r="R24"/>
  <c r="AB24" s="1"/>
  <c r="Q24"/>
  <c r="AA24" s="1"/>
  <c r="P24"/>
  <c r="Z24" s="1"/>
  <c r="O24"/>
  <c r="AF23"/>
  <c r="AC23"/>
  <c r="AA23"/>
  <c r="X23"/>
  <c r="AH23" s="1"/>
  <c r="W23"/>
  <c r="AG23" s="1"/>
  <c r="U23"/>
  <c r="AE23" s="1"/>
  <c r="T23"/>
  <c r="AD23" s="1"/>
  <c r="S23"/>
  <c r="R23"/>
  <c r="AB23" s="1"/>
  <c r="Q23"/>
  <c r="P23"/>
  <c r="Z23" s="1"/>
  <c r="O23"/>
  <c r="AG22"/>
  <c r="AF22"/>
  <c r="X22"/>
  <c r="AH22" s="1"/>
  <c r="W22"/>
  <c r="U22"/>
  <c r="AE22" s="1"/>
  <c r="T22"/>
  <c r="AD22" s="1"/>
  <c r="S22"/>
  <c r="AC22" s="1"/>
  <c r="R22"/>
  <c r="AB22" s="1"/>
  <c r="Q22"/>
  <c r="AA22" s="1"/>
  <c r="P22"/>
  <c r="Z22" s="1"/>
  <c r="O22"/>
  <c r="AF21"/>
  <c r="AE21"/>
  <c r="AA21"/>
  <c r="X21"/>
  <c r="AH21" s="1"/>
  <c r="W21"/>
  <c r="AG21" s="1"/>
  <c r="U21"/>
  <c r="T21"/>
  <c r="AD21" s="1"/>
  <c r="S21"/>
  <c r="AC21" s="1"/>
  <c r="R21"/>
  <c r="AB21" s="1"/>
  <c r="Q21"/>
  <c r="P21"/>
  <c r="Z21" s="1"/>
  <c r="O21"/>
  <c r="AF20"/>
  <c r="AE20"/>
  <c r="AC20"/>
  <c r="X20"/>
  <c r="AH20" s="1"/>
  <c r="W20"/>
  <c r="AG20" s="1"/>
  <c r="U20"/>
  <c r="T20"/>
  <c r="AD20" s="1"/>
  <c r="S20"/>
  <c r="R20"/>
  <c r="AB20" s="1"/>
  <c r="Q20"/>
  <c r="AA20" s="1"/>
  <c r="P20"/>
  <c r="Z20" s="1"/>
  <c r="O20"/>
  <c r="AF19"/>
  <c r="AC19"/>
  <c r="AA19"/>
  <c r="X19"/>
  <c r="AH19" s="1"/>
  <c r="W19"/>
  <c r="AG19" s="1"/>
  <c r="U19"/>
  <c r="AE19" s="1"/>
  <c r="T19"/>
  <c r="AD19" s="1"/>
  <c r="S19"/>
  <c r="R19"/>
  <c r="AB19" s="1"/>
  <c r="Q19"/>
  <c r="P19"/>
  <c r="Z19" s="1"/>
  <c r="O19"/>
  <c r="AG18"/>
  <c r="AF18"/>
  <c r="X18"/>
  <c r="AH18" s="1"/>
  <c r="W18"/>
  <c r="U18"/>
  <c r="AE18" s="1"/>
  <c r="T18"/>
  <c r="AD18" s="1"/>
  <c r="S18"/>
  <c r="AC18" s="1"/>
  <c r="R18"/>
  <c r="AB18" s="1"/>
  <c r="Q18"/>
  <c r="AA18" s="1"/>
  <c r="P18"/>
  <c r="Z18" s="1"/>
  <c r="O18"/>
  <c r="AF17"/>
  <c r="X17"/>
  <c r="AH17" s="1"/>
  <c r="W17"/>
  <c r="AG17" s="1"/>
  <c r="U17"/>
  <c r="AE17" s="1"/>
  <c r="T17"/>
  <c r="AD17" s="1"/>
  <c r="S17"/>
  <c r="AC17" s="1"/>
  <c r="R17"/>
  <c r="AB17" s="1"/>
  <c r="Q17"/>
  <c r="AA17" s="1"/>
  <c r="P17"/>
  <c r="Z17" s="1"/>
  <c r="O17"/>
  <c r="AF16"/>
  <c r="AC16"/>
  <c r="X16"/>
  <c r="AH16" s="1"/>
  <c r="W16"/>
  <c r="AG16" s="1"/>
  <c r="U16"/>
  <c r="AE16" s="1"/>
  <c r="T16"/>
  <c r="AD16" s="1"/>
  <c r="S16"/>
  <c r="R16"/>
  <c r="AB16" s="1"/>
  <c r="Q16"/>
  <c r="AA16" s="1"/>
  <c r="P16"/>
  <c r="Z16" s="1"/>
  <c r="O16"/>
  <c r="AG15"/>
  <c r="AF15"/>
  <c r="AB15"/>
  <c r="X15"/>
  <c r="AH15" s="1"/>
  <c r="W15"/>
  <c r="U15"/>
  <c r="AE15" s="1"/>
  <c r="T15"/>
  <c r="AD15" s="1"/>
  <c r="S15"/>
  <c r="AC15" s="1"/>
  <c r="R15"/>
  <c r="Q15"/>
  <c r="AA15" s="1"/>
  <c r="P15"/>
  <c r="Z15" s="1"/>
  <c r="O15"/>
  <c r="AF14"/>
  <c r="X14"/>
  <c r="AH14" s="1"/>
  <c r="W14"/>
  <c r="AG14" s="1"/>
  <c r="U14"/>
  <c r="AE14" s="1"/>
  <c r="T14"/>
  <c r="AD14" s="1"/>
  <c r="S14"/>
  <c r="AC14" s="1"/>
  <c r="R14"/>
  <c r="AB14" s="1"/>
  <c r="Q14"/>
  <c r="AA14" s="1"/>
  <c r="P14"/>
  <c r="Z14" s="1"/>
  <c r="O14"/>
  <c r="AF13"/>
  <c r="X13"/>
  <c r="AH13" s="1"/>
  <c r="W13"/>
  <c r="AG13" s="1"/>
  <c r="U13"/>
  <c r="AE13" s="1"/>
  <c r="T13"/>
  <c r="AD13" s="1"/>
  <c r="S13"/>
  <c r="AC13" s="1"/>
  <c r="R13"/>
  <c r="AB13" s="1"/>
  <c r="Q13"/>
  <c r="AA13" s="1"/>
  <c r="P13"/>
  <c r="Z13" s="1"/>
  <c r="O13"/>
  <c r="AF12"/>
  <c r="AC12"/>
  <c r="X12"/>
  <c r="AH12" s="1"/>
  <c r="W12"/>
  <c r="AG12" s="1"/>
  <c r="U12"/>
  <c r="AE12" s="1"/>
  <c r="T12"/>
  <c r="AD12" s="1"/>
  <c r="S12"/>
  <c r="R12"/>
  <c r="AB12" s="1"/>
  <c r="Q12"/>
  <c r="AA12" s="1"/>
  <c r="P12"/>
  <c r="Z12" s="1"/>
  <c r="O12"/>
  <c r="AG11"/>
  <c r="AF11"/>
  <c r="AB11"/>
  <c r="X11"/>
  <c r="AH11" s="1"/>
  <c r="W11"/>
  <c r="U11"/>
  <c r="AE11" s="1"/>
  <c r="T11"/>
  <c r="AD11" s="1"/>
  <c r="S11"/>
  <c r="AC11" s="1"/>
  <c r="R11"/>
  <c r="Q11"/>
  <c r="AA11" s="1"/>
  <c r="P11"/>
  <c r="Z11" s="1"/>
  <c r="O11"/>
  <c r="AF10"/>
  <c r="X10"/>
  <c r="AH10" s="1"/>
  <c r="W10"/>
  <c r="AG10" s="1"/>
  <c r="U10"/>
  <c r="AE10" s="1"/>
  <c r="T10"/>
  <c r="AD10" s="1"/>
  <c r="S10"/>
  <c r="AC10" s="1"/>
  <c r="R10"/>
  <c r="AB10" s="1"/>
  <c r="Q10"/>
  <c r="AA10" s="1"/>
  <c r="P10"/>
  <c r="Z10" s="1"/>
  <c r="O10"/>
  <c r="AF9"/>
  <c r="AE9"/>
  <c r="X9"/>
  <c r="AH9" s="1"/>
  <c r="W9"/>
  <c r="AG9" s="1"/>
  <c r="U9"/>
  <c r="T9"/>
  <c r="AD9" s="1"/>
  <c r="S9"/>
  <c r="AC9" s="1"/>
  <c r="R9"/>
  <c r="AB9" s="1"/>
  <c r="Q9"/>
  <c r="AA9" s="1"/>
  <c r="P9"/>
  <c r="Z9" s="1"/>
  <c r="O9"/>
  <c r="AF8"/>
  <c r="X8"/>
  <c r="AH8" s="1"/>
  <c r="W8"/>
  <c r="AG8" s="1"/>
  <c r="U8"/>
  <c r="AE8" s="1"/>
  <c r="T8"/>
  <c r="AD8" s="1"/>
  <c r="S8"/>
  <c r="AC8" s="1"/>
  <c r="R8"/>
  <c r="AB8" s="1"/>
  <c r="Q8"/>
  <c r="AA8" s="1"/>
  <c r="P8"/>
  <c r="Z8" s="1"/>
  <c r="O8"/>
  <c r="AF7"/>
  <c r="X7"/>
  <c r="AH7" s="1"/>
  <c r="W7"/>
  <c r="AG7" s="1"/>
  <c r="U7"/>
  <c r="AE7" s="1"/>
  <c r="T7"/>
  <c r="AD7" s="1"/>
  <c r="S7"/>
  <c r="AC7" s="1"/>
  <c r="R7"/>
  <c r="AB7" s="1"/>
  <c r="Q7"/>
  <c r="AA7" s="1"/>
  <c r="P7"/>
  <c r="Z7" s="1"/>
  <c r="O7"/>
  <c r="AF6"/>
  <c r="X6"/>
  <c r="AH6" s="1"/>
  <c r="W6"/>
  <c r="AG6" s="1"/>
  <c r="U6"/>
  <c r="AE6" s="1"/>
  <c r="T6"/>
  <c r="AD6" s="1"/>
  <c r="S6"/>
  <c r="AC6" s="1"/>
  <c r="R6"/>
  <c r="AB6" s="1"/>
  <c r="Q6"/>
  <c r="AA6" s="1"/>
  <c r="P6"/>
  <c r="Z6" s="1"/>
  <c r="O6"/>
  <c r="AF5"/>
  <c r="X5"/>
  <c r="AH5" s="1"/>
  <c r="W5"/>
  <c r="AG5" s="1"/>
  <c r="U5"/>
  <c r="AE5" s="1"/>
  <c r="T5"/>
  <c r="AD5" s="1"/>
  <c r="S5"/>
  <c r="AC5" s="1"/>
  <c r="R5"/>
  <c r="AB5" s="1"/>
  <c r="Q5"/>
  <c r="AA5" s="1"/>
  <c r="P5"/>
  <c r="Z5" s="1"/>
  <c r="O5"/>
  <c r="AF4"/>
  <c r="X4"/>
  <c r="AH4" s="1"/>
  <c r="W4"/>
  <c r="AG4" s="1"/>
  <c r="U4"/>
  <c r="AE4" s="1"/>
  <c r="T4"/>
  <c r="AD4" s="1"/>
  <c r="S4"/>
  <c r="AC4" s="1"/>
  <c r="R4"/>
  <c r="AB4" s="1"/>
  <c r="Q4"/>
  <c r="AA4" s="1"/>
  <c r="P4"/>
  <c r="Z4" s="1"/>
  <c r="O4"/>
  <c r="A4"/>
  <c r="A5" s="1"/>
  <c r="A6" s="1"/>
  <c r="AG3"/>
  <c r="AF3"/>
  <c r="X3"/>
  <c r="AH3" s="1"/>
  <c r="W3"/>
  <c r="U3"/>
  <c r="AE3" s="1"/>
  <c r="T3"/>
  <c r="AD3" s="1"/>
  <c r="S3"/>
  <c r="AC3" s="1"/>
  <c r="R3"/>
  <c r="AB3" s="1"/>
  <c r="Q3"/>
  <c r="AA3" s="1"/>
  <c r="P3"/>
  <c r="Z3" s="1"/>
  <c r="O3"/>
  <c r="B3"/>
  <c r="G1"/>
  <c r="B85" i="25"/>
  <c r="B83"/>
  <c r="B80"/>
  <c r="B78"/>
  <c r="B76"/>
  <c r="I71"/>
  <c r="G88" s="1"/>
  <c r="I70"/>
  <c r="G87" s="1"/>
  <c r="B70"/>
  <c r="D70" s="1"/>
  <c r="I69"/>
  <c r="G86" s="1"/>
  <c r="I68"/>
  <c r="G85" s="1"/>
  <c r="B68"/>
  <c r="I67"/>
  <c r="G84" s="1"/>
  <c r="B67"/>
  <c r="H67" s="1"/>
  <c r="E84" s="1"/>
  <c r="U518" i="18" s="1"/>
  <c r="I66" i="25"/>
  <c r="G83" s="1"/>
  <c r="B66"/>
  <c r="D66" s="1"/>
  <c r="I65"/>
  <c r="G82" s="1"/>
  <c r="I64"/>
  <c r="G81" s="1"/>
  <c r="I63"/>
  <c r="G80" s="1"/>
  <c r="I62"/>
  <c r="G79" s="1"/>
  <c r="I61"/>
  <c r="G78" s="1"/>
  <c r="B61"/>
  <c r="H61" s="1"/>
  <c r="E78" s="1"/>
  <c r="U512" i="18" s="1"/>
  <c r="I60" i="25"/>
  <c r="G77" s="1"/>
  <c r="B60"/>
  <c r="D60" s="1"/>
  <c r="I59"/>
  <c r="G76" s="1"/>
  <c r="B59"/>
  <c r="D59" s="1"/>
  <c r="I58"/>
  <c r="G75" s="1"/>
  <c r="B58"/>
  <c r="D58" s="1"/>
  <c r="H53"/>
  <c r="H51"/>
  <c r="H49"/>
  <c r="H44"/>
  <c r="H42"/>
  <c r="B40"/>
  <c r="AF37"/>
  <c r="AA37"/>
  <c r="X37"/>
  <c r="AH37" s="1"/>
  <c r="W37"/>
  <c r="AG37" s="1"/>
  <c r="U37"/>
  <c r="AE37" s="1"/>
  <c r="T37"/>
  <c r="AD37" s="1"/>
  <c r="S37"/>
  <c r="AC37" s="1"/>
  <c r="R37"/>
  <c r="AB37" s="1"/>
  <c r="Q37"/>
  <c r="P37"/>
  <c r="Z37" s="1"/>
  <c r="O37"/>
  <c r="AF36"/>
  <c r="X36"/>
  <c r="AH36" s="1"/>
  <c r="W36"/>
  <c r="AG36" s="1"/>
  <c r="U36"/>
  <c r="AE36" s="1"/>
  <c r="T36"/>
  <c r="AD36" s="1"/>
  <c r="S36"/>
  <c r="AC36" s="1"/>
  <c r="R36"/>
  <c r="AB36" s="1"/>
  <c r="Q36"/>
  <c r="AA36" s="1"/>
  <c r="P36"/>
  <c r="Z36" s="1"/>
  <c r="O36"/>
  <c r="AF35"/>
  <c r="X35"/>
  <c r="AH35" s="1"/>
  <c r="W35"/>
  <c r="AG35" s="1"/>
  <c r="U35"/>
  <c r="AE35" s="1"/>
  <c r="T35"/>
  <c r="AD35" s="1"/>
  <c r="S35"/>
  <c r="AC35" s="1"/>
  <c r="R35"/>
  <c r="AB35" s="1"/>
  <c r="Q35"/>
  <c r="AA35" s="1"/>
  <c r="P35"/>
  <c r="Z35" s="1"/>
  <c r="O35"/>
  <c r="AF34"/>
  <c r="AD34"/>
  <c r="X34"/>
  <c r="AH34" s="1"/>
  <c r="W34"/>
  <c r="AG34" s="1"/>
  <c r="U34"/>
  <c r="AE34" s="1"/>
  <c r="T34"/>
  <c r="S34"/>
  <c r="AC34" s="1"/>
  <c r="R34"/>
  <c r="AB34" s="1"/>
  <c r="Q34"/>
  <c r="AA34" s="1"/>
  <c r="P34"/>
  <c r="Z34" s="1"/>
  <c r="O34"/>
  <c r="AF33"/>
  <c r="X33"/>
  <c r="AH33" s="1"/>
  <c r="W33"/>
  <c r="AG33" s="1"/>
  <c r="U33"/>
  <c r="AE33" s="1"/>
  <c r="T33"/>
  <c r="AD33" s="1"/>
  <c r="S33"/>
  <c r="AC33" s="1"/>
  <c r="R33"/>
  <c r="AB33" s="1"/>
  <c r="Q33"/>
  <c r="AA33" s="1"/>
  <c r="P33"/>
  <c r="Z33" s="1"/>
  <c r="O33"/>
  <c r="AG32"/>
  <c r="AF32"/>
  <c r="AD32"/>
  <c r="X32"/>
  <c r="AH32" s="1"/>
  <c r="W32"/>
  <c r="U32"/>
  <c r="AE32" s="1"/>
  <c r="T32"/>
  <c r="S32"/>
  <c r="AC32" s="1"/>
  <c r="R32"/>
  <c r="AB32" s="1"/>
  <c r="Q32"/>
  <c r="AA32" s="1"/>
  <c r="P32"/>
  <c r="Z32" s="1"/>
  <c r="O32"/>
  <c r="AF31"/>
  <c r="X31"/>
  <c r="AH31" s="1"/>
  <c r="W31"/>
  <c r="AG31" s="1"/>
  <c r="U31"/>
  <c r="AE31" s="1"/>
  <c r="T31"/>
  <c r="AD31" s="1"/>
  <c r="S31"/>
  <c r="AC31" s="1"/>
  <c r="R31"/>
  <c r="AB31" s="1"/>
  <c r="Q31"/>
  <c r="AA31" s="1"/>
  <c r="P31"/>
  <c r="Z31" s="1"/>
  <c r="O31"/>
  <c r="AF30"/>
  <c r="X30"/>
  <c r="AH30" s="1"/>
  <c r="W30"/>
  <c r="AG30" s="1"/>
  <c r="U30"/>
  <c r="AE30" s="1"/>
  <c r="T30"/>
  <c r="AD30" s="1"/>
  <c r="S30"/>
  <c r="AC30" s="1"/>
  <c r="R30"/>
  <c r="AB30" s="1"/>
  <c r="Q30"/>
  <c r="AA30" s="1"/>
  <c r="P30"/>
  <c r="Z30" s="1"/>
  <c r="O30"/>
  <c r="AF29"/>
  <c r="X29"/>
  <c r="AH29" s="1"/>
  <c r="W29"/>
  <c r="AG29" s="1"/>
  <c r="U29"/>
  <c r="AE29" s="1"/>
  <c r="T29"/>
  <c r="AD29" s="1"/>
  <c r="S29"/>
  <c r="AC29" s="1"/>
  <c r="R29"/>
  <c r="AB29" s="1"/>
  <c r="Q29"/>
  <c r="AA29" s="1"/>
  <c r="P29"/>
  <c r="Z29" s="1"/>
  <c r="O29"/>
  <c r="AF28"/>
  <c r="AC28"/>
  <c r="X28"/>
  <c r="AH28" s="1"/>
  <c r="W28"/>
  <c r="AG28" s="1"/>
  <c r="U28"/>
  <c r="AE28" s="1"/>
  <c r="T28"/>
  <c r="AD28" s="1"/>
  <c r="S28"/>
  <c r="R28"/>
  <c r="AB28" s="1"/>
  <c r="Q28"/>
  <c r="AA28" s="1"/>
  <c r="P28"/>
  <c r="Z28" s="1"/>
  <c r="O28"/>
  <c r="AF27"/>
  <c r="AB27"/>
  <c r="X27"/>
  <c r="AH27" s="1"/>
  <c r="W27"/>
  <c r="AG27" s="1"/>
  <c r="U27"/>
  <c r="AE27" s="1"/>
  <c r="T27"/>
  <c r="AD27" s="1"/>
  <c r="S27"/>
  <c r="AC27" s="1"/>
  <c r="R27"/>
  <c r="Q27"/>
  <c r="AA27" s="1"/>
  <c r="P27"/>
  <c r="Z27" s="1"/>
  <c r="O27"/>
  <c r="AG26"/>
  <c r="AF26"/>
  <c r="AD26"/>
  <c r="X26"/>
  <c r="AH26" s="1"/>
  <c r="W26"/>
  <c r="U26"/>
  <c r="AE26" s="1"/>
  <c r="T26"/>
  <c r="S26"/>
  <c r="AC26" s="1"/>
  <c r="R26"/>
  <c r="AB26" s="1"/>
  <c r="Q26"/>
  <c r="AA26" s="1"/>
  <c r="P26"/>
  <c r="Z26" s="1"/>
  <c r="O26"/>
  <c r="AF25"/>
  <c r="X25"/>
  <c r="AH25" s="1"/>
  <c r="W25"/>
  <c r="AG25" s="1"/>
  <c r="U25"/>
  <c r="AE25" s="1"/>
  <c r="T25"/>
  <c r="AD25" s="1"/>
  <c r="S25"/>
  <c r="AC25" s="1"/>
  <c r="R25"/>
  <c r="AB25" s="1"/>
  <c r="Q25"/>
  <c r="AA25" s="1"/>
  <c r="P25"/>
  <c r="Z25" s="1"/>
  <c r="O25"/>
  <c r="AF24"/>
  <c r="X24"/>
  <c r="AH24" s="1"/>
  <c r="W24"/>
  <c r="AG24" s="1"/>
  <c r="U24"/>
  <c r="AE24" s="1"/>
  <c r="T24"/>
  <c r="AD24" s="1"/>
  <c r="S24"/>
  <c r="AC24" s="1"/>
  <c r="R24"/>
  <c r="AB24" s="1"/>
  <c r="Q24"/>
  <c r="AA24" s="1"/>
  <c r="P24"/>
  <c r="Z24" s="1"/>
  <c r="O24"/>
  <c r="AF23"/>
  <c r="X23"/>
  <c r="AH23" s="1"/>
  <c r="W23"/>
  <c r="AG23" s="1"/>
  <c r="U23"/>
  <c r="AE23" s="1"/>
  <c r="T23"/>
  <c r="AD23" s="1"/>
  <c r="S23"/>
  <c r="AC23" s="1"/>
  <c r="R23"/>
  <c r="AB23" s="1"/>
  <c r="Q23"/>
  <c r="AA23" s="1"/>
  <c r="P23"/>
  <c r="Z23" s="1"/>
  <c r="O23"/>
  <c r="AG22"/>
  <c r="AF22"/>
  <c r="X22"/>
  <c r="AH22" s="1"/>
  <c r="W22"/>
  <c r="U22"/>
  <c r="AE22" s="1"/>
  <c r="T22"/>
  <c r="AD22" s="1"/>
  <c r="S22"/>
  <c r="AC22" s="1"/>
  <c r="R22"/>
  <c r="AB22" s="1"/>
  <c r="Q22"/>
  <c r="AA22" s="1"/>
  <c r="P22"/>
  <c r="Z22" s="1"/>
  <c r="O22"/>
  <c r="AF21"/>
  <c r="X21"/>
  <c r="AH21" s="1"/>
  <c r="W21"/>
  <c r="AG21" s="1"/>
  <c r="U21"/>
  <c r="AE21" s="1"/>
  <c r="T21"/>
  <c r="AD21" s="1"/>
  <c r="S21"/>
  <c r="AC21" s="1"/>
  <c r="R21"/>
  <c r="AB21" s="1"/>
  <c r="Q21"/>
  <c r="AA21" s="1"/>
  <c r="P21"/>
  <c r="Z21" s="1"/>
  <c r="O21"/>
  <c r="AF20"/>
  <c r="X20"/>
  <c r="AH20" s="1"/>
  <c r="W20"/>
  <c r="AG20" s="1"/>
  <c r="U20"/>
  <c r="AE20" s="1"/>
  <c r="T20"/>
  <c r="AD20" s="1"/>
  <c r="S20"/>
  <c r="AC20" s="1"/>
  <c r="R20"/>
  <c r="AB20" s="1"/>
  <c r="Q20"/>
  <c r="AA20" s="1"/>
  <c r="P20"/>
  <c r="Z20" s="1"/>
  <c r="O20"/>
  <c r="AH19"/>
  <c r="AF19"/>
  <c r="X19"/>
  <c r="W19"/>
  <c r="AG19" s="1"/>
  <c r="U19"/>
  <c r="AE19" s="1"/>
  <c r="T19"/>
  <c r="AD19" s="1"/>
  <c r="S19"/>
  <c r="AC19" s="1"/>
  <c r="R19"/>
  <c r="AB19" s="1"/>
  <c r="Q19"/>
  <c r="AA19" s="1"/>
  <c r="P19"/>
  <c r="Z19" s="1"/>
  <c r="O19"/>
  <c r="AH18"/>
  <c r="AF18"/>
  <c r="X18"/>
  <c r="W18"/>
  <c r="AG18" s="1"/>
  <c r="U18"/>
  <c r="AE18" s="1"/>
  <c r="T18"/>
  <c r="AD18" s="1"/>
  <c r="S18"/>
  <c r="AC18" s="1"/>
  <c r="R18"/>
  <c r="AB18" s="1"/>
  <c r="Q18"/>
  <c r="AA18" s="1"/>
  <c r="P18"/>
  <c r="Z18" s="1"/>
  <c r="O18"/>
  <c r="AH17"/>
  <c r="AF17"/>
  <c r="AE17"/>
  <c r="X17"/>
  <c r="W17"/>
  <c r="AG17" s="1"/>
  <c r="U17"/>
  <c r="T17"/>
  <c r="AD17" s="1"/>
  <c r="S17"/>
  <c r="AC17" s="1"/>
  <c r="R17"/>
  <c r="AB17" s="1"/>
  <c r="Q17"/>
  <c r="AA17" s="1"/>
  <c r="P17"/>
  <c r="Z17" s="1"/>
  <c r="O17"/>
  <c r="AF16"/>
  <c r="X16"/>
  <c r="AH16" s="1"/>
  <c r="W16"/>
  <c r="AG16" s="1"/>
  <c r="U16"/>
  <c r="AE16" s="1"/>
  <c r="T16"/>
  <c r="AD16" s="1"/>
  <c r="S16"/>
  <c r="AC16" s="1"/>
  <c r="R16"/>
  <c r="AB16" s="1"/>
  <c r="Q16"/>
  <c r="AA16" s="1"/>
  <c r="P16"/>
  <c r="Z16" s="1"/>
  <c r="O16"/>
  <c r="AF15"/>
  <c r="X15"/>
  <c r="AH15" s="1"/>
  <c r="W15"/>
  <c r="AG15" s="1"/>
  <c r="U15"/>
  <c r="AE15" s="1"/>
  <c r="T15"/>
  <c r="AD15" s="1"/>
  <c r="S15"/>
  <c r="AC15" s="1"/>
  <c r="R15"/>
  <c r="AB15" s="1"/>
  <c r="Q15"/>
  <c r="AA15" s="1"/>
  <c r="P15"/>
  <c r="Z15" s="1"/>
  <c r="O15"/>
  <c r="AF14"/>
  <c r="X14"/>
  <c r="AH14" s="1"/>
  <c r="W14"/>
  <c r="AG14" s="1"/>
  <c r="U14"/>
  <c r="AE14" s="1"/>
  <c r="T14"/>
  <c r="AD14" s="1"/>
  <c r="S14"/>
  <c r="AC14" s="1"/>
  <c r="R14"/>
  <c r="AB14" s="1"/>
  <c r="Q14"/>
  <c r="AA14" s="1"/>
  <c r="P14"/>
  <c r="Z14" s="1"/>
  <c r="O14"/>
  <c r="AG13"/>
  <c r="AF13"/>
  <c r="X13"/>
  <c r="AH13" s="1"/>
  <c r="W13"/>
  <c r="U13"/>
  <c r="AE13" s="1"/>
  <c r="T13"/>
  <c r="AD13" s="1"/>
  <c r="S13"/>
  <c r="AC13" s="1"/>
  <c r="R13"/>
  <c r="AB13" s="1"/>
  <c r="Q13"/>
  <c r="AA13" s="1"/>
  <c r="P13"/>
  <c r="Z13" s="1"/>
  <c r="O13"/>
  <c r="AF12"/>
  <c r="X12"/>
  <c r="AH12" s="1"/>
  <c r="W12"/>
  <c r="AG12" s="1"/>
  <c r="U12"/>
  <c r="AE12" s="1"/>
  <c r="T12"/>
  <c r="AD12" s="1"/>
  <c r="S12"/>
  <c r="AC12" s="1"/>
  <c r="R12"/>
  <c r="AB12" s="1"/>
  <c r="Q12"/>
  <c r="AA12" s="1"/>
  <c r="P12"/>
  <c r="Z12" s="1"/>
  <c r="O12"/>
  <c r="AG11"/>
  <c r="AF11"/>
  <c r="X11"/>
  <c r="AH11" s="1"/>
  <c r="W11"/>
  <c r="U11"/>
  <c r="AE11" s="1"/>
  <c r="T11"/>
  <c r="AD11" s="1"/>
  <c r="S11"/>
  <c r="AC11" s="1"/>
  <c r="R11"/>
  <c r="AB11" s="1"/>
  <c r="Q11"/>
  <c r="AA11" s="1"/>
  <c r="P11"/>
  <c r="Z11" s="1"/>
  <c r="O11"/>
  <c r="AF10"/>
  <c r="X10"/>
  <c r="AH10" s="1"/>
  <c r="W10"/>
  <c r="AG10" s="1"/>
  <c r="U10"/>
  <c r="AE10" s="1"/>
  <c r="T10"/>
  <c r="AD10" s="1"/>
  <c r="S10"/>
  <c r="AC10" s="1"/>
  <c r="R10"/>
  <c r="AB10" s="1"/>
  <c r="Q10"/>
  <c r="AA10" s="1"/>
  <c r="P10"/>
  <c r="Z10" s="1"/>
  <c r="O10"/>
  <c r="AG9"/>
  <c r="AF9"/>
  <c r="X9"/>
  <c r="AH9" s="1"/>
  <c r="W9"/>
  <c r="U9"/>
  <c r="AE9" s="1"/>
  <c r="T9"/>
  <c r="AD9" s="1"/>
  <c r="S9"/>
  <c r="AC9" s="1"/>
  <c r="R9"/>
  <c r="AB9" s="1"/>
  <c r="Q9"/>
  <c r="AA9" s="1"/>
  <c r="P9"/>
  <c r="Z9" s="1"/>
  <c r="O9"/>
  <c r="AF8"/>
  <c r="X8"/>
  <c r="AH8" s="1"/>
  <c r="W8"/>
  <c r="AG8" s="1"/>
  <c r="U8"/>
  <c r="AE8" s="1"/>
  <c r="T8"/>
  <c r="AD8" s="1"/>
  <c r="S8"/>
  <c r="AC8" s="1"/>
  <c r="R8"/>
  <c r="AB8" s="1"/>
  <c r="Q8"/>
  <c r="AA8" s="1"/>
  <c r="P8"/>
  <c r="Z8" s="1"/>
  <c r="O8"/>
  <c r="AG7"/>
  <c r="AF7"/>
  <c r="X7"/>
  <c r="AH7" s="1"/>
  <c r="W7"/>
  <c r="U7"/>
  <c r="AE7" s="1"/>
  <c r="T7"/>
  <c r="AD7" s="1"/>
  <c r="S7"/>
  <c r="AC7" s="1"/>
  <c r="R7"/>
  <c r="AB7" s="1"/>
  <c r="Q7"/>
  <c r="AA7" s="1"/>
  <c r="P7"/>
  <c r="Z7" s="1"/>
  <c r="O7"/>
  <c r="AF6"/>
  <c r="X6"/>
  <c r="AH6" s="1"/>
  <c r="W6"/>
  <c r="AG6" s="1"/>
  <c r="U6"/>
  <c r="AE6" s="1"/>
  <c r="T6"/>
  <c r="AD6" s="1"/>
  <c r="S6"/>
  <c r="AC6" s="1"/>
  <c r="R6"/>
  <c r="AB6" s="1"/>
  <c r="Q6"/>
  <c r="AA6" s="1"/>
  <c r="P6"/>
  <c r="Z6" s="1"/>
  <c r="O6"/>
  <c r="AG5"/>
  <c r="AF5"/>
  <c r="X5"/>
  <c r="AH5" s="1"/>
  <c r="W5"/>
  <c r="U5"/>
  <c r="AE5" s="1"/>
  <c r="T5"/>
  <c r="AD5" s="1"/>
  <c r="S5"/>
  <c r="AC5" s="1"/>
  <c r="R5"/>
  <c r="AB5" s="1"/>
  <c r="Q5"/>
  <c r="AA5" s="1"/>
  <c r="P5"/>
  <c r="Z5" s="1"/>
  <c r="O5"/>
  <c r="AF4"/>
  <c r="X4"/>
  <c r="AH4" s="1"/>
  <c r="W4"/>
  <c r="AG4" s="1"/>
  <c r="U4"/>
  <c r="AE4" s="1"/>
  <c r="T4"/>
  <c r="AD4" s="1"/>
  <c r="S4"/>
  <c r="AC4" s="1"/>
  <c r="R4"/>
  <c r="AB4" s="1"/>
  <c r="Q4"/>
  <c r="AA4" s="1"/>
  <c r="P4"/>
  <c r="Z4" s="1"/>
  <c r="O4"/>
  <c r="A4"/>
  <c r="A5" s="1"/>
  <c r="B5" s="1"/>
  <c r="AH3"/>
  <c r="AF3"/>
  <c r="X3"/>
  <c r="W3"/>
  <c r="AG3" s="1"/>
  <c r="U3"/>
  <c r="AE3" s="1"/>
  <c r="T3"/>
  <c r="AD3" s="1"/>
  <c r="S3"/>
  <c r="AC3" s="1"/>
  <c r="R3"/>
  <c r="AB3" s="1"/>
  <c r="Q3"/>
  <c r="AA3" s="1"/>
  <c r="P3"/>
  <c r="Z3" s="1"/>
  <c r="O3"/>
  <c r="B3"/>
  <c r="G1"/>
  <c r="B84" i="24"/>
  <c r="B83"/>
  <c r="B81"/>
  <c r="B75"/>
  <c r="I71"/>
  <c r="G88" s="1"/>
  <c r="I70"/>
  <c r="G87" s="1"/>
  <c r="I69"/>
  <c r="G86" s="1"/>
  <c r="I68"/>
  <c r="G85" s="1"/>
  <c r="I67"/>
  <c r="G84" s="1"/>
  <c r="B67"/>
  <c r="H67" s="1"/>
  <c r="E84" s="1"/>
  <c r="T518" i="18" s="1"/>
  <c r="I66" i="24"/>
  <c r="G83" s="1"/>
  <c r="B66"/>
  <c r="D66" s="1"/>
  <c r="I65"/>
  <c r="G82" s="1"/>
  <c r="B65"/>
  <c r="H65" s="1"/>
  <c r="E82" s="1"/>
  <c r="T516" i="18" s="1"/>
  <c r="I64" i="24"/>
  <c r="G81" s="1"/>
  <c r="B64"/>
  <c r="I63"/>
  <c r="G80" s="1"/>
  <c r="I62"/>
  <c r="G79" s="1"/>
  <c r="I61"/>
  <c r="G78" s="1"/>
  <c r="I60"/>
  <c r="G77" s="1"/>
  <c r="I59"/>
  <c r="G76" s="1"/>
  <c r="I58"/>
  <c r="G75" s="1"/>
  <c r="B58"/>
  <c r="H58" s="1"/>
  <c r="E75" s="1"/>
  <c r="T509" i="18" s="1"/>
  <c r="H50" i="24"/>
  <c r="H49"/>
  <c r="H47"/>
  <c r="H41"/>
  <c r="B40"/>
  <c r="AF37"/>
  <c r="X37"/>
  <c r="AH37" s="1"/>
  <c r="W37"/>
  <c r="AG37" s="1"/>
  <c r="U37"/>
  <c r="AE37" s="1"/>
  <c r="T37"/>
  <c r="AD37" s="1"/>
  <c r="S37"/>
  <c r="AC37" s="1"/>
  <c r="R37"/>
  <c r="AB37" s="1"/>
  <c r="Q37"/>
  <c r="AA37" s="1"/>
  <c r="P37"/>
  <c r="Z37" s="1"/>
  <c r="O37"/>
  <c r="AF36"/>
  <c r="X36"/>
  <c r="AH36" s="1"/>
  <c r="W36"/>
  <c r="AG36" s="1"/>
  <c r="U36"/>
  <c r="AE36" s="1"/>
  <c r="T36"/>
  <c r="AD36" s="1"/>
  <c r="S36"/>
  <c r="AC36" s="1"/>
  <c r="R36"/>
  <c r="AB36" s="1"/>
  <c r="Q36"/>
  <c r="AA36" s="1"/>
  <c r="P36"/>
  <c r="Z36" s="1"/>
  <c r="O36"/>
  <c r="AF35"/>
  <c r="AB35"/>
  <c r="X35"/>
  <c r="AH35" s="1"/>
  <c r="W35"/>
  <c r="AG35" s="1"/>
  <c r="U35"/>
  <c r="AE35" s="1"/>
  <c r="T35"/>
  <c r="AD35" s="1"/>
  <c r="S35"/>
  <c r="AC35" s="1"/>
  <c r="R35"/>
  <c r="Q35"/>
  <c r="AA35" s="1"/>
  <c r="P35"/>
  <c r="Z35" s="1"/>
  <c r="O35"/>
  <c r="AF34"/>
  <c r="X34"/>
  <c r="AH34" s="1"/>
  <c r="W34"/>
  <c r="AG34" s="1"/>
  <c r="U34"/>
  <c r="AE34" s="1"/>
  <c r="T34"/>
  <c r="AD34" s="1"/>
  <c r="S34"/>
  <c r="AC34" s="1"/>
  <c r="R34"/>
  <c r="AB34" s="1"/>
  <c r="Q34"/>
  <c r="AA34" s="1"/>
  <c r="P34"/>
  <c r="Z34" s="1"/>
  <c r="O34"/>
  <c r="AG33"/>
  <c r="AF33"/>
  <c r="X33"/>
  <c r="AH33" s="1"/>
  <c r="W33"/>
  <c r="U33"/>
  <c r="AE33" s="1"/>
  <c r="T33"/>
  <c r="AD33" s="1"/>
  <c r="S33"/>
  <c r="AC33" s="1"/>
  <c r="R33"/>
  <c r="AB33" s="1"/>
  <c r="Q33"/>
  <c r="AA33" s="1"/>
  <c r="P33"/>
  <c r="Z33" s="1"/>
  <c r="O33"/>
  <c r="AF32"/>
  <c r="X32"/>
  <c r="AH32" s="1"/>
  <c r="W32"/>
  <c r="AG32" s="1"/>
  <c r="U32"/>
  <c r="AE32" s="1"/>
  <c r="T32"/>
  <c r="AD32" s="1"/>
  <c r="S32"/>
  <c r="AC32" s="1"/>
  <c r="R32"/>
  <c r="AB32" s="1"/>
  <c r="Q32"/>
  <c r="AA32" s="1"/>
  <c r="P32"/>
  <c r="Z32" s="1"/>
  <c r="O32"/>
  <c r="AG31"/>
  <c r="AF31"/>
  <c r="X31"/>
  <c r="AH31" s="1"/>
  <c r="W31"/>
  <c r="U31"/>
  <c r="AE31" s="1"/>
  <c r="T31"/>
  <c r="AD31" s="1"/>
  <c r="S31"/>
  <c r="AC31" s="1"/>
  <c r="R31"/>
  <c r="AB31" s="1"/>
  <c r="Q31"/>
  <c r="AA31" s="1"/>
  <c r="P31"/>
  <c r="Z31" s="1"/>
  <c r="O31"/>
  <c r="AF30"/>
  <c r="AE30"/>
  <c r="X30"/>
  <c r="AH30" s="1"/>
  <c r="W30"/>
  <c r="AG30" s="1"/>
  <c r="U30"/>
  <c r="T30"/>
  <c r="AD30" s="1"/>
  <c r="S30"/>
  <c r="AC30" s="1"/>
  <c r="R30"/>
  <c r="AB30" s="1"/>
  <c r="Q30"/>
  <c r="AA30" s="1"/>
  <c r="P30"/>
  <c r="Z30" s="1"/>
  <c r="O30"/>
  <c r="AF29"/>
  <c r="X29"/>
  <c r="AH29" s="1"/>
  <c r="W29"/>
  <c r="AG29" s="1"/>
  <c r="U29"/>
  <c r="AE29" s="1"/>
  <c r="T29"/>
  <c r="AD29" s="1"/>
  <c r="S29"/>
  <c r="AC29" s="1"/>
  <c r="R29"/>
  <c r="AB29" s="1"/>
  <c r="Q29"/>
  <c r="AA29" s="1"/>
  <c r="P29"/>
  <c r="Z29" s="1"/>
  <c r="O29"/>
  <c r="AG28"/>
  <c r="AF28"/>
  <c r="X28"/>
  <c r="AH28" s="1"/>
  <c r="W28"/>
  <c r="U28"/>
  <c r="AE28" s="1"/>
  <c r="T28"/>
  <c r="AD28" s="1"/>
  <c r="S28"/>
  <c r="AC28" s="1"/>
  <c r="R28"/>
  <c r="AB28" s="1"/>
  <c r="Q28"/>
  <c r="AA28" s="1"/>
  <c r="P28"/>
  <c r="Z28" s="1"/>
  <c r="O28"/>
  <c r="AF27"/>
  <c r="AA27"/>
  <c r="X27"/>
  <c r="AH27" s="1"/>
  <c r="W27"/>
  <c r="AG27" s="1"/>
  <c r="U27"/>
  <c r="AE27" s="1"/>
  <c r="T27"/>
  <c r="AD27" s="1"/>
  <c r="S27"/>
  <c r="AC27" s="1"/>
  <c r="R27"/>
  <c r="AB27" s="1"/>
  <c r="Q27"/>
  <c r="P27"/>
  <c r="Z27" s="1"/>
  <c r="AJ27" s="1"/>
  <c r="J27" s="1"/>
  <c r="O27"/>
  <c r="AF26"/>
  <c r="AA26"/>
  <c r="X26"/>
  <c r="AH26" s="1"/>
  <c r="W26"/>
  <c r="AG26" s="1"/>
  <c r="U26"/>
  <c r="AE26" s="1"/>
  <c r="T26"/>
  <c r="AD26" s="1"/>
  <c r="S26"/>
  <c r="AC26" s="1"/>
  <c r="R26"/>
  <c r="AB26" s="1"/>
  <c r="Q26"/>
  <c r="P26"/>
  <c r="Z26" s="1"/>
  <c r="O26"/>
  <c r="AG25"/>
  <c r="AF25"/>
  <c r="X25"/>
  <c r="AH25" s="1"/>
  <c r="W25"/>
  <c r="U25"/>
  <c r="AE25" s="1"/>
  <c r="T25"/>
  <c r="AD25" s="1"/>
  <c r="S25"/>
  <c r="AC25" s="1"/>
  <c r="R25"/>
  <c r="AB25" s="1"/>
  <c r="Q25"/>
  <c r="AA25" s="1"/>
  <c r="P25"/>
  <c r="Z25" s="1"/>
  <c r="O25"/>
  <c r="AF24"/>
  <c r="X24"/>
  <c r="AH24" s="1"/>
  <c r="W24"/>
  <c r="AG24" s="1"/>
  <c r="U24"/>
  <c r="AE24" s="1"/>
  <c r="T24"/>
  <c r="AD24" s="1"/>
  <c r="S24"/>
  <c r="AC24" s="1"/>
  <c r="R24"/>
  <c r="AB24" s="1"/>
  <c r="Q24"/>
  <c r="AA24" s="1"/>
  <c r="P24"/>
  <c r="Z24" s="1"/>
  <c r="O24"/>
  <c r="AF23"/>
  <c r="X23"/>
  <c r="AH23" s="1"/>
  <c r="W23"/>
  <c r="AG23" s="1"/>
  <c r="U23"/>
  <c r="AE23" s="1"/>
  <c r="T23"/>
  <c r="AD23" s="1"/>
  <c r="S23"/>
  <c r="AC23" s="1"/>
  <c r="R23"/>
  <c r="AB23" s="1"/>
  <c r="Q23"/>
  <c r="AA23" s="1"/>
  <c r="P23"/>
  <c r="Z23" s="1"/>
  <c r="O23"/>
  <c r="AF22"/>
  <c r="X22"/>
  <c r="AH22" s="1"/>
  <c r="W22"/>
  <c r="AG22" s="1"/>
  <c r="U22"/>
  <c r="AE22" s="1"/>
  <c r="T22"/>
  <c r="AD22" s="1"/>
  <c r="S22"/>
  <c r="AC22" s="1"/>
  <c r="R22"/>
  <c r="AB22" s="1"/>
  <c r="Q22"/>
  <c r="AA22" s="1"/>
  <c r="P22"/>
  <c r="Z22" s="1"/>
  <c r="O22"/>
  <c r="AF21"/>
  <c r="X21"/>
  <c r="AH21" s="1"/>
  <c r="W21"/>
  <c r="AG21" s="1"/>
  <c r="U21"/>
  <c r="AE21" s="1"/>
  <c r="T21"/>
  <c r="AD21" s="1"/>
  <c r="S21"/>
  <c r="AC21" s="1"/>
  <c r="R21"/>
  <c r="AB21" s="1"/>
  <c r="Q21"/>
  <c r="AA21" s="1"/>
  <c r="P21"/>
  <c r="Z21" s="1"/>
  <c r="O21"/>
  <c r="AF20"/>
  <c r="X20"/>
  <c r="AH20" s="1"/>
  <c r="W20"/>
  <c r="AG20" s="1"/>
  <c r="U20"/>
  <c r="AE20" s="1"/>
  <c r="T20"/>
  <c r="AD20" s="1"/>
  <c r="S20"/>
  <c r="AC20" s="1"/>
  <c r="R20"/>
  <c r="AB20" s="1"/>
  <c r="Q20"/>
  <c r="AA20" s="1"/>
  <c r="P20"/>
  <c r="Z20" s="1"/>
  <c r="O20"/>
  <c r="AF19"/>
  <c r="X19"/>
  <c r="AH19" s="1"/>
  <c r="W19"/>
  <c r="AG19" s="1"/>
  <c r="U19"/>
  <c r="AE19" s="1"/>
  <c r="T19"/>
  <c r="AD19" s="1"/>
  <c r="S19"/>
  <c r="AC19" s="1"/>
  <c r="R19"/>
  <c r="AB19" s="1"/>
  <c r="Q19"/>
  <c r="AA19" s="1"/>
  <c r="P19"/>
  <c r="Z19" s="1"/>
  <c r="O19"/>
  <c r="AF18"/>
  <c r="X18"/>
  <c r="AH18" s="1"/>
  <c r="W18"/>
  <c r="AG18" s="1"/>
  <c r="U18"/>
  <c r="AE18" s="1"/>
  <c r="T18"/>
  <c r="AD18" s="1"/>
  <c r="S18"/>
  <c r="AC18" s="1"/>
  <c r="R18"/>
  <c r="AB18" s="1"/>
  <c r="Q18"/>
  <c r="AA18" s="1"/>
  <c r="P18"/>
  <c r="Z18" s="1"/>
  <c r="O18"/>
  <c r="AF17"/>
  <c r="X17"/>
  <c r="AH17" s="1"/>
  <c r="W17"/>
  <c r="AG17" s="1"/>
  <c r="U17"/>
  <c r="AE17" s="1"/>
  <c r="T17"/>
  <c r="AD17" s="1"/>
  <c r="S17"/>
  <c r="AC17" s="1"/>
  <c r="R17"/>
  <c r="AB17" s="1"/>
  <c r="Q17"/>
  <c r="AA17" s="1"/>
  <c r="P17"/>
  <c r="Z17" s="1"/>
  <c r="O17"/>
  <c r="AF16"/>
  <c r="X16"/>
  <c r="AH16" s="1"/>
  <c r="W16"/>
  <c r="AG16" s="1"/>
  <c r="U16"/>
  <c r="AE16" s="1"/>
  <c r="T16"/>
  <c r="AD16" s="1"/>
  <c r="S16"/>
  <c r="AC16" s="1"/>
  <c r="R16"/>
  <c r="AB16" s="1"/>
  <c r="Q16"/>
  <c r="AA16" s="1"/>
  <c r="P16"/>
  <c r="Z16" s="1"/>
  <c r="O16"/>
  <c r="AF15"/>
  <c r="X15"/>
  <c r="AH15" s="1"/>
  <c r="W15"/>
  <c r="AG15" s="1"/>
  <c r="U15"/>
  <c r="AE15" s="1"/>
  <c r="T15"/>
  <c r="AD15" s="1"/>
  <c r="S15"/>
  <c r="AC15" s="1"/>
  <c r="R15"/>
  <c r="AB15" s="1"/>
  <c r="Q15"/>
  <c r="AA15" s="1"/>
  <c r="P15"/>
  <c r="Z15" s="1"/>
  <c r="O15"/>
  <c r="AF14"/>
  <c r="X14"/>
  <c r="AH14" s="1"/>
  <c r="W14"/>
  <c r="AG14" s="1"/>
  <c r="U14"/>
  <c r="AE14" s="1"/>
  <c r="T14"/>
  <c r="AD14" s="1"/>
  <c r="S14"/>
  <c r="AC14" s="1"/>
  <c r="R14"/>
  <c r="AB14" s="1"/>
  <c r="Q14"/>
  <c r="AA14" s="1"/>
  <c r="P14"/>
  <c r="Z14" s="1"/>
  <c r="O14"/>
  <c r="AF13"/>
  <c r="AA13"/>
  <c r="X13"/>
  <c r="AH13" s="1"/>
  <c r="W13"/>
  <c r="AG13" s="1"/>
  <c r="U13"/>
  <c r="AE13" s="1"/>
  <c r="T13"/>
  <c r="AD13" s="1"/>
  <c r="S13"/>
  <c r="AC13" s="1"/>
  <c r="R13"/>
  <c r="AB13" s="1"/>
  <c r="Q13"/>
  <c r="P13"/>
  <c r="Z13" s="1"/>
  <c r="O13"/>
  <c r="AF12"/>
  <c r="X12"/>
  <c r="AH12" s="1"/>
  <c r="W12"/>
  <c r="AG12" s="1"/>
  <c r="U12"/>
  <c r="AE12" s="1"/>
  <c r="T12"/>
  <c r="AD12" s="1"/>
  <c r="S12"/>
  <c r="AC12" s="1"/>
  <c r="R12"/>
  <c r="AB12" s="1"/>
  <c r="Q12"/>
  <c r="AA12" s="1"/>
  <c r="P12"/>
  <c r="Z12" s="1"/>
  <c r="O12"/>
  <c r="AF11"/>
  <c r="X11"/>
  <c r="AH11" s="1"/>
  <c r="W11"/>
  <c r="AG11" s="1"/>
  <c r="U11"/>
  <c r="AE11" s="1"/>
  <c r="T11"/>
  <c r="AD11" s="1"/>
  <c r="S11"/>
  <c r="AC11" s="1"/>
  <c r="R11"/>
  <c r="AB11" s="1"/>
  <c r="Q11"/>
  <c r="AA11" s="1"/>
  <c r="P11"/>
  <c r="Z11" s="1"/>
  <c r="O11"/>
  <c r="AG10"/>
  <c r="AF10"/>
  <c r="X10"/>
  <c r="AH10" s="1"/>
  <c r="W10"/>
  <c r="U10"/>
  <c r="AE10" s="1"/>
  <c r="T10"/>
  <c r="AD10" s="1"/>
  <c r="S10"/>
  <c r="AC10" s="1"/>
  <c r="R10"/>
  <c r="AB10" s="1"/>
  <c r="Q10"/>
  <c r="AA10" s="1"/>
  <c r="P10"/>
  <c r="Z10" s="1"/>
  <c r="O10"/>
  <c r="AF9"/>
  <c r="X9"/>
  <c r="AH9" s="1"/>
  <c r="W9"/>
  <c r="AG9" s="1"/>
  <c r="U9"/>
  <c r="AE9" s="1"/>
  <c r="T9"/>
  <c r="AD9" s="1"/>
  <c r="S9"/>
  <c r="AC9" s="1"/>
  <c r="R9"/>
  <c r="AB9" s="1"/>
  <c r="Q9"/>
  <c r="AA9" s="1"/>
  <c r="P9"/>
  <c r="Z9" s="1"/>
  <c r="O9"/>
  <c r="AG8"/>
  <c r="AF8"/>
  <c r="X8"/>
  <c r="AH8" s="1"/>
  <c r="W8"/>
  <c r="U8"/>
  <c r="AE8" s="1"/>
  <c r="T8"/>
  <c r="AD8" s="1"/>
  <c r="S8"/>
  <c r="AC8" s="1"/>
  <c r="R8"/>
  <c r="AB8" s="1"/>
  <c r="Q8"/>
  <c r="AA8" s="1"/>
  <c r="P8"/>
  <c r="Z8" s="1"/>
  <c r="O8"/>
  <c r="AF7"/>
  <c r="X7"/>
  <c r="AH7" s="1"/>
  <c r="W7"/>
  <c r="AG7" s="1"/>
  <c r="U7"/>
  <c r="AE7" s="1"/>
  <c r="T7"/>
  <c r="AD7" s="1"/>
  <c r="S7"/>
  <c r="AC7" s="1"/>
  <c r="R7"/>
  <c r="AB7" s="1"/>
  <c r="Q7"/>
  <c r="AA7" s="1"/>
  <c r="P7"/>
  <c r="Z7" s="1"/>
  <c r="O7"/>
  <c r="AF6"/>
  <c r="X6"/>
  <c r="AH6" s="1"/>
  <c r="W6"/>
  <c r="AG6" s="1"/>
  <c r="U6"/>
  <c r="AE6" s="1"/>
  <c r="T6"/>
  <c r="AD6" s="1"/>
  <c r="S6"/>
  <c r="AC6" s="1"/>
  <c r="R6"/>
  <c r="AB6" s="1"/>
  <c r="Q6"/>
  <c r="AA6" s="1"/>
  <c r="P6"/>
  <c r="Z6" s="1"/>
  <c r="O6"/>
  <c r="AF5"/>
  <c r="X5"/>
  <c r="AH5" s="1"/>
  <c r="W5"/>
  <c r="AG5" s="1"/>
  <c r="U5"/>
  <c r="AE5" s="1"/>
  <c r="T5"/>
  <c r="AD5" s="1"/>
  <c r="S5"/>
  <c r="AC5" s="1"/>
  <c r="R5"/>
  <c r="AB5" s="1"/>
  <c r="Q5"/>
  <c r="AA5" s="1"/>
  <c r="P5"/>
  <c r="Z5" s="1"/>
  <c r="O5"/>
  <c r="AF4"/>
  <c r="X4"/>
  <c r="AH4" s="1"/>
  <c r="W4"/>
  <c r="AG4" s="1"/>
  <c r="U4"/>
  <c r="AE4" s="1"/>
  <c r="T4"/>
  <c r="AD4" s="1"/>
  <c r="S4"/>
  <c r="AC4" s="1"/>
  <c r="R4"/>
  <c r="AB4" s="1"/>
  <c r="Q4"/>
  <c r="AA4" s="1"/>
  <c r="P4"/>
  <c r="Z4" s="1"/>
  <c r="O4"/>
  <c r="A4"/>
  <c r="A5" s="1"/>
  <c r="AF3"/>
  <c r="X3"/>
  <c r="AH3" s="1"/>
  <c r="W3"/>
  <c r="AG3" s="1"/>
  <c r="U3"/>
  <c r="AE3" s="1"/>
  <c r="T3"/>
  <c r="AD3" s="1"/>
  <c r="S3"/>
  <c r="AC3" s="1"/>
  <c r="R3"/>
  <c r="AB3" s="1"/>
  <c r="Q3"/>
  <c r="AA3" s="1"/>
  <c r="P3"/>
  <c r="Z3" s="1"/>
  <c r="O3"/>
  <c r="B3"/>
  <c r="G1"/>
  <c r="B85" i="23"/>
  <c r="B84"/>
  <c r="B83"/>
  <c r="B82"/>
  <c r="B80"/>
  <c r="B79"/>
  <c r="B78"/>
  <c r="I71"/>
  <c r="G88" s="1"/>
  <c r="I70"/>
  <c r="G87" s="1"/>
  <c r="B70"/>
  <c r="D70" s="1"/>
  <c r="I69"/>
  <c r="G86" s="1"/>
  <c r="I68"/>
  <c r="G85" s="1"/>
  <c r="B68"/>
  <c r="H68" s="1"/>
  <c r="E85" s="1"/>
  <c r="S519" i="18" s="1"/>
  <c r="I67" i="23"/>
  <c r="G84" s="1"/>
  <c r="I66"/>
  <c r="G83" s="1"/>
  <c r="B66"/>
  <c r="D66" s="1"/>
  <c r="I65"/>
  <c r="G82" s="1"/>
  <c r="I64"/>
  <c r="G81" s="1"/>
  <c r="I63"/>
  <c r="G80" s="1"/>
  <c r="B63"/>
  <c r="H63" s="1"/>
  <c r="E80" s="1"/>
  <c r="S514" i="18" s="1"/>
  <c r="I62" i="23"/>
  <c r="G79" s="1"/>
  <c r="I61"/>
  <c r="G78" s="1"/>
  <c r="B61"/>
  <c r="H61" s="1"/>
  <c r="E78" s="1"/>
  <c r="S512" i="18" s="1"/>
  <c r="I60" i="23"/>
  <c r="G77" s="1"/>
  <c r="I59"/>
  <c r="G76" s="1"/>
  <c r="I58"/>
  <c r="G75" s="1"/>
  <c r="B58"/>
  <c r="K58" s="1"/>
  <c r="H53"/>
  <c r="H49"/>
  <c r="H46"/>
  <c r="H44"/>
  <c r="B40"/>
  <c r="AF37"/>
  <c r="X37"/>
  <c r="AH37" s="1"/>
  <c r="W37"/>
  <c r="AG37" s="1"/>
  <c r="U37"/>
  <c r="AE37" s="1"/>
  <c r="T37"/>
  <c r="AD37" s="1"/>
  <c r="S37"/>
  <c r="AC37" s="1"/>
  <c r="R37"/>
  <c r="AB37" s="1"/>
  <c r="Q37"/>
  <c r="AA37" s="1"/>
  <c r="P37"/>
  <c r="Z37" s="1"/>
  <c r="O37"/>
  <c r="AF36"/>
  <c r="X36"/>
  <c r="AH36" s="1"/>
  <c r="W36"/>
  <c r="AG36" s="1"/>
  <c r="U36"/>
  <c r="AE36" s="1"/>
  <c r="T36"/>
  <c r="AD36" s="1"/>
  <c r="S36"/>
  <c r="AC36" s="1"/>
  <c r="R36"/>
  <c r="AB36" s="1"/>
  <c r="Q36"/>
  <c r="AA36" s="1"/>
  <c r="P36"/>
  <c r="Z36" s="1"/>
  <c r="O36"/>
  <c r="AF35"/>
  <c r="X35"/>
  <c r="AH35" s="1"/>
  <c r="W35"/>
  <c r="AG35" s="1"/>
  <c r="U35"/>
  <c r="AE35" s="1"/>
  <c r="T35"/>
  <c r="AD35" s="1"/>
  <c r="S35"/>
  <c r="AC35" s="1"/>
  <c r="R35"/>
  <c r="AB35" s="1"/>
  <c r="Q35"/>
  <c r="AA35" s="1"/>
  <c r="P35"/>
  <c r="Z35" s="1"/>
  <c r="O35"/>
  <c r="AF34"/>
  <c r="X34"/>
  <c r="AH34" s="1"/>
  <c r="W34"/>
  <c r="AG34" s="1"/>
  <c r="U34"/>
  <c r="AE34" s="1"/>
  <c r="T34"/>
  <c r="AD34" s="1"/>
  <c r="S34"/>
  <c r="AC34" s="1"/>
  <c r="R34"/>
  <c r="AB34" s="1"/>
  <c r="Q34"/>
  <c r="AA34" s="1"/>
  <c r="P34"/>
  <c r="Z34" s="1"/>
  <c r="O34"/>
  <c r="AF33"/>
  <c r="X33"/>
  <c r="AH33" s="1"/>
  <c r="W33"/>
  <c r="AG33" s="1"/>
  <c r="U33"/>
  <c r="AE33" s="1"/>
  <c r="T33"/>
  <c r="AD33" s="1"/>
  <c r="S33"/>
  <c r="AC33" s="1"/>
  <c r="R33"/>
  <c r="AB33" s="1"/>
  <c r="Q33"/>
  <c r="AA33" s="1"/>
  <c r="P33"/>
  <c r="Z33" s="1"/>
  <c r="O33"/>
  <c r="AF32"/>
  <c r="X32"/>
  <c r="AH32" s="1"/>
  <c r="W32"/>
  <c r="AG32" s="1"/>
  <c r="U32"/>
  <c r="AE32" s="1"/>
  <c r="T32"/>
  <c r="AD32" s="1"/>
  <c r="S32"/>
  <c r="AC32" s="1"/>
  <c r="R32"/>
  <c r="AB32" s="1"/>
  <c r="Q32"/>
  <c r="AA32" s="1"/>
  <c r="P32"/>
  <c r="Z32" s="1"/>
  <c r="O32"/>
  <c r="AF31"/>
  <c r="X31"/>
  <c r="AH31" s="1"/>
  <c r="W31"/>
  <c r="AG31" s="1"/>
  <c r="U31"/>
  <c r="AE31" s="1"/>
  <c r="T31"/>
  <c r="AD31" s="1"/>
  <c r="S31"/>
  <c r="AC31" s="1"/>
  <c r="R31"/>
  <c r="AB31" s="1"/>
  <c r="Q31"/>
  <c r="AA31" s="1"/>
  <c r="P31"/>
  <c r="Z31" s="1"/>
  <c r="O31"/>
  <c r="AF30"/>
  <c r="X30"/>
  <c r="AH30" s="1"/>
  <c r="W30"/>
  <c r="AG30" s="1"/>
  <c r="U30"/>
  <c r="AE30" s="1"/>
  <c r="T30"/>
  <c r="AD30" s="1"/>
  <c r="S30"/>
  <c r="AC30" s="1"/>
  <c r="R30"/>
  <c r="AB30" s="1"/>
  <c r="Q30"/>
  <c r="AA30" s="1"/>
  <c r="P30"/>
  <c r="Z30" s="1"/>
  <c r="O30"/>
  <c r="AF29"/>
  <c r="X29"/>
  <c r="AH29" s="1"/>
  <c r="W29"/>
  <c r="AG29" s="1"/>
  <c r="U29"/>
  <c r="AE29" s="1"/>
  <c r="T29"/>
  <c r="AD29" s="1"/>
  <c r="S29"/>
  <c r="AC29" s="1"/>
  <c r="R29"/>
  <c r="AB29" s="1"/>
  <c r="Q29"/>
  <c r="AA29" s="1"/>
  <c r="P29"/>
  <c r="Z29" s="1"/>
  <c r="O29"/>
  <c r="AF28"/>
  <c r="AE28"/>
  <c r="X28"/>
  <c r="AH28" s="1"/>
  <c r="W28"/>
  <c r="AG28" s="1"/>
  <c r="U28"/>
  <c r="T28"/>
  <c r="AD28" s="1"/>
  <c r="S28"/>
  <c r="AC28" s="1"/>
  <c r="R28"/>
  <c r="AB28" s="1"/>
  <c r="Q28"/>
  <c r="AA28" s="1"/>
  <c r="P28"/>
  <c r="Z28" s="1"/>
  <c r="O28"/>
  <c r="AF27"/>
  <c r="X27"/>
  <c r="AH27" s="1"/>
  <c r="W27"/>
  <c r="AG27" s="1"/>
  <c r="U27"/>
  <c r="AE27" s="1"/>
  <c r="T27"/>
  <c r="AD27" s="1"/>
  <c r="S27"/>
  <c r="AC27" s="1"/>
  <c r="R27"/>
  <c r="AB27" s="1"/>
  <c r="Q27"/>
  <c r="AA27" s="1"/>
  <c r="P27"/>
  <c r="Z27" s="1"/>
  <c r="O27"/>
  <c r="AF26"/>
  <c r="X26"/>
  <c r="AH26" s="1"/>
  <c r="W26"/>
  <c r="AG26" s="1"/>
  <c r="U26"/>
  <c r="AE26" s="1"/>
  <c r="T26"/>
  <c r="AD26" s="1"/>
  <c r="S26"/>
  <c r="AC26" s="1"/>
  <c r="R26"/>
  <c r="AB26" s="1"/>
  <c r="Q26"/>
  <c r="AA26" s="1"/>
  <c r="P26"/>
  <c r="Z26" s="1"/>
  <c r="O26"/>
  <c r="AG25"/>
  <c r="AF25"/>
  <c r="X25"/>
  <c r="AH25" s="1"/>
  <c r="W25"/>
  <c r="U25"/>
  <c r="AE25" s="1"/>
  <c r="T25"/>
  <c r="AD25" s="1"/>
  <c r="S25"/>
  <c r="AC25" s="1"/>
  <c r="R25"/>
  <c r="AB25" s="1"/>
  <c r="Q25"/>
  <c r="AA25" s="1"/>
  <c r="P25"/>
  <c r="Z25" s="1"/>
  <c r="O25"/>
  <c r="AF24"/>
  <c r="X24"/>
  <c r="AH24" s="1"/>
  <c r="W24"/>
  <c r="AG24" s="1"/>
  <c r="U24"/>
  <c r="AE24" s="1"/>
  <c r="T24"/>
  <c r="AD24" s="1"/>
  <c r="S24"/>
  <c r="AC24" s="1"/>
  <c r="R24"/>
  <c r="AB24" s="1"/>
  <c r="Q24"/>
  <c r="AA24" s="1"/>
  <c r="P24"/>
  <c r="Z24" s="1"/>
  <c r="O24"/>
  <c r="AF23"/>
  <c r="X23"/>
  <c r="AH23" s="1"/>
  <c r="W23"/>
  <c r="AG23" s="1"/>
  <c r="U23"/>
  <c r="AE23" s="1"/>
  <c r="T23"/>
  <c r="AD23" s="1"/>
  <c r="S23"/>
  <c r="AC23" s="1"/>
  <c r="R23"/>
  <c r="AB23" s="1"/>
  <c r="Q23"/>
  <c r="AA23" s="1"/>
  <c r="P23"/>
  <c r="Z23" s="1"/>
  <c r="O23"/>
  <c r="AF22"/>
  <c r="X22"/>
  <c r="AH22" s="1"/>
  <c r="W22"/>
  <c r="AG22" s="1"/>
  <c r="U22"/>
  <c r="AE22" s="1"/>
  <c r="T22"/>
  <c r="AD22" s="1"/>
  <c r="S22"/>
  <c r="AC22" s="1"/>
  <c r="R22"/>
  <c r="AB22" s="1"/>
  <c r="Q22"/>
  <c r="AA22" s="1"/>
  <c r="P22"/>
  <c r="Z22" s="1"/>
  <c r="O22"/>
  <c r="AF21"/>
  <c r="X21"/>
  <c r="AH21" s="1"/>
  <c r="W21"/>
  <c r="AG21" s="1"/>
  <c r="U21"/>
  <c r="AE21" s="1"/>
  <c r="T21"/>
  <c r="AD21" s="1"/>
  <c r="S21"/>
  <c r="AC21" s="1"/>
  <c r="R21"/>
  <c r="AB21" s="1"/>
  <c r="Q21"/>
  <c r="AA21" s="1"/>
  <c r="P21"/>
  <c r="Z21" s="1"/>
  <c r="O21"/>
  <c r="AF20"/>
  <c r="X20"/>
  <c r="AH20" s="1"/>
  <c r="W20"/>
  <c r="AG20" s="1"/>
  <c r="U20"/>
  <c r="AE20" s="1"/>
  <c r="T20"/>
  <c r="AD20" s="1"/>
  <c r="S20"/>
  <c r="AC20" s="1"/>
  <c r="R20"/>
  <c r="AB20" s="1"/>
  <c r="Q20"/>
  <c r="AA20" s="1"/>
  <c r="P20"/>
  <c r="Z20" s="1"/>
  <c r="O20"/>
  <c r="AF19"/>
  <c r="X19"/>
  <c r="AH19" s="1"/>
  <c r="W19"/>
  <c r="AG19" s="1"/>
  <c r="U19"/>
  <c r="AE19" s="1"/>
  <c r="T19"/>
  <c r="AD19" s="1"/>
  <c r="S19"/>
  <c r="AC19" s="1"/>
  <c r="R19"/>
  <c r="AB19" s="1"/>
  <c r="Q19"/>
  <c r="AA19" s="1"/>
  <c r="P19"/>
  <c r="Z19" s="1"/>
  <c r="O19"/>
  <c r="AF18"/>
  <c r="X18"/>
  <c r="AH18" s="1"/>
  <c r="W18"/>
  <c r="AG18" s="1"/>
  <c r="U18"/>
  <c r="AE18" s="1"/>
  <c r="T18"/>
  <c r="AD18" s="1"/>
  <c r="S18"/>
  <c r="AC18" s="1"/>
  <c r="R18"/>
  <c r="AB18" s="1"/>
  <c r="Q18"/>
  <c r="AA18" s="1"/>
  <c r="P18"/>
  <c r="Z18" s="1"/>
  <c r="O18"/>
  <c r="AF17"/>
  <c r="X17"/>
  <c r="AH17" s="1"/>
  <c r="W17"/>
  <c r="AG17" s="1"/>
  <c r="U17"/>
  <c r="AE17" s="1"/>
  <c r="T17"/>
  <c r="AD17" s="1"/>
  <c r="S17"/>
  <c r="AC17" s="1"/>
  <c r="R17"/>
  <c r="AB17" s="1"/>
  <c r="Q17"/>
  <c r="AA17" s="1"/>
  <c r="P17"/>
  <c r="Z17" s="1"/>
  <c r="O17"/>
  <c r="AF16"/>
  <c r="X16"/>
  <c r="AH16" s="1"/>
  <c r="W16"/>
  <c r="AG16" s="1"/>
  <c r="U16"/>
  <c r="AE16" s="1"/>
  <c r="T16"/>
  <c r="AD16" s="1"/>
  <c r="S16"/>
  <c r="AC16" s="1"/>
  <c r="R16"/>
  <c r="AB16" s="1"/>
  <c r="Q16"/>
  <c r="AA16" s="1"/>
  <c r="P16"/>
  <c r="Z16" s="1"/>
  <c r="O16"/>
  <c r="AF15"/>
  <c r="X15"/>
  <c r="AH15" s="1"/>
  <c r="W15"/>
  <c r="AG15" s="1"/>
  <c r="U15"/>
  <c r="AE15" s="1"/>
  <c r="T15"/>
  <c r="AD15" s="1"/>
  <c r="S15"/>
  <c r="AC15" s="1"/>
  <c r="R15"/>
  <c r="AB15" s="1"/>
  <c r="Q15"/>
  <c r="AA15" s="1"/>
  <c r="P15"/>
  <c r="Z15" s="1"/>
  <c r="O15"/>
  <c r="AF14"/>
  <c r="X14"/>
  <c r="AH14" s="1"/>
  <c r="W14"/>
  <c r="AG14" s="1"/>
  <c r="U14"/>
  <c r="AE14" s="1"/>
  <c r="T14"/>
  <c r="AD14" s="1"/>
  <c r="S14"/>
  <c r="AC14" s="1"/>
  <c r="R14"/>
  <c r="AB14" s="1"/>
  <c r="Q14"/>
  <c r="AA14" s="1"/>
  <c r="P14"/>
  <c r="Z14" s="1"/>
  <c r="O14"/>
  <c r="AF13"/>
  <c r="X13"/>
  <c r="AH13" s="1"/>
  <c r="W13"/>
  <c r="AG13" s="1"/>
  <c r="U13"/>
  <c r="AE13" s="1"/>
  <c r="T13"/>
  <c r="AD13" s="1"/>
  <c r="S13"/>
  <c r="AC13" s="1"/>
  <c r="R13"/>
  <c r="AB13" s="1"/>
  <c r="Q13"/>
  <c r="AA13" s="1"/>
  <c r="P13"/>
  <c r="Z13" s="1"/>
  <c r="O13"/>
  <c r="AF12"/>
  <c r="X12"/>
  <c r="AH12" s="1"/>
  <c r="W12"/>
  <c r="AG12" s="1"/>
  <c r="U12"/>
  <c r="AE12" s="1"/>
  <c r="T12"/>
  <c r="AD12" s="1"/>
  <c r="S12"/>
  <c r="AC12" s="1"/>
  <c r="R12"/>
  <c r="AB12" s="1"/>
  <c r="Q12"/>
  <c r="AA12" s="1"/>
  <c r="P12"/>
  <c r="Z12" s="1"/>
  <c r="O12"/>
  <c r="AF11"/>
  <c r="X11"/>
  <c r="AH11" s="1"/>
  <c r="W11"/>
  <c r="AG11" s="1"/>
  <c r="U11"/>
  <c r="AE11" s="1"/>
  <c r="T11"/>
  <c r="AD11" s="1"/>
  <c r="S11"/>
  <c r="AC11" s="1"/>
  <c r="R11"/>
  <c r="AB11" s="1"/>
  <c r="Q11"/>
  <c r="AA11" s="1"/>
  <c r="P11"/>
  <c r="Z11" s="1"/>
  <c r="O11"/>
  <c r="AF10"/>
  <c r="X10"/>
  <c r="AH10" s="1"/>
  <c r="W10"/>
  <c r="AG10" s="1"/>
  <c r="U10"/>
  <c r="AE10" s="1"/>
  <c r="T10"/>
  <c r="AD10" s="1"/>
  <c r="S10"/>
  <c r="AC10" s="1"/>
  <c r="R10"/>
  <c r="AB10" s="1"/>
  <c r="Q10"/>
  <c r="AA10" s="1"/>
  <c r="P10"/>
  <c r="Z10" s="1"/>
  <c r="O10"/>
  <c r="AF9"/>
  <c r="X9"/>
  <c r="AH9" s="1"/>
  <c r="W9"/>
  <c r="AG9" s="1"/>
  <c r="U9"/>
  <c r="AE9" s="1"/>
  <c r="T9"/>
  <c r="AD9" s="1"/>
  <c r="S9"/>
  <c r="AC9" s="1"/>
  <c r="R9"/>
  <c r="AB9" s="1"/>
  <c r="Q9"/>
  <c r="AA9" s="1"/>
  <c r="P9"/>
  <c r="Z9" s="1"/>
  <c r="O9"/>
  <c r="AF8"/>
  <c r="X8"/>
  <c r="AH8" s="1"/>
  <c r="W8"/>
  <c r="AG8" s="1"/>
  <c r="U8"/>
  <c r="AE8" s="1"/>
  <c r="T8"/>
  <c r="AD8" s="1"/>
  <c r="S8"/>
  <c r="AC8" s="1"/>
  <c r="R8"/>
  <c r="AB8" s="1"/>
  <c r="Q8"/>
  <c r="AA8" s="1"/>
  <c r="P8"/>
  <c r="Z8" s="1"/>
  <c r="O8"/>
  <c r="AF7"/>
  <c r="X7"/>
  <c r="AH7" s="1"/>
  <c r="W7"/>
  <c r="AG7" s="1"/>
  <c r="U7"/>
  <c r="AE7" s="1"/>
  <c r="T7"/>
  <c r="AD7" s="1"/>
  <c r="S7"/>
  <c r="AC7" s="1"/>
  <c r="R7"/>
  <c r="AB7" s="1"/>
  <c r="Q7"/>
  <c r="AA7" s="1"/>
  <c r="P7"/>
  <c r="Z7" s="1"/>
  <c r="O7"/>
  <c r="AF6"/>
  <c r="X6"/>
  <c r="AH6" s="1"/>
  <c r="W6"/>
  <c r="AG6" s="1"/>
  <c r="U6"/>
  <c r="AE6" s="1"/>
  <c r="T6"/>
  <c r="AD6" s="1"/>
  <c r="S6"/>
  <c r="AC6" s="1"/>
  <c r="R6"/>
  <c r="AB6" s="1"/>
  <c r="Q6"/>
  <c r="AA6" s="1"/>
  <c r="P6"/>
  <c r="Z6" s="1"/>
  <c r="O6"/>
  <c r="AF5"/>
  <c r="X5"/>
  <c r="AH5" s="1"/>
  <c r="W5"/>
  <c r="AG5" s="1"/>
  <c r="U5"/>
  <c r="AE5" s="1"/>
  <c r="T5"/>
  <c r="AD5" s="1"/>
  <c r="S5"/>
  <c r="AC5" s="1"/>
  <c r="R5"/>
  <c r="AB5" s="1"/>
  <c r="Q5"/>
  <c r="AA5" s="1"/>
  <c r="P5"/>
  <c r="Z5" s="1"/>
  <c r="O5"/>
  <c r="AF4"/>
  <c r="X4"/>
  <c r="AH4" s="1"/>
  <c r="W4"/>
  <c r="AG4" s="1"/>
  <c r="U4"/>
  <c r="AE4" s="1"/>
  <c r="T4"/>
  <c r="AD4" s="1"/>
  <c r="S4"/>
  <c r="AC4" s="1"/>
  <c r="R4"/>
  <c r="AB4" s="1"/>
  <c r="Q4"/>
  <c r="AA4" s="1"/>
  <c r="P4"/>
  <c r="Z4" s="1"/>
  <c r="O4"/>
  <c r="A4"/>
  <c r="A5" s="1"/>
  <c r="AF3"/>
  <c r="X3"/>
  <c r="AH3" s="1"/>
  <c r="W3"/>
  <c r="AG3" s="1"/>
  <c r="U3"/>
  <c r="AE3" s="1"/>
  <c r="T3"/>
  <c r="AD3" s="1"/>
  <c r="S3"/>
  <c r="AC3" s="1"/>
  <c r="R3"/>
  <c r="AB3" s="1"/>
  <c r="Q3"/>
  <c r="AA3" s="1"/>
  <c r="P3"/>
  <c r="Z3" s="1"/>
  <c r="O3"/>
  <c r="B3"/>
  <c r="G1"/>
  <c r="B84" i="22"/>
  <c r="B83"/>
  <c r="B81"/>
  <c r="B77"/>
  <c r="B75"/>
  <c r="I71"/>
  <c r="G88" s="1"/>
  <c r="I70"/>
  <c r="G87" s="1"/>
  <c r="I69"/>
  <c r="G86" s="1"/>
  <c r="I68"/>
  <c r="G85" s="1"/>
  <c r="I67"/>
  <c r="G84" s="1"/>
  <c r="B67"/>
  <c r="G67" s="1"/>
  <c r="I66"/>
  <c r="G83" s="1"/>
  <c r="E66"/>
  <c r="B66"/>
  <c r="D66" s="1"/>
  <c r="I65"/>
  <c r="G82" s="1"/>
  <c r="I64"/>
  <c r="G81" s="1"/>
  <c r="B64"/>
  <c r="I63"/>
  <c r="G80" s="1"/>
  <c r="I62"/>
  <c r="G79" s="1"/>
  <c r="I61"/>
  <c r="G78" s="1"/>
  <c r="I60"/>
  <c r="G77" s="1"/>
  <c r="B60"/>
  <c r="D60" s="1"/>
  <c r="I59"/>
  <c r="G76" s="1"/>
  <c r="I58"/>
  <c r="G75" s="1"/>
  <c r="B58"/>
  <c r="D58" s="1"/>
  <c r="H52"/>
  <c r="H51"/>
  <c r="H50"/>
  <c r="H49"/>
  <c r="H47"/>
  <c r="H43"/>
  <c r="H41"/>
  <c r="B40"/>
  <c r="AF37"/>
  <c r="X37"/>
  <c r="AH37" s="1"/>
  <c r="W37"/>
  <c r="AG37" s="1"/>
  <c r="U37"/>
  <c r="AE37" s="1"/>
  <c r="T37"/>
  <c r="AD37" s="1"/>
  <c r="S37"/>
  <c r="AC37" s="1"/>
  <c r="R37"/>
  <c r="AB37" s="1"/>
  <c r="Q37"/>
  <c r="AA37" s="1"/>
  <c r="P37"/>
  <c r="Z37" s="1"/>
  <c r="O37"/>
  <c r="AF36"/>
  <c r="AA36"/>
  <c r="X36"/>
  <c r="AH36" s="1"/>
  <c r="W36"/>
  <c r="AG36" s="1"/>
  <c r="U36"/>
  <c r="AE36" s="1"/>
  <c r="T36"/>
  <c r="AD36" s="1"/>
  <c r="S36"/>
  <c r="AC36" s="1"/>
  <c r="R36"/>
  <c r="AB36" s="1"/>
  <c r="Q36"/>
  <c r="P36"/>
  <c r="Z36" s="1"/>
  <c r="AJ36" s="1"/>
  <c r="O36"/>
  <c r="AF35"/>
  <c r="X35"/>
  <c r="AH35" s="1"/>
  <c r="W35"/>
  <c r="AG35" s="1"/>
  <c r="U35"/>
  <c r="AE35" s="1"/>
  <c r="T35"/>
  <c r="AD35" s="1"/>
  <c r="S35"/>
  <c r="AC35" s="1"/>
  <c r="R35"/>
  <c r="AB35" s="1"/>
  <c r="Q35"/>
  <c r="AA35" s="1"/>
  <c r="P35"/>
  <c r="Z35" s="1"/>
  <c r="O35"/>
  <c r="AF34"/>
  <c r="X34"/>
  <c r="AH34" s="1"/>
  <c r="W34"/>
  <c r="AG34" s="1"/>
  <c r="U34"/>
  <c r="AE34" s="1"/>
  <c r="T34"/>
  <c r="AD34" s="1"/>
  <c r="S34"/>
  <c r="AC34" s="1"/>
  <c r="R34"/>
  <c r="AB34" s="1"/>
  <c r="Q34"/>
  <c r="AA34" s="1"/>
  <c r="P34"/>
  <c r="Z34" s="1"/>
  <c r="O34"/>
  <c r="AF33"/>
  <c r="AE33"/>
  <c r="X33"/>
  <c r="AH33" s="1"/>
  <c r="W33"/>
  <c r="AG33" s="1"/>
  <c r="U33"/>
  <c r="T33"/>
  <c r="AD33" s="1"/>
  <c r="S33"/>
  <c r="AC33" s="1"/>
  <c r="R33"/>
  <c r="AB33" s="1"/>
  <c r="Q33"/>
  <c r="AA33" s="1"/>
  <c r="P33"/>
  <c r="Z33" s="1"/>
  <c r="O33"/>
  <c r="AF32"/>
  <c r="X32"/>
  <c r="AH32" s="1"/>
  <c r="W32"/>
  <c r="AG32" s="1"/>
  <c r="U32"/>
  <c r="AE32" s="1"/>
  <c r="T32"/>
  <c r="AD32" s="1"/>
  <c r="S32"/>
  <c r="AC32" s="1"/>
  <c r="R32"/>
  <c r="AB32" s="1"/>
  <c r="Q32"/>
  <c r="AA32" s="1"/>
  <c r="P32"/>
  <c r="Z32" s="1"/>
  <c r="O32"/>
  <c r="AF31"/>
  <c r="AA31"/>
  <c r="X31"/>
  <c r="AH31" s="1"/>
  <c r="W31"/>
  <c r="AG31" s="1"/>
  <c r="U31"/>
  <c r="AE31" s="1"/>
  <c r="T31"/>
  <c r="AD31" s="1"/>
  <c r="S31"/>
  <c r="AC31" s="1"/>
  <c r="R31"/>
  <c r="AB31" s="1"/>
  <c r="Q31"/>
  <c r="P31"/>
  <c r="Z31" s="1"/>
  <c r="O31"/>
  <c r="AF30"/>
  <c r="X30"/>
  <c r="AH30" s="1"/>
  <c r="W30"/>
  <c r="AG30" s="1"/>
  <c r="U30"/>
  <c r="AE30" s="1"/>
  <c r="T30"/>
  <c r="AD30" s="1"/>
  <c r="S30"/>
  <c r="AC30" s="1"/>
  <c r="R30"/>
  <c r="AB30" s="1"/>
  <c r="Q30"/>
  <c r="AA30" s="1"/>
  <c r="P30"/>
  <c r="Z30" s="1"/>
  <c r="O30"/>
  <c r="AF29"/>
  <c r="AE29"/>
  <c r="X29"/>
  <c r="AH29" s="1"/>
  <c r="W29"/>
  <c r="AG29" s="1"/>
  <c r="U29"/>
  <c r="T29"/>
  <c r="AD29" s="1"/>
  <c r="S29"/>
  <c r="AC29" s="1"/>
  <c r="R29"/>
  <c r="AB29" s="1"/>
  <c r="Q29"/>
  <c r="AA29" s="1"/>
  <c r="P29"/>
  <c r="Z29" s="1"/>
  <c r="O29"/>
  <c r="AG28"/>
  <c r="AF28"/>
  <c r="X28"/>
  <c r="AH28" s="1"/>
  <c r="W28"/>
  <c r="U28"/>
  <c r="AE28" s="1"/>
  <c r="T28"/>
  <c r="AD28" s="1"/>
  <c r="S28"/>
  <c r="AC28" s="1"/>
  <c r="R28"/>
  <c r="AB28" s="1"/>
  <c r="Q28"/>
  <c r="AA28" s="1"/>
  <c r="P28"/>
  <c r="Z28" s="1"/>
  <c r="O28"/>
  <c r="AF27"/>
  <c r="X27"/>
  <c r="AH27" s="1"/>
  <c r="W27"/>
  <c r="AG27" s="1"/>
  <c r="U27"/>
  <c r="AE27" s="1"/>
  <c r="T27"/>
  <c r="AD27" s="1"/>
  <c r="S27"/>
  <c r="AC27" s="1"/>
  <c r="R27"/>
  <c r="AB27" s="1"/>
  <c r="Q27"/>
  <c r="AA27" s="1"/>
  <c r="P27"/>
  <c r="Z27" s="1"/>
  <c r="O27"/>
  <c r="AF26"/>
  <c r="AE26"/>
  <c r="X26"/>
  <c r="AH26" s="1"/>
  <c r="W26"/>
  <c r="AG26" s="1"/>
  <c r="U26"/>
  <c r="T26"/>
  <c r="AD26" s="1"/>
  <c r="S26"/>
  <c r="AC26" s="1"/>
  <c r="R26"/>
  <c r="AB26" s="1"/>
  <c r="Q26"/>
  <c r="AA26" s="1"/>
  <c r="P26"/>
  <c r="Z26" s="1"/>
  <c r="O26"/>
  <c r="AF25"/>
  <c r="X25"/>
  <c r="AH25" s="1"/>
  <c r="W25"/>
  <c r="AG25" s="1"/>
  <c r="U25"/>
  <c r="AE25" s="1"/>
  <c r="T25"/>
  <c r="AD25" s="1"/>
  <c r="S25"/>
  <c r="AC25" s="1"/>
  <c r="R25"/>
  <c r="AB25" s="1"/>
  <c r="Q25"/>
  <c r="AA25" s="1"/>
  <c r="P25"/>
  <c r="Z25" s="1"/>
  <c r="O25"/>
  <c r="AF24"/>
  <c r="X24"/>
  <c r="AH24" s="1"/>
  <c r="W24"/>
  <c r="AG24" s="1"/>
  <c r="U24"/>
  <c r="AE24" s="1"/>
  <c r="T24"/>
  <c r="AD24" s="1"/>
  <c r="S24"/>
  <c r="AC24" s="1"/>
  <c r="R24"/>
  <c r="AB24" s="1"/>
  <c r="Q24"/>
  <c r="AA24" s="1"/>
  <c r="P24"/>
  <c r="Z24" s="1"/>
  <c r="O24"/>
  <c r="AF23"/>
  <c r="X23"/>
  <c r="AH23" s="1"/>
  <c r="W23"/>
  <c r="AG23" s="1"/>
  <c r="U23"/>
  <c r="AE23" s="1"/>
  <c r="T23"/>
  <c r="AD23" s="1"/>
  <c r="S23"/>
  <c r="AC23" s="1"/>
  <c r="R23"/>
  <c r="AB23" s="1"/>
  <c r="Q23"/>
  <c r="AA23" s="1"/>
  <c r="P23"/>
  <c r="Z23" s="1"/>
  <c r="O23"/>
  <c r="AF22"/>
  <c r="X22"/>
  <c r="AH22" s="1"/>
  <c r="W22"/>
  <c r="AG22" s="1"/>
  <c r="U22"/>
  <c r="AE22" s="1"/>
  <c r="T22"/>
  <c r="AD22" s="1"/>
  <c r="S22"/>
  <c r="AC22" s="1"/>
  <c r="R22"/>
  <c r="AB22" s="1"/>
  <c r="Q22"/>
  <c r="AA22" s="1"/>
  <c r="P22"/>
  <c r="Z22" s="1"/>
  <c r="O22"/>
  <c r="AF21"/>
  <c r="X21"/>
  <c r="AH21" s="1"/>
  <c r="W21"/>
  <c r="AG21" s="1"/>
  <c r="U21"/>
  <c r="AE21" s="1"/>
  <c r="T21"/>
  <c r="AD21" s="1"/>
  <c r="S21"/>
  <c r="AC21" s="1"/>
  <c r="R21"/>
  <c r="AB21" s="1"/>
  <c r="Q21"/>
  <c r="AA21" s="1"/>
  <c r="P21"/>
  <c r="Z21" s="1"/>
  <c r="O21"/>
  <c r="AF20"/>
  <c r="X20"/>
  <c r="AH20" s="1"/>
  <c r="W20"/>
  <c r="AG20" s="1"/>
  <c r="U20"/>
  <c r="AE20" s="1"/>
  <c r="T20"/>
  <c r="AD20" s="1"/>
  <c r="S20"/>
  <c r="AC20" s="1"/>
  <c r="R20"/>
  <c r="AB20" s="1"/>
  <c r="Q20"/>
  <c r="AA20" s="1"/>
  <c r="P20"/>
  <c r="Z20" s="1"/>
  <c r="O20"/>
  <c r="AF19"/>
  <c r="X19"/>
  <c r="AH19" s="1"/>
  <c r="W19"/>
  <c r="AG19" s="1"/>
  <c r="U19"/>
  <c r="AE19" s="1"/>
  <c r="T19"/>
  <c r="AD19" s="1"/>
  <c r="S19"/>
  <c r="AC19" s="1"/>
  <c r="R19"/>
  <c r="AB19" s="1"/>
  <c r="Q19"/>
  <c r="AA19" s="1"/>
  <c r="P19"/>
  <c r="Z19" s="1"/>
  <c r="O19"/>
  <c r="AF18"/>
  <c r="X18"/>
  <c r="AH18" s="1"/>
  <c r="W18"/>
  <c r="AG18" s="1"/>
  <c r="U18"/>
  <c r="AE18" s="1"/>
  <c r="T18"/>
  <c r="AD18" s="1"/>
  <c r="S18"/>
  <c r="AC18" s="1"/>
  <c r="R18"/>
  <c r="AB18" s="1"/>
  <c r="Q18"/>
  <c r="AA18" s="1"/>
  <c r="P18"/>
  <c r="Z18" s="1"/>
  <c r="O18"/>
  <c r="AF17"/>
  <c r="X17"/>
  <c r="AH17" s="1"/>
  <c r="W17"/>
  <c r="AG17" s="1"/>
  <c r="U17"/>
  <c r="AE17" s="1"/>
  <c r="T17"/>
  <c r="AD17" s="1"/>
  <c r="S17"/>
  <c r="AC17" s="1"/>
  <c r="R17"/>
  <c r="AB17" s="1"/>
  <c r="Q17"/>
  <c r="AA17" s="1"/>
  <c r="P17"/>
  <c r="Z17" s="1"/>
  <c r="O17"/>
  <c r="AF16"/>
  <c r="X16"/>
  <c r="AH16" s="1"/>
  <c r="W16"/>
  <c r="AG16" s="1"/>
  <c r="U16"/>
  <c r="AE16" s="1"/>
  <c r="T16"/>
  <c r="AD16" s="1"/>
  <c r="S16"/>
  <c r="AC16" s="1"/>
  <c r="R16"/>
  <c r="AB16" s="1"/>
  <c r="Q16"/>
  <c r="AA16" s="1"/>
  <c r="P16"/>
  <c r="Z16" s="1"/>
  <c r="O16"/>
  <c r="AF15"/>
  <c r="X15"/>
  <c r="AH15" s="1"/>
  <c r="W15"/>
  <c r="AG15" s="1"/>
  <c r="U15"/>
  <c r="AE15" s="1"/>
  <c r="T15"/>
  <c r="AD15" s="1"/>
  <c r="S15"/>
  <c r="AC15" s="1"/>
  <c r="R15"/>
  <c r="AB15" s="1"/>
  <c r="Q15"/>
  <c r="AA15" s="1"/>
  <c r="P15"/>
  <c r="Z15" s="1"/>
  <c r="O15"/>
  <c r="AF14"/>
  <c r="X14"/>
  <c r="AH14" s="1"/>
  <c r="W14"/>
  <c r="AG14" s="1"/>
  <c r="U14"/>
  <c r="AE14" s="1"/>
  <c r="T14"/>
  <c r="AD14" s="1"/>
  <c r="S14"/>
  <c r="AC14" s="1"/>
  <c r="R14"/>
  <c r="AB14" s="1"/>
  <c r="Q14"/>
  <c r="AA14" s="1"/>
  <c r="P14"/>
  <c r="Z14" s="1"/>
  <c r="O14"/>
  <c r="AF13"/>
  <c r="X13"/>
  <c r="AH13" s="1"/>
  <c r="W13"/>
  <c r="AG13" s="1"/>
  <c r="U13"/>
  <c r="AE13" s="1"/>
  <c r="T13"/>
  <c r="AD13" s="1"/>
  <c r="S13"/>
  <c r="AC13" s="1"/>
  <c r="R13"/>
  <c r="AB13" s="1"/>
  <c r="Q13"/>
  <c r="AA13" s="1"/>
  <c r="P13"/>
  <c r="Z13" s="1"/>
  <c r="O13"/>
  <c r="AF12"/>
  <c r="X12"/>
  <c r="AH12" s="1"/>
  <c r="W12"/>
  <c r="AG12" s="1"/>
  <c r="U12"/>
  <c r="AE12" s="1"/>
  <c r="T12"/>
  <c r="AD12" s="1"/>
  <c r="S12"/>
  <c r="AC12" s="1"/>
  <c r="R12"/>
  <c r="AB12" s="1"/>
  <c r="Q12"/>
  <c r="AA12" s="1"/>
  <c r="P12"/>
  <c r="Z12" s="1"/>
  <c r="O12"/>
  <c r="AF11"/>
  <c r="X11"/>
  <c r="AH11" s="1"/>
  <c r="W11"/>
  <c r="AG11" s="1"/>
  <c r="U11"/>
  <c r="AE11" s="1"/>
  <c r="T11"/>
  <c r="AD11" s="1"/>
  <c r="S11"/>
  <c r="AC11" s="1"/>
  <c r="R11"/>
  <c r="AB11" s="1"/>
  <c r="Q11"/>
  <c r="AA11" s="1"/>
  <c r="P11"/>
  <c r="Z11" s="1"/>
  <c r="O11"/>
  <c r="AF10"/>
  <c r="X10"/>
  <c r="AH10" s="1"/>
  <c r="W10"/>
  <c r="AG10" s="1"/>
  <c r="U10"/>
  <c r="AE10" s="1"/>
  <c r="T10"/>
  <c r="AD10" s="1"/>
  <c r="S10"/>
  <c r="AC10" s="1"/>
  <c r="R10"/>
  <c r="AB10" s="1"/>
  <c r="Q10"/>
  <c r="AA10" s="1"/>
  <c r="P10"/>
  <c r="Z10" s="1"/>
  <c r="O10"/>
  <c r="AF9"/>
  <c r="X9"/>
  <c r="AH9" s="1"/>
  <c r="W9"/>
  <c r="AG9" s="1"/>
  <c r="U9"/>
  <c r="AE9" s="1"/>
  <c r="T9"/>
  <c r="AD9" s="1"/>
  <c r="S9"/>
  <c r="AC9" s="1"/>
  <c r="R9"/>
  <c r="AB9" s="1"/>
  <c r="Q9"/>
  <c r="AA9" s="1"/>
  <c r="P9"/>
  <c r="Z9" s="1"/>
  <c r="O9"/>
  <c r="AF8"/>
  <c r="X8"/>
  <c r="AH8" s="1"/>
  <c r="W8"/>
  <c r="AG8" s="1"/>
  <c r="U8"/>
  <c r="AE8" s="1"/>
  <c r="T8"/>
  <c r="AD8" s="1"/>
  <c r="S8"/>
  <c r="AC8" s="1"/>
  <c r="R8"/>
  <c r="AB8" s="1"/>
  <c r="Q8"/>
  <c r="AA8" s="1"/>
  <c r="P8"/>
  <c r="Z8" s="1"/>
  <c r="O8"/>
  <c r="AF7"/>
  <c r="X7"/>
  <c r="AH7" s="1"/>
  <c r="W7"/>
  <c r="AG7" s="1"/>
  <c r="U7"/>
  <c r="AE7" s="1"/>
  <c r="T7"/>
  <c r="AD7" s="1"/>
  <c r="S7"/>
  <c r="AC7" s="1"/>
  <c r="R7"/>
  <c r="AB7" s="1"/>
  <c r="Q7"/>
  <c r="AA7" s="1"/>
  <c r="P7"/>
  <c r="Z7" s="1"/>
  <c r="O7"/>
  <c r="AF6"/>
  <c r="X6"/>
  <c r="AH6" s="1"/>
  <c r="W6"/>
  <c r="AG6" s="1"/>
  <c r="U6"/>
  <c r="AE6" s="1"/>
  <c r="T6"/>
  <c r="AD6" s="1"/>
  <c r="S6"/>
  <c r="AC6" s="1"/>
  <c r="R6"/>
  <c r="AB6" s="1"/>
  <c r="Q6"/>
  <c r="AA6" s="1"/>
  <c r="P6"/>
  <c r="Z6" s="1"/>
  <c r="O6"/>
  <c r="AF5"/>
  <c r="X5"/>
  <c r="AH5" s="1"/>
  <c r="W5"/>
  <c r="AG5" s="1"/>
  <c r="U5"/>
  <c r="AE5" s="1"/>
  <c r="T5"/>
  <c r="AD5" s="1"/>
  <c r="S5"/>
  <c r="AC5" s="1"/>
  <c r="R5"/>
  <c r="AB5" s="1"/>
  <c r="Q5"/>
  <c r="AA5" s="1"/>
  <c r="P5"/>
  <c r="Z5" s="1"/>
  <c r="O5"/>
  <c r="AF4"/>
  <c r="X4"/>
  <c r="AH4" s="1"/>
  <c r="W4"/>
  <c r="AG4" s="1"/>
  <c r="U4"/>
  <c r="AE4" s="1"/>
  <c r="T4"/>
  <c r="AD4" s="1"/>
  <c r="S4"/>
  <c r="AC4" s="1"/>
  <c r="R4"/>
  <c r="AB4" s="1"/>
  <c r="Q4"/>
  <c r="AA4" s="1"/>
  <c r="P4"/>
  <c r="Z4" s="1"/>
  <c r="O4"/>
  <c r="A4"/>
  <c r="AF3"/>
  <c r="X3"/>
  <c r="AH3" s="1"/>
  <c r="W3"/>
  <c r="AG3" s="1"/>
  <c r="U3"/>
  <c r="AE3" s="1"/>
  <c r="T3"/>
  <c r="AD3" s="1"/>
  <c r="S3"/>
  <c r="AC3" s="1"/>
  <c r="R3"/>
  <c r="AB3" s="1"/>
  <c r="Q3"/>
  <c r="AA3" s="1"/>
  <c r="P3"/>
  <c r="Z3" s="1"/>
  <c r="O3"/>
  <c r="B3"/>
  <c r="G1"/>
  <c r="E66" i="28" l="1"/>
  <c r="B65" i="30"/>
  <c r="G65" s="1"/>
  <c r="B82"/>
  <c r="B63"/>
  <c r="G63" s="1"/>
  <c r="H46"/>
  <c r="B80"/>
  <c r="AJ11" i="24"/>
  <c r="J11" s="1"/>
  <c r="AJ13"/>
  <c r="J13" s="1"/>
  <c r="B4" i="22"/>
  <c r="A5"/>
  <c r="B5" s="1"/>
  <c r="AJ31"/>
  <c r="J31" s="1"/>
  <c r="D66" i="26"/>
  <c r="E66"/>
  <c r="AJ32" i="24"/>
  <c r="J32" s="1"/>
  <c r="AJ3" i="25"/>
  <c r="J3" s="1"/>
  <c r="AJ18"/>
  <c r="J18" s="1"/>
  <c r="AJ19"/>
  <c r="J19" s="1"/>
  <c r="AJ20"/>
  <c r="J20" s="1"/>
  <c r="AJ23"/>
  <c r="J23" s="1"/>
  <c r="AJ25"/>
  <c r="J25" s="1"/>
  <c r="AJ28"/>
  <c r="J28" s="1"/>
  <c r="AJ29"/>
  <c r="J29" s="1"/>
  <c r="AJ33"/>
  <c r="J33" s="1"/>
  <c r="AJ7" i="26"/>
  <c r="J7" s="1"/>
  <c r="AJ13"/>
  <c r="J13" s="1"/>
  <c r="AJ16"/>
  <c r="J16" s="1"/>
  <c r="AJ17"/>
  <c r="J17" s="1"/>
  <c r="AJ19"/>
  <c r="J19" s="1"/>
  <c r="AJ20"/>
  <c r="J20" s="1"/>
  <c r="AJ21"/>
  <c r="J21" s="1"/>
  <c r="AJ23"/>
  <c r="J23" s="1"/>
  <c r="AJ17" i="27"/>
  <c r="J17" s="1"/>
  <c r="AJ25"/>
  <c r="J25" s="1"/>
  <c r="AJ31" i="28"/>
  <c r="J31" s="1"/>
  <c r="AJ16" i="30"/>
  <c r="J16" s="1"/>
  <c r="AJ20"/>
  <c r="J20" s="1"/>
  <c r="AJ24"/>
  <c r="J24" s="1"/>
  <c r="AJ28"/>
  <c r="J28" s="1"/>
  <c r="AJ32"/>
  <c r="J32" s="1"/>
  <c r="AJ35" i="22"/>
  <c r="AJ3" i="24"/>
  <c r="AJ4"/>
  <c r="J4" s="1"/>
  <c r="AJ5"/>
  <c r="J5" s="1"/>
  <c r="AJ10"/>
  <c r="J10" s="1"/>
  <c r="AJ12"/>
  <c r="J12" s="1"/>
  <c r="AJ15"/>
  <c r="J15" s="1"/>
  <c r="AJ16"/>
  <c r="J16" s="1"/>
  <c r="AJ17"/>
  <c r="J17" s="1"/>
  <c r="AJ18"/>
  <c r="J18" s="1"/>
  <c r="AJ19"/>
  <c r="J19" s="1"/>
  <c r="AJ21"/>
  <c r="J21" s="1"/>
  <c r="AJ31"/>
  <c r="J31" s="1"/>
  <c r="AJ36"/>
  <c r="AJ22" i="25"/>
  <c r="J22" s="1"/>
  <c r="AJ26"/>
  <c r="J26" s="1"/>
  <c r="AJ30"/>
  <c r="J30" s="1"/>
  <c r="AJ32"/>
  <c r="J32" s="1"/>
  <c r="AJ30" i="26"/>
  <c r="J30" s="1"/>
  <c r="AJ33"/>
  <c r="J33" s="1"/>
  <c r="AJ29" i="27"/>
  <c r="J29" s="1"/>
  <c r="AJ33"/>
  <c r="J33" s="1"/>
  <c r="AJ18" i="28"/>
  <c r="J18" s="1"/>
  <c r="AJ35"/>
  <c r="AJ18" i="30"/>
  <c r="J18" s="1"/>
  <c r="AJ22"/>
  <c r="J22" s="1"/>
  <c r="AJ26"/>
  <c r="J26" s="1"/>
  <c r="AJ30"/>
  <c r="J30" s="1"/>
  <c r="AC22" i="18"/>
  <c r="AC25" s="1"/>
  <c r="AJ25" i="26"/>
  <c r="J25" s="1"/>
  <c r="AJ28"/>
  <c r="J28" s="1"/>
  <c r="AJ31"/>
  <c r="J31" s="1"/>
  <c r="AJ32"/>
  <c r="J32" s="1"/>
  <c r="AJ35"/>
  <c r="AJ6" i="27"/>
  <c r="J6" s="1"/>
  <c r="AJ9"/>
  <c r="J9" s="1"/>
  <c r="AJ10"/>
  <c r="J10" s="1"/>
  <c r="AJ15"/>
  <c r="J15" s="1"/>
  <c r="AJ18"/>
  <c r="J18" s="1"/>
  <c r="AJ19"/>
  <c r="J19" s="1"/>
  <c r="AJ23"/>
  <c r="J23" s="1"/>
  <c r="AJ26"/>
  <c r="J26" s="1"/>
  <c r="AJ27"/>
  <c r="J27" s="1"/>
  <c r="AJ35"/>
  <c r="AJ3" i="28"/>
  <c r="J3" s="1"/>
  <c r="AJ4"/>
  <c r="J4" s="1"/>
  <c r="AJ7"/>
  <c r="J7" s="1"/>
  <c r="AJ10"/>
  <c r="J10" s="1"/>
  <c r="AJ15"/>
  <c r="J15" s="1"/>
  <c r="AJ16"/>
  <c r="J16" s="1"/>
  <c r="AJ20"/>
  <c r="J20" s="1"/>
  <c r="AJ22"/>
  <c r="J22" s="1"/>
  <c r="AJ24"/>
  <c r="J24" s="1"/>
  <c r="AJ26"/>
  <c r="J26" s="1"/>
  <c r="AJ32"/>
  <c r="J32" s="1"/>
  <c r="AJ36"/>
  <c r="AJ15" i="30"/>
  <c r="J15" s="1"/>
  <c r="AJ17"/>
  <c r="J17" s="1"/>
  <c r="AJ19"/>
  <c r="J19" s="1"/>
  <c r="AJ21"/>
  <c r="J21" s="1"/>
  <c r="AJ23"/>
  <c r="J23" s="1"/>
  <c r="AJ25"/>
  <c r="J25" s="1"/>
  <c r="AJ27"/>
  <c r="J27" s="1"/>
  <c r="AJ29"/>
  <c r="J29" s="1"/>
  <c r="AJ31"/>
  <c r="J31" s="1"/>
  <c r="AJ33"/>
  <c r="J33" s="1"/>
  <c r="AJ35"/>
  <c r="AJ37"/>
  <c r="G66"/>
  <c r="X9" i="18"/>
  <c r="D66" i="30"/>
  <c r="AE22" i="18"/>
  <c r="AE25" s="1"/>
  <c r="H69" i="31"/>
  <c r="E86" s="1"/>
  <c r="AJ27"/>
  <c r="A27" s="1"/>
  <c r="G69"/>
  <c r="AJ23"/>
  <c r="AJ38"/>
  <c r="AJ40"/>
  <c r="AJ25"/>
  <c r="A6"/>
  <c r="AJ21"/>
  <c r="AJ32"/>
  <c r="J32" s="1"/>
  <c r="AJ34"/>
  <c r="J34" s="1"/>
  <c r="AJ36"/>
  <c r="A36" s="1"/>
  <c r="AJ19"/>
  <c r="J19" s="1"/>
  <c r="AJ22"/>
  <c r="J22" s="1"/>
  <c r="AJ24"/>
  <c r="J24" s="1"/>
  <c r="AJ26"/>
  <c r="AJ29"/>
  <c r="A29" s="1"/>
  <c r="AJ31"/>
  <c r="A31" s="1"/>
  <c r="A14"/>
  <c r="A15" s="1"/>
  <c r="B62"/>
  <c r="B66"/>
  <c r="E66" s="1"/>
  <c r="B64"/>
  <c r="B68"/>
  <c r="AJ11"/>
  <c r="AJ14"/>
  <c r="AJ16"/>
  <c r="AJ18"/>
  <c r="AJ20"/>
  <c r="AJ6"/>
  <c r="AJ8"/>
  <c r="AJ4"/>
  <c r="AJ5"/>
  <c r="AJ7"/>
  <c r="AJ10"/>
  <c r="D69" s="1"/>
  <c r="AJ13"/>
  <c r="AJ15"/>
  <c r="AJ17"/>
  <c r="AJ28"/>
  <c r="J28" s="1"/>
  <c r="AJ30"/>
  <c r="J30" s="1"/>
  <c r="B89"/>
  <c r="G72"/>
  <c r="D72"/>
  <c r="K72"/>
  <c r="E89"/>
  <c r="E72"/>
  <c r="B91"/>
  <c r="G74"/>
  <c r="D74"/>
  <c r="K74"/>
  <c r="E91"/>
  <c r="E74"/>
  <c r="B90"/>
  <c r="K73"/>
  <c r="E90"/>
  <c r="E73"/>
  <c r="G73"/>
  <c r="D73"/>
  <c r="O69"/>
  <c r="M69"/>
  <c r="E52"/>
  <c r="N69"/>
  <c r="L69"/>
  <c r="AJ33"/>
  <c r="A33" s="1"/>
  <c r="AJ35"/>
  <c r="J35" s="1"/>
  <c r="AJ37"/>
  <c r="AJ39"/>
  <c r="H44"/>
  <c r="H46"/>
  <c r="H48"/>
  <c r="H50"/>
  <c r="H53"/>
  <c r="H55"/>
  <c r="H57"/>
  <c r="E62"/>
  <c r="K66"/>
  <c r="B70"/>
  <c r="H70" s="1"/>
  <c r="H45"/>
  <c r="H47"/>
  <c r="H49"/>
  <c r="H51"/>
  <c r="H54"/>
  <c r="H56"/>
  <c r="B61"/>
  <c r="H61" s="1"/>
  <c r="B63"/>
  <c r="H63" s="1"/>
  <c r="B65"/>
  <c r="H65" s="1"/>
  <c r="B67"/>
  <c r="H67" s="1"/>
  <c r="D68"/>
  <c r="E69"/>
  <c r="B71"/>
  <c r="H71" s="1"/>
  <c r="H51" i="23"/>
  <c r="B78" i="30"/>
  <c r="B63" i="22"/>
  <c r="G63" s="1"/>
  <c r="B63" i="24"/>
  <c r="H63" s="1"/>
  <c r="E80" s="1"/>
  <c r="T514" i="18" s="1"/>
  <c r="B84" i="25"/>
  <c r="B60" i="26"/>
  <c r="H60" s="1"/>
  <c r="E77" s="1"/>
  <c r="V511" i="18" s="1"/>
  <c r="B69" i="26"/>
  <c r="H69" s="1"/>
  <c r="E86" s="1"/>
  <c r="V520" i="18" s="1"/>
  <c r="B62" i="27"/>
  <c r="D62" s="1"/>
  <c r="B67" i="28"/>
  <c r="K67" s="1"/>
  <c r="B75"/>
  <c r="B70" i="26"/>
  <c r="D70" s="1"/>
  <c r="B58" i="28"/>
  <c r="D58" s="1"/>
  <c r="B60" i="23"/>
  <c r="H60" s="1"/>
  <c r="E77" s="1"/>
  <c r="S511" i="18" s="1"/>
  <c r="H54" i="24"/>
  <c r="H48" i="25"/>
  <c r="B77" i="30"/>
  <c r="B81" i="23"/>
  <c r="H53" i="24"/>
  <c r="B62"/>
  <c r="H62" s="1"/>
  <c r="E79" s="1"/>
  <c r="T513" i="18" s="1"/>
  <c r="H47" i="25"/>
  <c r="B82"/>
  <c r="H43" i="26"/>
  <c r="B59"/>
  <c r="G59" s="1"/>
  <c r="B77"/>
  <c r="B81" i="27"/>
  <c r="H51" i="28"/>
  <c r="B85"/>
  <c r="H45" i="30"/>
  <c r="H41" i="28"/>
  <c r="B62" i="30"/>
  <c r="K62" s="1"/>
  <c r="N62" s="1"/>
  <c r="B65" i="25"/>
  <c r="H65" s="1"/>
  <c r="E82" s="1"/>
  <c r="U516" i="18" s="1"/>
  <c r="B61" i="22"/>
  <c r="H61" s="1"/>
  <c r="E78" s="1"/>
  <c r="R512" i="18" s="1"/>
  <c r="B70" i="22"/>
  <c r="D70" s="1"/>
  <c r="H42" i="23"/>
  <c r="B59"/>
  <c r="H59" s="1"/>
  <c r="E76" s="1"/>
  <c r="S510" i="18" s="1"/>
  <c r="H51" i="24"/>
  <c r="B71"/>
  <c r="H71" s="1"/>
  <c r="E88" s="1"/>
  <c r="T522" i="18" s="1"/>
  <c r="H45" i="25"/>
  <c r="B64"/>
  <c r="D64" s="1"/>
  <c r="B80" i="27"/>
  <c r="H50" i="28"/>
  <c r="B84"/>
  <c r="H44" i="30"/>
  <c r="B60"/>
  <c r="K60" s="1"/>
  <c r="L60" s="1"/>
  <c r="H41" i="25"/>
  <c r="B61" i="26"/>
  <c r="H61" s="1"/>
  <c r="E78" s="1"/>
  <c r="V512" i="18" s="1"/>
  <c r="B68" i="28"/>
  <c r="H68" s="1"/>
  <c r="E85" s="1"/>
  <c r="X519" i="18" s="1"/>
  <c r="B76" i="23"/>
  <c r="H45" i="24"/>
  <c r="B79"/>
  <c r="B70" i="30"/>
  <c r="B87" s="1"/>
  <c r="H46" i="27"/>
  <c r="B61" i="30"/>
  <c r="G61" s="1"/>
  <c r="B69"/>
  <c r="B86" s="1"/>
  <c r="B65" i="22"/>
  <c r="H65" s="1"/>
  <c r="E82" s="1"/>
  <c r="R516" i="18" s="1"/>
  <c r="B61" i="24"/>
  <c r="H61" s="1"/>
  <c r="E78" s="1"/>
  <c r="T512" i="18" s="1"/>
  <c r="B64" i="27"/>
  <c r="G64" s="1"/>
  <c r="B79"/>
  <c r="H43" i="30"/>
  <c r="B67"/>
  <c r="G67" s="1"/>
  <c r="B77" i="24"/>
  <c r="B67" i="26"/>
  <c r="G67" s="1"/>
  <c r="B85" i="30"/>
  <c r="B59" i="24"/>
  <c r="H59" s="1"/>
  <c r="E76" s="1"/>
  <c r="T510" i="18" s="1"/>
  <c r="B76" i="24"/>
  <c r="B62" i="25"/>
  <c r="D62" s="1"/>
  <c r="B63" i="26"/>
  <c r="H63" s="1"/>
  <c r="E80" s="1"/>
  <c r="V514" i="18" s="1"/>
  <c r="H50" i="27"/>
  <c r="B69"/>
  <c r="H69" s="1"/>
  <c r="E86" s="1"/>
  <c r="W520" i="18" s="1"/>
  <c r="B78" i="27"/>
  <c r="H47" i="28"/>
  <c r="B59" i="30"/>
  <c r="G59" s="1"/>
  <c r="B59" i="22"/>
  <c r="H45"/>
  <c r="B71"/>
  <c r="H71" s="1"/>
  <c r="E88" s="1"/>
  <c r="R522" i="18" s="1"/>
  <c r="B85" i="22"/>
  <c r="H43" i="25"/>
  <c r="B84" i="26"/>
  <c r="B61" i="27"/>
  <c r="H61" s="1"/>
  <c r="E78" s="1"/>
  <c r="W512" i="18" s="1"/>
  <c r="B77" i="27"/>
  <c r="B58" i="30"/>
  <c r="K58" s="1"/>
  <c r="L58" s="1"/>
  <c r="B76"/>
  <c r="B84"/>
  <c r="B62" i="22"/>
  <c r="D62" s="1"/>
  <c r="H43" i="24"/>
  <c r="B82"/>
  <c r="B58" i="26"/>
  <c r="D58" s="1"/>
  <c r="H53" i="28"/>
  <c r="H54" i="22"/>
  <c r="H41" i="26"/>
  <c r="B60" i="27"/>
  <c r="K60" s="1"/>
  <c r="B75"/>
  <c r="B70" i="28"/>
  <c r="D70" s="1"/>
  <c r="H42" i="30"/>
  <c r="H51"/>
  <c r="B68"/>
  <c r="K68" s="1"/>
  <c r="L68" s="1"/>
  <c r="B75"/>
  <c r="B79" i="22"/>
  <c r="H48" i="23"/>
  <c r="B65"/>
  <c r="H65" s="1"/>
  <c r="E82" s="1"/>
  <c r="S516" i="18" s="1"/>
  <c r="B64" i="30"/>
  <c r="K64" s="1"/>
  <c r="N64" s="1"/>
  <c r="B60" i="24"/>
  <c r="K60" s="1"/>
  <c r="O60" s="1"/>
  <c r="H46" i="25"/>
  <c r="B63"/>
  <c r="G63" s="1"/>
  <c r="H50" i="26"/>
  <c r="B75"/>
  <c r="B64" i="28"/>
  <c r="H47" i="30"/>
  <c r="B70" i="27"/>
  <c r="D70" s="1"/>
  <c r="H53" i="22"/>
  <c r="H53" i="27"/>
  <c r="AJ22" i="23"/>
  <c r="AJ30"/>
  <c r="AJ31"/>
  <c r="AJ34"/>
  <c r="AJ37"/>
  <c r="AJ6"/>
  <c r="AJ7"/>
  <c r="AJ12"/>
  <c r="AJ16"/>
  <c r="AJ19"/>
  <c r="AJ23"/>
  <c r="AJ26"/>
  <c r="AJ35"/>
  <c r="AJ36"/>
  <c r="H41"/>
  <c r="H43"/>
  <c r="H45"/>
  <c r="H47"/>
  <c r="AJ13"/>
  <c r="AJ17"/>
  <c r="AJ3"/>
  <c r="B69" i="22"/>
  <c r="H69" s="1"/>
  <c r="E86" s="1"/>
  <c r="R520" i="18" s="1"/>
  <c r="H52" i="24"/>
  <c r="B69"/>
  <c r="H69" s="1"/>
  <c r="E86" s="1"/>
  <c r="T520" i="18" s="1"/>
  <c r="H52" i="26"/>
  <c r="B69" i="28"/>
  <c r="H69" s="1"/>
  <c r="E86" s="1"/>
  <c r="X520" i="18" s="1"/>
  <c r="AJ24" i="22"/>
  <c r="J24" s="1"/>
  <c r="AJ32"/>
  <c r="J32" s="1"/>
  <c r="AJ26"/>
  <c r="J26" s="1"/>
  <c r="AJ8"/>
  <c r="J8" s="1"/>
  <c r="AJ19"/>
  <c r="J19" s="1"/>
  <c r="AJ29"/>
  <c r="J29" s="1"/>
  <c r="AJ30"/>
  <c r="J30" s="1"/>
  <c r="AJ33"/>
  <c r="J33" s="1"/>
  <c r="AJ13"/>
  <c r="J13" s="1"/>
  <c r="AJ16"/>
  <c r="J16" s="1"/>
  <c r="AJ11"/>
  <c r="J11" s="1"/>
  <c r="AJ5"/>
  <c r="J5" s="1"/>
  <c r="AJ15"/>
  <c r="J15" s="1"/>
  <c r="D69" i="26"/>
  <c r="AN4" i="24"/>
  <c r="AN6"/>
  <c r="AN8"/>
  <c r="AN10"/>
  <c r="AN13"/>
  <c r="AN15"/>
  <c r="AN3" i="25"/>
  <c r="AN5"/>
  <c r="AN7"/>
  <c r="AN9"/>
  <c r="AN12"/>
  <c r="AN14"/>
  <c r="AN16"/>
  <c r="AN4" i="28"/>
  <c r="AN6"/>
  <c r="AN8"/>
  <c r="AN10"/>
  <c r="AN12" i="30"/>
  <c r="AN14"/>
  <c r="AN16"/>
  <c r="AN3" i="27"/>
  <c r="AN5"/>
  <c r="AN7"/>
  <c r="AN9"/>
  <c r="AN12"/>
  <c r="AN14"/>
  <c r="AN4" i="26"/>
  <c r="AN6"/>
  <c r="AN8"/>
  <c r="AN10"/>
  <c r="AN13"/>
  <c r="H42" i="22"/>
  <c r="H44"/>
  <c r="H46"/>
  <c r="H48"/>
  <c r="B68"/>
  <c r="H68" s="1"/>
  <c r="E85" s="1"/>
  <c r="R519" i="18" s="1"/>
  <c r="B76" i="22"/>
  <c r="B78"/>
  <c r="B80"/>
  <c r="B82"/>
  <c r="H50" i="23"/>
  <c r="H52"/>
  <c r="H54"/>
  <c r="D61"/>
  <c r="B62"/>
  <c r="D62" s="1"/>
  <c r="B64"/>
  <c r="K64" s="1"/>
  <c r="B67"/>
  <c r="H67" s="1"/>
  <c r="E84" s="1"/>
  <c r="S518" i="18" s="1"/>
  <c r="B69" i="23"/>
  <c r="H69" s="1"/>
  <c r="E86" s="1"/>
  <c r="S520" i="18" s="1"/>
  <c r="B71" i="23"/>
  <c r="H71" s="1"/>
  <c r="E88" s="1"/>
  <c r="S522" i="18" s="1"/>
  <c r="B75" i="23"/>
  <c r="B77"/>
  <c r="H44" i="24"/>
  <c r="H46"/>
  <c r="D65"/>
  <c r="B68"/>
  <c r="H68" s="1"/>
  <c r="E85" s="1"/>
  <c r="T519" i="18" s="1"/>
  <c r="H52" i="25"/>
  <c r="H54"/>
  <c r="G67"/>
  <c r="H42" i="26"/>
  <c r="H44"/>
  <c r="H46"/>
  <c r="H48"/>
  <c r="H41" i="27"/>
  <c r="D64"/>
  <c r="H42" i="28"/>
  <c r="H44"/>
  <c r="H46"/>
  <c r="H48"/>
  <c r="D59"/>
  <c r="B61"/>
  <c r="H61" s="1"/>
  <c r="E78" s="1"/>
  <c r="X512" i="18" s="1"/>
  <c r="B63" i="28"/>
  <c r="K63" s="1"/>
  <c r="N63" s="1"/>
  <c r="B65"/>
  <c r="H65" s="1"/>
  <c r="E82" s="1"/>
  <c r="X516" i="18" s="1"/>
  <c r="AA22"/>
  <c r="AA25" s="1"/>
  <c r="G62" i="30"/>
  <c r="D59" i="23"/>
  <c r="E62" i="24"/>
  <c r="E70" i="25"/>
  <c r="H62" i="28"/>
  <c r="E79" s="1"/>
  <c r="X513" i="18" s="1"/>
  <c r="D62" i="30"/>
  <c r="D64"/>
  <c r="D68"/>
  <c r="E58" i="22"/>
  <c r="O62" i="30"/>
  <c r="E45"/>
  <c r="O64"/>
  <c r="E47"/>
  <c r="O66"/>
  <c r="N66"/>
  <c r="L66"/>
  <c r="E49"/>
  <c r="E59"/>
  <c r="K59"/>
  <c r="N59" s="1"/>
  <c r="E61"/>
  <c r="H61"/>
  <c r="E78" s="1"/>
  <c r="Y512" i="18" s="1"/>
  <c r="K61" i="30"/>
  <c r="N61" s="1"/>
  <c r="E63"/>
  <c r="H63"/>
  <c r="E80" s="1"/>
  <c r="Y514" i="18" s="1"/>
  <c r="K63" i="30"/>
  <c r="N63" s="1"/>
  <c r="E65"/>
  <c r="H65"/>
  <c r="E82" s="1"/>
  <c r="Y516" i="18" s="1"/>
  <c r="K65" i="30"/>
  <c r="O65" s="1"/>
  <c r="D59"/>
  <c r="D61"/>
  <c r="E62"/>
  <c r="D63"/>
  <c r="E64"/>
  <c r="H64"/>
  <c r="E81" s="1"/>
  <c r="Y515" i="18" s="1"/>
  <c r="D65" i="30"/>
  <c r="E66"/>
  <c r="D83" s="1"/>
  <c r="H66"/>
  <c r="E83" s="1"/>
  <c r="Y517" i="18" s="1"/>
  <c r="E68" i="30"/>
  <c r="D70"/>
  <c r="G70"/>
  <c r="D60" i="28"/>
  <c r="D67"/>
  <c r="H58" i="27"/>
  <c r="E75" s="1"/>
  <c r="W509" i="18" s="1"/>
  <c r="K58" i="27"/>
  <c r="E41" s="1"/>
  <c r="G61"/>
  <c r="K61"/>
  <c r="N61" s="1"/>
  <c r="G65"/>
  <c r="K65"/>
  <c r="E48" s="1"/>
  <c r="E58"/>
  <c r="D61"/>
  <c r="D63"/>
  <c r="H64"/>
  <c r="E81" s="1"/>
  <c r="W515" i="18" s="1"/>
  <c r="K64" i="27"/>
  <c r="D65"/>
  <c r="E62" i="26"/>
  <c r="D68"/>
  <c r="G67" i="24"/>
  <c r="K67"/>
  <c r="O67" s="1"/>
  <c r="E66"/>
  <c r="K66"/>
  <c r="D67"/>
  <c r="G59" i="23"/>
  <c r="K59"/>
  <c r="L59" s="1"/>
  <c r="E60"/>
  <c r="B4" i="30"/>
  <c r="A6"/>
  <c r="B5"/>
  <c r="AJ3"/>
  <c r="J3" s="1"/>
  <c r="AJ5"/>
  <c r="J5" s="1"/>
  <c r="AJ7"/>
  <c r="J7" s="1"/>
  <c r="AJ9"/>
  <c r="J9" s="1"/>
  <c r="AJ11"/>
  <c r="J11" s="1"/>
  <c r="AJ13"/>
  <c r="J13" s="1"/>
  <c r="M59"/>
  <c r="M61"/>
  <c r="M65"/>
  <c r="E69"/>
  <c r="K69"/>
  <c r="E71"/>
  <c r="H71"/>
  <c r="E88" s="1"/>
  <c r="Y522" i="18" s="1"/>
  <c r="K71" i="30"/>
  <c r="E42"/>
  <c r="L59"/>
  <c r="L61"/>
  <c r="M62"/>
  <c r="M66"/>
  <c r="D69"/>
  <c r="H70"/>
  <c r="E87" s="1"/>
  <c r="Y521" i="18" s="1"/>
  <c r="K70" i="30"/>
  <c r="D71"/>
  <c r="G71"/>
  <c r="E70" i="28"/>
  <c r="D69" i="25"/>
  <c r="B87"/>
  <c r="G69"/>
  <c r="K69"/>
  <c r="N69" s="1"/>
  <c r="B88"/>
  <c r="B86"/>
  <c r="D89" i="18"/>
  <c r="C89" s="1"/>
  <c r="D88"/>
  <c r="B88"/>
  <c r="G93"/>
  <c r="G92"/>
  <c r="G90"/>
  <c r="D93"/>
  <c r="D91"/>
  <c r="A90"/>
  <c r="G71" i="28"/>
  <c r="B88"/>
  <c r="E70" i="23"/>
  <c r="K70"/>
  <c r="O70" s="1"/>
  <c r="E61" i="28"/>
  <c r="G63"/>
  <c r="E69"/>
  <c r="G59"/>
  <c r="E60"/>
  <c r="K60"/>
  <c r="E43" s="1"/>
  <c r="D61"/>
  <c r="D63"/>
  <c r="E65"/>
  <c r="G67"/>
  <c r="H67" i="27"/>
  <c r="E84" s="1"/>
  <c r="W518" i="18" s="1"/>
  <c r="E69" i="27"/>
  <c r="G58"/>
  <c r="D60"/>
  <c r="E61"/>
  <c r="H62"/>
  <c r="E79" s="1"/>
  <c r="W513" i="18" s="1"/>
  <c r="G63" i="27"/>
  <c r="E64"/>
  <c r="E65"/>
  <c r="G66"/>
  <c r="D83" s="1"/>
  <c r="K517" i="18" s="1"/>
  <c r="K66" i="27"/>
  <c r="D69"/>
  <c r="G69"/>
  <c r="K69"/>
  <c r="E52" s="1"/>
  <c r="B86"/>
  <c r="G58" i="26"/>
  <c r="K58"/>
  <c r="N58" s="1"/>
  <c r="D60"/>
  <c r="G62"/>
  <c r="K62"/>
  <c r="N62" s="1"/>
  <c r="D65"/>
  <c r="G66"/>
  <c r="K66"/>
  <c r="E69"/>
  <c r="K69"/>
  <c r="M69" s="1"/>
  <c r="E70"/>
  <c r="B86"/>
  <c r="E61"/>
  <c r="E65"/>
  <c r="K65"/>
  <c r="M65" s="1"/>
  <c r="G70"/>
  <c r="K70"/>
  <c r="N70" s="1"/>
  <c r="B87"/>
  <c r="G58" i="25"/>
  <c r="K58"/>
  <c r="L58" s="1"/>
  <c r="E61"/>
  <c r="G62"/>
  <c r="E65"/>
  <c r="G66"/>
  <c r="K66"/>
  <c r="L66" s="1"/>
  <c r="E58"/>
  <c r="D61"/>
  <c r="G61"/>
  <c r="K61"/>
  <c r="M61" s="1"/>
  <c r="E62"/>
  <c r="D65"/>
  <c r="G65"/>
  <c r="K65"/>
  <c r="M65" s="1"/>
  <c r="E66"/>
  <c r="D83" s="1"/>
  <c r="I517" i="18" s="1"/>
  <c r="E69" i="25"/>
  <c r="G70"/>
  <c r="K70"/>
  <c r="N70" s="1"/>
  <c r="E59" i="24"/>
  <c r="E71"/>
  <c r="B87"/>
  <c r="D59"/>
  <c r="K59"/>
  <c r="M59" s="1"/>
  <c r="G65"/>
  <c r="E67"/>
  <c r="E70"/>
  <c r="K70"/>
  <c r="E53" s="1"/>
  <c r="D71"/>
  <c r="G71"/>
  <c r="K71"/>
  <c r="N71" s="1"/>
  <c r="B88"/>
  <c r="E63" i="23"/>
  <c r="B87"/>
  <c r="E59"/>
  <c r="G61"/>
  <c r="D63"/>
  <c r="G63"/>
  <c r="K63"/>
  <c r="D65"/>
  <c r="E66"/>
  <c r="K66"/>
  <c r="N66" s="1"/>
  <c r="K67"/>
  <c r="D71"/>
  <c r="K71"/>
  <c r="M71" s="1"/>
  <c r="B86"/>
  <c r="B88"/>
  <c r="H60" i="22"/>
  <c r="E77" s="1"/>
  <c r="R511" i="18" s="1"/>
  <c r="K61" i="22"/>
  <c r="M61" s="1"/>
  <c r="H63"/>
  <c r="E80" s="1"/>
  <c r="R514" i="18" s="1"/>
  <c r="E65" i="22"/>
  <c r="K65"/>
  <c r="M65" s="1"/>
  <c r="G70"/>
  <c r="K70"/>
  <c r="N70" s="1"/>
  <c r="B87"/>
  <c r="G58"/>
  <c r="K58"/>
  <c r="N58" s="1"/>
  <c r="D65"/>
  <c r="G66"/>
  <c r="D83" s="1"/>
  <c r="F517" i="18" s="1"/>
  <c r="K66" i="22"/>
  <c r="E49" s="1"/>
  <c r="E70"/>
  <c r="A5" i="27"/>
  <c r="B5" s="1"/>
  <c r="B4" i="26"/>
  <c r="B4" i="25"/>
  <c r="B6" i="28"/>
  <c r="A7"/>
  <c r="AJ9"/>
  <c r="J9" s="1"/>
  <c r="AJ12"/>
  <c r="J12" s="1"/>
  <c r="AJ6"/>
  <c r="J6" s="1"/>
  <c r="AJ11"/>
  <c r="J11" s="1"/>
  <c r="AJ14"/>
  <c r="J14" s="1"/>
  <c r="AJ17"/>
  <c r="J17" s="1"/>
  <c r="AJ5"/>
  <c r="J5" s="1"/>
  <c r="AJ8"/>
  <c r="J8" s="1"/>
  <c r="AJ13"/>
  <c r="J13" s="1"/>
  <c r="AJ28"/>
  <c r="J28" s="1"/>
  <c r="AJ19"/>
  <c r="J19" s="1"/>
  <c r="AJ27"/>
  <c r="J27" s="1"/>
  <c r="AJ29"/>
  <c r="J29" s="1"/>
  <c r="AJ37"/>
  <c r="G64"/>
  <c r="D64"/>
  <c r="H64"/>
  <c r="E81" s="1"/>
  <c r="X515" i="18" s="1"/>
  <c r="E64" i="28"/>
  <c r="B5"/>
  <c r="AJ21"/>
  <c r="J21" s="1"/>
  <c r="AJ25"/>
  <c r="J25" s="1"/>
  <c r="AJ23"/>
  <c r="J23" s="1"/>
  <c r="AJ30"/>
  <c r="J30" s="1"/>
  <c r="K64"/>
  <c r="H60"/>
  <c r="E77" s="1"/>
  <c r="X511" i="18" s="1"/>
  <c r="E62" i="28"/>
  <c r="K62"/>
  <c r="O63"/>
  <c r="M63"/>
  <c r="O67"/>
  <c r="E50"/>
  <c r="N67"/>
  <c r="M67"/>
  <c r="L67"/>
  <c r="O71"/>
  <c r="E54"/>
  <c r="N71"/>
  <c r="M71"/>
  <c r="K59"/>
  <c r="E59"/>
  <c r="G62"/>
  <c r="D66"/>
  <c r="G66"/>
  <c r="K66"/>
  <c r="G68"/>
  <c r="K68"/>
  <c r="E68"/>
  <c r="D68"/>
  <c r="H67"/>
  <c r="E84" s="1"/>
  <c r="X518" i="18" s="1"/>
  <c r="K69" i="28"/>
  <c r="G70"/>
  <c r="H71"/>
  <c r="E88" s="1"/>
  <c r="X522" i="18" s="1"/>
  <c r="H70" i="28"/>
  <c r="E87" s="1"/>
  <c r="X521" i="18" s="1"/>
  <c r="D71" i="28"/>
  <c r="E63"/>
  <c r="E67"/>
  <c r="E71"/>
  <c r="AJ8" i="27"/>
  <c r="J8" s="1"/>
  <c r="AJ11"/>
  <c r="J11" s="1"/>
  <c r="AJ16"/>
  <c r="J16" s="1"/>
  <c r="AJ24"/>
  <c r="J24" s="1"/>
  <c r="AJ3"/>
  <c r="J3" s="1"/>
  <c r="AJ4"/>
  <c r="J4" s="1"/>
  <c r="AJ7"/>
  <c r="J7" s="1"/>
  <c r="AJ14"/>
  <c r="J14" s="1"/>
  <c r="AJ22"/>
  <c r="J22" s="1"/>
  <c r="AJ5"/>
  <c r="J5" s="1"/>
  <c r="L60"/>
  <c r="E43"/>
  <c r="N60"/>
  <c r="M60"/>
  <c r="O60"/>
  <c r="AJ12"/>
  <c r="J12" s="1"/>
  <c r="AJ13"/>
  <c r="J13" s="1"/>
  <c r="AJ20"/>
  <c r="J20" s="1"/>
  <c r="AJ21"/>
  <c r="J21" s="1"/>
  <c r="AJ28"/>
  <c r="J28" s="1"/>
  <c r="AJ30"/>
  <c r="J30" s="1"/>
  <c r="AJ32"/>
  <c r="J32" s="1"/>
  <c r="AJ37"/>
  <c r="L64"/>
  <c r="E47"/>
  <c r="O64"/>
  <c r="N64"/>
  <c r="N66"/>
  <c r="E49"/>
  <c r="M66"/>
  <c r="O66"/>
  <c r="A6"/>
  <c r="AJ31"/>
  <c r="J31" s="1"/>
  <c r="M64"/>
  <c r="L66"/>
  <c r="G68"/>
  <c r="K68"/>
  <c r="E68"/>
  <c r="H68"/>
  <c r="E85" s="1"/>
  <c r="W519" i="18" s="1"/>
  <c r="D68" i="27"/>
  <c r="AJ34"/>
  <c r="K59"/>
  <c r="E59"/>
  <c r="H59"/>
  <c r="E76" s="1"/>
  <c r="W510" i="18" s="1"/>
  <c r="G59" i="27"/>
  <c r="G60"/>
  <c r="H60"/>
  <c r="E77" s="1"/>
  <c r="W511" i="18" s="1"/>
  <c r="E60" i="27"/>
  <c r="K71"/>
  <c r="E71"/>
  <c r="D71"/>
  <c r="B88"/>
  <c r="E62"/>
  <c r="K63"/>
  <c r="E63"/>
  <c r="K67"/>
  <c r="E67"/>
  <c r="D67"/>
  <c r="G71"/>
  <c r="H66"/>
  <c r="E83" s="1"/>
  <c r="W517" i="18" s="1"/>
  <c r="A7" i="26"/>
  <c r="B6"/>
  <c r="AJ3"/>
  <c r="J3" s="1"/>
  <c r="AJ6"/>
  <c r="J6" s="1"/>
  <c r="AJ10"/>
  <c r="J10" s="1"/>
  <c r="AJ11"/>
  <c r="J11" s="1"/>
  <c r="AJ18"/>
  <c r="J18" s="1"/>
  <c r="AJ26"/>
  <c r="J26" s="1"/>
  <c r="AJ4"/>
  <c r="J4" s="1"/>
  <c r="AJ5"/>
  <c r="J5" s="1"/>
  <c r="AJ9"/>
  <c r="J9" s="1"/>
  <c r="AJ12"/>
  <c r="J12" s="1"/>
  <c r="AJ24"/>
  <c r="J24" s="1"/>
  <c r="AJ8"/>
  <c r="J8" s="1"/>
  <c r="AJ14"/>
  <c r="J14" s="1"/>
  <c r="AJ15"/>
  <c r="J15" s="1"/>
  <c r="AJ22"/>
  <c r="J22" s="1"/>
  <c r="AJ27"/>
  <c r="J27" s="1"/>
  <c r="E52"/>
  <c r="O69"/>
  <c r="B5"/>
  <c r="AJ37"/>
  <c r="G64"/>
  <c r="K64"/>
  <c r="E64"/>
  <c r="H64"/>
  <c r="E81" s="1"/>
  <c r="V515" i="18" s="1"/>
  <c r="N66" i="26"/>
  <c r="E49"/>
  <c r="M66"/>
  <c r="O66"/>
  <c r="L66"/>
  <c r="K59"/>
  <c r="E59"/>
  <c r="D59"/>
  <c r="H59"/>
  <c r="E76" s="1"/>
  <c r="V510" i="18" s="1"/>
  <c r="E41" i="26"/>
  <c r="D64"/>
  <c r="H67"/>
  <c r="E84" s="1"/>
  <c r="V518" i="18" s="1"/>
  <c r="K60" i="26"/>
  <c r="K63"/>
  <c r="E63"/>
  <c r="D63"/>
  <c r="G68"/>
  <c r="K68"/>
  <c r="E68"/>
  <c r="K71"/>
  <c r="E71"/>
  <c r="D71"/>
  <c r="B88"/>
  <c r="AJ34"/>
  <c r="E45"/>
  <c r="G71"/>
  <c r="H58"/>
  <c r="E75" s="1"/>
  <c r="V509" i="18" s="1"/>
  <c r="G61" i="26"/>
  <c r="H62"/>
  <c r="E79" s="1"/>
  <c r="V513" i="18" s="1"/>
  <c r="G65" i="26"/>
  <c r="H66"/>
  <c r="E83" s="1"/>
  <c r="V517" i="18" s="1"/>
  <c r="G69" i="26"/>
  <c r="H70"/>
  <c r="E87" s="1"/>
  <c r="V521" i="18" s="1"/>
  <c r="AJ6" i="25"/>
  <c r="J6" s="1"/>
  <c r="AJ9"/>
  <c r="J9" s="1"/>
  <c r="AJ10"/>
  <c r="J10" s="1"/>
  <c r="AJ13"/>
  <c r="J13" s="1"/>
  <c r="AJ24"/>
  <c r="J24" s="1"/>
  <c r="AJ4"/>
  <c r="J4" s="1"/>
  <c r="AJ17"/>
  <c r="J17" s="1"/>
  <c r="AJ5"/>
  <c r="J5" s="1"/>
  <c r="AJ14"/>
  <c r="J14" s="1"/>
  <c r="AJ7"/>
  <c r="J7" s="1"/>
  <c r="AJ8"/>
  <c r="J8" s="1"/>
  <c r="AJ11"/>
  <c r="J11" s="1"/>
  <c r="AJ12"/>
  <c r="J12" s="1"/>
  <c r="AJ15"/>
  <c r="J15" s="1"/>
  <c r="AJ16"/>
  <c r="J16" s="1"/>
  <c r="AJ21"/>
  <c r="J21" s="1"/>
  <c r="AJ27"/>
  <c r="J27" s="1"/>
  <c r="AJ36"/>
  <c r="G68"/>
  <c r="K68"/>
  <c r="E68"/>
  <c r="H68"/>
  <c r="E85" s="1"/>
  <c r="U519" i="18" s="1"/>
  <c r="D68" i="25"/>
  <c r="AJ37"/>
  <c r="A6"/>
  <c r="AJ31"/>
  <c r="J31" s="1"/>
  <c r="M58"/>
  <c r="E63"/>
  <c r="H63"/>
  <c r="E80" s="1"/>
  <c r="U514" i="18" s="1"/>
  <c r="AJ34" i="25"/>
  <c r="K59"/>
  <c r="E59"/>
  <c r="H59"/>
  <c r="E76" s="1"/>
  <c r="U510" i="18" s="1"/>
  <c r="G59" i="25"/>
  <c r="G60"/>
  <c r="H60"/>
  <c r="E77" s="1"/>
  <c r="U511" i="18" s="1"/>
  <c r="E60" i="25"/>
  <c r="AJ35"/>
  <c r="N66"/>
  <c r="E49"/>
  <c r="M66"/>
  <c r="O66"/>
  <c r="K60"/>
  <c r="H58"/>
  <c r="E75" s="1"/>
  <c r="U509" i="18" s="1"/>
  <c r="E44" i="25"/>
  <c r="G64"/>
  <c r="K64"/>
  <c r="E64"/>
  <c r="K71"/>
  <c r="E71"/>
  <c r="D71"/>
  <c r="K67"/>
  <c r="E67"/>
  <c r="D67"/>
  <c r="E53"/>
  <c r="G71"/>
  <c r="H62"/>
  <c r="E79" s="1"/>
  <c r="U513" i="18" s="1"/>
  <c r="H66" i="25"/>
  <c r="E83" s="1"/>
  <c r="U517" i="18" s="1"/>
  <c r="H70" i="25"/>
  <c r="E87" s="1"/>
  <c r="U521" i="18" s="1"/>
  <c r="B5" i="24"/>
  <c r="A6"/>
  <c r="AJ8"/>
  <c r="J8" s="1"/>
  <c r="AJ9"/>
  <c r="J9" s="1"/>
  <c r="AJ14"/>
  <c r="J14" s="1"/>
  <c r="AJ6"/>
  <c r="J6" s="1"/>
  <c r="AJ7"/>
  <c r="J7" s="1"/>
  <c r="M60"/>
  <c r="B4"/>
  <c r="AJ24"/>
  <c r="J24" s="1"/>
  <c r="AJ25"/>
  <c r="J25" s="1"/>
  <c r="AJ30"/>
  <c r="J30" s="1"/>
  <c r="AJ33"/>
  <c r="J33" s="1"/>
  <c r="N66"/>
  <c r="E49"/>
  <c r="M66"/>
  <c r="L66"/>
  <c r="O66"/>
  <c r="AJ22"/>
  <c r="J22" s="1"/>
  <c r="AJ37"/>
  <c r="G64"/>
  <c r="K64"/>
  <c r="E64"/>
  <c r="D64"/>
  <c r="H64"/>
  <c r="E81" s="1"/>
  <c r="T515" i="18" s="1"/>
  <c r="AJ20" i="24"/>
  <c r="J20" s="1"/>
  <c r="AJ23"/>
  <c r="J23" s="1"/>
  <c r="AJ26"/>
  <c r="J26" s="1"/>
  <c r="AJ28"/>
  <c r="J28" s="1"/>
  <c r="AJ29"/>
  <c r="J29" s="1"/>
  <c r="AJ34"/>
  <c r="AJ35"/>
  <c r="D58"/>
  <c r="G58"/>
  <c r="K58"/>
  <c r="D62"/>
  <c r="G62"/>
  <c r="K62"/>
  <c r="E58"/>
  <c r="K68"/>
  <c r="D68"/>
  <c r="E61"/>
  <c r="E65"/>
  <c r="K65"/>
  <c r="G66"/>
  <c r="D83" s="1"/>
  <c r="H517" i="18" s="1"/>
  <c r="K69" i="24"/>
  <c r="G70"/>
  <c r="H66"/>
  <c r="E83" s="1"/>
  <c r="T517" i="18" s="1"/>
  <c r="H70" i="24"/>
  <c r="E87" s="1"/>
  <c r="T521" i="18" s="1"/>
  <c r="B4" i="23"/>
  <c r="AJ4"/>
  <c r="AJ5"/>
  <c r="AJ11"/>
  <c r="AJ15"/>
  <c r="AJ18"/>
  <c r="AJ21"/>
  <c r="A6"/>
  <c r="B5"/>
  <c r="AJ10"/>
  <c r="AJ14"/>
  <c r="AJ20"/>
  <c r="AJ8"/>
  <c r="AJ9"/>
  <c r="AJ27"/>
  <c r="N58"/>
  <c r="E41"/>
  <c r="L58"/>
  <c r="O58"/>
  <c r="M58"/>
  <c r="AJ28"/>
  <c r="AJ29"/>
  <c r="G64"/>
  <c r="E64"/>
  <c r="H64"/>
  <c r="E81" s="1"/>
  <c r="S515" i="18" s="1"/>
  <c r="AJ33" i="23"/>
  <c r="AJ32"/>
  <c r="D58"/>
  <c r="G58"/>
  <c r="H58"/>
  <c r="E75" s="1"/>
  <c r="S509" i="18" s="1"/>
  <c r="AJ24" i="23"/>
  <c r="AJ25"/>
  <c r="E58"/>
  <c r="L66"/>
  <c r="G60"/>
  <c r="D60"/>
  <c r="K60"/>
  <c r="G68"/>
  <c r="K68"/>
  <c r="E68"/>
  <c r="D68"/>
  <c r="E61"/>
  <c r="K61"/>
  <c r="G62"/>
  <c r="M63"/>
  <c r="G66"/>
  <c r="M67"/>
  <c r="G70"/>
  <c r="H62"/>
  <c r="E79" s="1"/>
  <c r="S513" i="18" s="1"/>
  <c r="H66" i="23"/>
  <c r="E83" s="1"/>
  <c r="S517" i="18" s="1"/>
  <c r="H70" i="23"/>
  <c r="E87" s="1"/>
  <c r="S521" i="18" s="1"/>
  <c r="AJ3" i="22"/>
  <c r="AJ7"/>
  <c r="J7" s="1"/>
  <c r="AJ10"/>
  <c r="J10" s="1"/>
  <c r="AJ20"/>
  <c r="J20" s="1"/>
  <c r="AJ9"/>
  <c r="J9" s="1"/>
  <c r="AJ14"/>
  <c r="J14" s="1"/>
  <c r="AJ22"/>
  <c r="J22" s="1"/>
  <c r="AJ28"/>
  <c r="J28" s="1"/>
  <c r="AJ4"/>
  <c r="J4" s="1"/>
  <c r="AJ17"/>
  <c r="J17" s="1"/>
  <c r="AJ6"/>
  <c r="AJ12"/>
  <c r="J12" s="1"/>
  <c r="AJ18"/>
  <c r="J18" s="1"/>
  <c r="K59"/>
  <c r="E59"/>
  <c r="D59"/>
  <c r="H59"/>
  <c r="E76" s="1"/>
  <c r="R510" i="18" s="1"/>
  <c r="O61" i="22"/>
  <c r="A6"/>
  <c r="AJ23"/>
  <c r="J23" s="1"/>
  <c r="AJ37"/>
  <c r="N61"/>
  <c r="G64"/>
  <c r="K64"/>
  <c r="E64"/>
  <c r="H64"/>
  <c r="E81" s="1"/>
  <c r="R515" i="18" s="1"/>
  <c r="M66" i="22"/>
  <c r="AJ27"/>
  <c r="J27" s="1"/>
  <c r="AJ21"/>
  <c r="J21" s="1"/>
  <c r="G59"/>
  <c r="AJ25"/>
  <c r="J25" s="1"/>
  <c r="D64"/>
  <c r="K67"/>
  <c r="E67"/>
  <c r="D67"/>
  <c r="H67"/>
  <c r="E84" s="1"/>
  <c r="R518" i="18" s="1"/>
  <c r="G60" i="22"/>
  <c r="K60"/>
  <c r="E43" s="1"/>
  <c r="E60"/>
  <c r="K63"/>
  <c r="E63"/>
  <c r="D63"/>
  <c r="E48"/>
  <c r="K71"/>
  <c r="E71"/>
  <c r="D71"/>
  <c r="B88"/>
  <c r="AJ34"/>
  <c r="E53"/>
  <c r="G71"/>
  <c r="H58"/>
  <c r="E75" s="1"/>
  <c r="R509" i="18" s="1"/>
  <c r="G61" i="22"/>
  <c r="G65"/>
  <c r="H66"/>
  <c r="E83" s="1"/>
  <c r="R517" i="18" s="1"/>
  <c r="H70" i="22"/>
  <c r="E87" s="1"/>
  <c r="R521" i="18" s="1"/>
  <c r="D81" i="27" l="1"/>
  <c r="N68" i="30"/>
  <c r="K70" i="28"/>
  <c r="D87" i="25"/>
  <c r="I521" i="18" s="1"/>
  <c r="B87" i="28"/>
  <c r="D67" i="23"/>
  <c r="E67"/>
  <c r="G49" i="30"/>
  <c r="G65" i="28"/>
  <c r="H64" i="25"/>
  <c r="E81" s="1"/>
  <c r="U515" i="18" s="1"/>
  <c r="M64" i="30"/>
  <c r="L64"/>
  <c r="G64"/>
  <c r="D66" i="31"/>
  <c r="G63" i="26"/>
  <c r="K62" i="23"/>
  <c r="K61" i="28"/>
  <c r="O61" s="1"/>
  <c r="D78" i="27"/>
  <c r="D77"/>
  <c r="K511" i="18" s="1"/>
  <c r="M60" i="28"/>
  <c r="D76"/>
  <c r="N59" i="23"/>
  <c r="M59"/>
  <c r="O58" i="27"/>
  <c r="E58" i="30"/>
  <c r="O58" i="26"/>
  <c r="O58" i="30"/>
  <c r="N58"/>
  <c r="H58"/>
  <c r="E75" s="1"/>
  <c r="Y509" i="18" s="1"/>
  <c r="E41" i="30"/>
  <c r="D58"/>
  <c r="D75" s="1"/>
  <c r="M58"/>
  <c r="G58"/>
  <c r="D82" i="24"/>
  <c r="D83" i="23"/>
  <c r="G517" i="18" s="1"/>
  <c r="D49" i="30"/>
  <c r="U15" i="18" s="1"/>
  <c r="M517"/>
  <c r="G64" i="31"/>
  <c r="H64"/>
  <c r="E81" s="1"/>
  <c r="G62"/>
  <c r="H62"/>
  <c r="E79" s="1"/>
  <c r="G68"/>
  <c r="H68"/>
  <c r="E85" s="1"/>
  <c r="G66"/>
  <c r="H66"/>
  <c r="E83" s="1"/>
  <c r="D83" i="26"/>
  <c r="J517" i="18" s="1"/>
  <c r="G69" i="22"/>
  <c r="L66"/>
  <c r="N66"/>
  <c r="E44"/>
  <c r="K69" i="23"/>
  <c r="M62"/>
  <c r="E49"/>
  <c r="D64"/>
  <c r="D81" s="1"/>
  <c r="D87" i="24"/>
  <c r="H521" i="18" s="1"/>
  <c r="E69" i="24"/>
  <c r="K61"/>
  <c r="E60"/>
  <c r="D63" i="25"/>
  <c r="K63"/>
  <c r="O63" s="1"/>
  <c r="E41"/>
  <c r="E60" i="26"/>
  <c r="D77" s="1"/>
  <c r="G60"/>
  <c r="D67"/>
  <c r="K62" i="27"/>
  <c r="E44"/>
  <c r="G49"/>
  <c r="N58"/>
  <c r="D87" i="28"/>
  <c r="L521" i="18" s="1"/>
  <c r="M61" i="28"/>
  <c r="E69" i="22"/>
  <c r="D61"/>
  <c r="D75"/>
  <c r="F509" i="18" s="1"/>
  <c r="E61" i="22"/>
  <c r="G69" i="23"/>
  <c r="G61" i="24"/>
  <c r="G59"/>
  <c r="D76" s="1"/>
  <c r="N67"/>
  <c r="K62" i="25"/>
  <c r="K61" i="26"/>
  <c r="N61" s="1"/>
  <c r="D61"/>
  <c r="D69" i="28"/>
  <c r="G61"/>
  <c r="C88" i="18"/>
  <c r="G69" i="30"/>
  <c r="M68"/>
  <c r="G51" s="1"/>
  <c r="H69"/>
  <c r="E86" s="1"/>
  <c r="Y520" i="18" s="1"/>
  <c r="O59" i="30"/>
  <c r="G42" s="1"/>
  <c r="D61" i="24"/>
  <c r="D65" i="28"/>
  <c r="D82" s="1"/>
  <c r="K65"/>
  <c r="H68" i="30"/>
  <c r="E85" s="1"/>
  <c r="Y519" i="18" s="1"/>
  <c r="H62" i="30"/>
  <c r="E79" s="1"/>
  <c r="Y513" i="18" s="1"/>
  <c r="H59" i="30"/>
  <c r="E76" s="1"/>
  <c r="Y510" i="18" s="1"/>
  <c r="E51" i="30"/>
  <c r="O68"/>
  <c r="L62"/>
  <c r="E43"/>
  <c r="D60"/>
  <c r="G62" i="27"/>
  <c r="D79" s="1"/>
  <c r="K62" i="31"/>
  <c r="N62" s="1"/>
  <c r="B15"/>
  <c r="A16"/>
  <c r="B6"/>
  <c r="A7"/>
  <c r="D83"/>
  <c r="D64"/>
  <c r="D62"/>
  <c r="K64"/>
  <c r="N64" s="1"/>
  <c r="E64"/>
  <c r="B14"/>
  <c r="D86"/>
  <c r="D52" s="1"/>
  <c r="K68"/>
  <c r="N68" s="1"/>
  <c r="E68"/>
  <c r="D90"/>
  <c r="D56" s="1"/>
  <c r="G52"/>
  <c r="K71"/>
  <c r="E88"/>
  <c r="E71"/>
  <c r="G71"/>
  <c r="D71"/>
  <c r="K67"/>
  <c r="E84"/>
  <c r="E67"/>
  <c r="G67"/>
  <c r="D67"/>
  <c r="K65"/>
  <c r="E82"/>
  <c r="E65"/>
  <c r="G65"/>
  <c r="D65"/>
  <c r="K63"/>
  <c r="E80"/>
  <c r="E63"/>
  <c r="G63"/>
  <c r="D63"/>
  <c r="K61"/>
  <c r="E78"/>
  <c r="E61"/>
  <c r="G61"/>
  <c r="D61"/>
  <c r="L68"/>
  <c r="O73"/>
  <c r="M73"/>
  <c r="E56"/>
  <c r="N73"/>
  <c r="L73"/>
  <c r="N74"/>
  <c r="L74"/>
  <c r="O74"/>
  <c r="M74"/>
  <c r="E57"/>
  <c r="N72"/>
  <c r="L72"/>
  <c r="O72"/>
  <c r="M72"/>
  <c r="E55"/>
  <c r="G70"/>
  <c r="D70"/>
  <c r="K70"/>
  <c r="E87"/>
  <c r="E70"/>
  <c r="N66"/>
  <c r="L66"/>
  <c r="E49"/>
  <c r="O66"/>
  <c r="M66"/>
  <c r="L62"/>
  <c r="D91"/>
  <c r="D57" s="1"/>
  <c r="D89"/>
  <c r="D55" s="1"/>
  <c r="K65" i="23"/>
  <c r="E48" s="1"/>
  <c r="G58" i="28"/>
  <c r="E67" i="30"/>
  <c r="O60"/>
  <c r="D82" i="26"/>
  <c r="D48" s="1"/>
  <c r="S12" i="18" s="1"/>
  <c r="H62" i="22"/>
  <c r="E79" s="1"/>
  <c r="R513" i="18" s="1"/>
  <c r="M70" i="23"/>
  <c r="L60" i="28"/>
  <c r="G62" i="22"/>
  <c r="L67" i="24"/>
  <c r="E70" i="30"/>
  <c r="D87" s="1"/>
  <c r="M60"/>
  <c r="E62" i="22"/>
  <c r="D79" s="1"/>
  <c r="D63" i="24"/>
  <c r="D67" i="30"/>
  <c r="D84" s="1"/>
  <c r="H67"/>
  <c r="E84" s="1"/>
  <c r="Y518" i="18" s="1"/>
  <c r="N60" i="30"/>
  <c r="E58" i="26"/>
  <c r="D75" s="1"/>
  <c r="O60" i="28"/>
  <c r="K62" i="22"/>
  <c r="G65" i="23"/>
  <c r="D79" i="26"/>
  <c r="J513" i="18" s="1"/>
  <c r="E58" i="28"/>
  <c r="K67" i="30"/>
  <c r="L67" s="1"/>
  <c r="G60"/>
  <c r="G63" i="24"/>
  <c r="D80" i="27"/>
  <c r="D46" s="1"/>
  <c r="O13" i="18" s="1"/>
  <c r="M65" i="27"/>
  <c r="K63" i="24"/>
  <c r="N63" s="1"/>
  <c r="G68" i="30"/>
  <c r="E44" i="26"/>
  <c r="L65" i="27"/>
  <c r="E63" i="24"/>
  <c r="D79" i="25"/>
  <c r="I513" i="18" s="1"/>
  <c r="H58" i="28"/>
  <c r="E75" s="1"/>
  <c r="X509" i="18" s="1"/>
  <c r="E60" i="30"/>
  <c r="E65" i="23"/>
  <c r="L69" i="25"/>
  <c r="O61" i="26"/>
  <c r="N65" i="27"/>
  <c r="K58" i="28"/>
  <c r="H60" i="30"/>
  <c r="E77" s="1"/>
  <c r="Y511" i="18" s="1"/>
  <c r="D87" i="23"/>
  <c r="G521" i="18" s="1"/>
  <c r="E48" i="25"/>
  <c r="D86"/>
  <c r="D52" s="1"/>
  <c r="AA11" i="18" s="1"/>
  <c r="AA35" s="1"/>
  <c r="K68" i="22"/>
  <c r="N68" s="1"/>
  <c r="L60" i="24"/>
  <c r="O65" i="25"/>
  <c r="D69" i="22"/>
  <c r="D86" s="1"/>
  <c r="G60" i="24"/>
  <c r="E43"/>
  <c r="M69" i="27"/>
  <c r="D60" i="24"/>
  <c r="N60"/>
  <c r="K67" i="26"/>
  <c r="O67" s="1"/>
  <c r="L69" i="27"/>
  <c r="H60" i="24"/>
  <c r="E77" s="1"/>
  <c r="T511" i="18" s="1"/>
  <c r="E67" i="26"/>
  <c r="N69" i="27"/>
  <c r="L65" i="30"/>
  <c r="E46"/>
  <c r="D85" i="27"/>
  <c r="K519" i="18" s="1"/>
  <c r="G68" i="22"/>
  <c r="D77" i="25"/>
  <c r="I511" i="18" s="1"/>
  <c r="M70" i="24"/>
  <c r="D75" i="27"/>
  <c r="K509" i="18" s="1"/>
  <c r="M63" i="30"/>
  <c r="E68" i="22"/>
  <c r="O63" i="30"/>
  <c r="D84" i="24"/>
  <c r="H518" i="18" s="1"/>
  <c r="L63" i="30"/>
  <c r="D79"/>
  <c r="M513" i="18" s="1"/>
  <c r="D81" i="25"/>
  <c r="I515" i="18" s="1"/>
  <c r="D85" i="25"/>
  <c r="I519" i="18" s="1"/>
  <c r="D68" i="22"/>
  <c r="D77"/>
  <c r="F511" i="18" s="1"/>
  <c r="H70" i="27"/>
  <c r="E87" s="1"/>
  <c r="W521" i="18" s="1"/>
  <c r="E70" i="27"/>
  <c r="G70"/>
  <c r="L70" i="23"/>
  <c r="K70" i="27"/>
  <c r="B87"/>
  <c r="N70" i="23"/>
  <c r="E53"/>
  <c r="D44" i="27"/>
  <c r="K13" i="18" s="1"/>
  <c r="K512"/>
  <c r="M70" i="22"/>
  <c r="L65"/>
  <c r="N71" i="23"/>
  <c r="L62"/>
  <c r="E45"/>
  <c r="M67" i="24"/>
  <c r="E68"/>
  <c r="G68"/>
  <c r="M69" i="25"/>
  <c r="O58"/>
  <c r="N58"/>
  <c r="M62" i="26"/>
  <c r="D85"/>
  <c r="L58"/>
  <c r="M58"/>
  <c r="L61"/>
  <c r="N69"/>
  <c r="L69"/>
  <c r="L61" i="27"/>
  <c r="M61"/>
  <c r="O69"/>
  <c r="O65"/>
  <c r="L58"/>
  <c r="G41" s="1"/>
  <c r="M58"/>
  <c r="D84" i="28"/>
  <c r="E48"/>
  <c r="H63"/>
  <c r="E80" s="1"/>
  <c r="X514" i="18" s="1"/>
  <c r="L63" i="28"/>
  <c r="G46" s="1"/>
  <c r="E46"/>
  <c r="N60"/>
  <c r="O70"/>
  <c r="M70"/>
  <c r="B86" i="22"/>
  <c r="K69"/>
  <c r="M69" s="1"/>
  <c r="G71" i="23"/>
  <c r="G67"/>
  <c r="D84" s="1"/>
  <c r="D76"/>
  <c r="D42" s="1"/>
  <c r="G9" i="18" s="1"/>
  <c r="E71" i="23"/>
  <c r="B86" i="24"/>
  <c r="D69"/>
  <c r="L63"/>
  <c r="G69"/>
  <c r="D82" i="27"/>
  <c r="O61"/>
  <c r="G69" i="28"/>
  <c r="D86" s="1"/>
  <c r="D77"/>
  <c r="L511" i="18" s="1"/>
  <c r="L58" i="28"/>
  <c r="B86"/>
  <c r="N65"/>
  <c r="E50" i="24"/>
  <c r="G47" i="30"/>
  <c r="G45"/>
  <c r="G41"/>
  <c r="E44"/>
  <c r="O61"/>
  <c r="G44" s="1"/>
  <c r="E62" i="23"/>
  <c r="D79" s="1"/>
  <c r="D85" i="30"/>
  <c r="M519" i="18" s="1"/>
  <c r="D81" i="30"/>
  <c r="M515" i="18" s="1"/>
  <c r="D77" i="30"/>
  <c r="M511" i="18" s="1"/>
  <c r="D48" i="24"/>
  <c r="S10" i="18" s="1"/>
  <c r="H516"/>
  <c r="J516"/>
  <c r="D42" i="28"/>
  <c r="G14" i="18" s="1"/>
  <c r="L510"/>
  <c r="D47" i="27"/>
  <c r="Q13" i="18" s="1"/>
  <c r="K515"/>
  <c r="D78" i="25"/>
  <c r="L61" i="22"/>
  <c r="G44" s="1"/>
  <c r="D78" i="23"/>
  <c r="O70" i="24"/>
  <c r="N70"/>
  <c r="M70" i="25"/>
  <c r="L61"/>
  <c r="O62"/>
  <c r="N65"/>
  <c r="L65"/>
  <c r="D78" i="26"/>
  <c r="D82" i="22"/>
  <c r="D86" i="30"/>
  <c r="E69" i="23"/>
  <c r="O69" i="25"/>
  <c r="E52"/>
  <c r="D86" i="26"/>
  <c r="D69" i="23"/>
  <c r="D81" i="22"/>
  <c r="D84" i="25"/>
  <c r="G50" i="28"/>
  <c r="E50" i="30"/>
  <c r="N65"/>
  <c r="E48"/>
  <c r="D82"/>
  <c r="D80"/>
  <c r="D78"/>
  <c r="D76"/>
  <c r="G49" i="26"/>
  <c r="D82" i="25"/>
  <c r="O59" i="23"/>
  <c r="G42" s="1"/>
  <c r="E42"/>
  <c r="O70" i="30"/>
  <c r="M70"/>
  <c r="E53"/>
  <c r="N70"/>
  <c r="L70"/>
  <c r="N69"/>
  <c r="L69"/>
  <c r="O69"/>
  <c r="M69"/>
  <c r="E52"/>
  <c r="N71"/>
  <c r="L71"/>
  <c r="O71"/>
  <c r="M71"/>
  <c r="E54"/>
  <c r="A7"/>
  <c r="B6"/>
  <c r="D88"/>
  <c r="D87" i="22"/>
  <c r="G95" i="18"/>
  <c r="G94"/>
  <c r="D94"/>
  <c r="D96"/>
  <c r="D95"/>
  <c r="B90"/>
  <c r="C90" s="1"/>
  <c r="A91"/>
  <c r="D79" i="28"/>
  <c r="D78"/>
  <c r="D86" i="27"/>
  <c r="D49"/>
  <c r="U13" i="18" s="1"/>
  <c r="E53" i="26"/>
  <c r="E48"/>
  <c r="D81"/>
  <c r="M70"/>
  <c r="L65"/>
  <c r="D80" i="25"/>
  <c r="L70" i="24"/>
  <c r="D88"/>
  <c r="D53"/>
  <c r="AC10" i="18" s="1"/>
  <c r="AC34" s="1"/>
  <c r="D80" i="23"/>
  <c r="O58" i="22"/>
  <c r="E41"/>
  <c r="D84"/>
  <c r="L58"/>
  <c r="M58"/>
  <c r="O66"/>
  <c r="D49"/>
  <c r="U8" i="18" s="1"/>
  <c r="D53" i="28"/>
  <c r="AC14" i="18" s="1"/>
  <c r="AC38" s="1"/>
  <c r="D81" i="28"/>
  <c r="D80"/>
  <c r="N61"/>
  <c r="L61"/>
  <c r="E44"/>
  <c r="D76" i="27"/>
  <c r="G47"/>
  <c r="L70"/>
  <c r="O70"/>
  <c r="D84"/>
  <c r="D43"/>
  <c r="I13" i="18" s="1"/>
  <c r="O70" i="26"/>
  <c r="L70"/>
  <c r="O65"/>
  <c r="N65"/>
  <c r="D49"/>
  <c r="U12" i="18" s="1"/>
  <c r="D87" i="26"/>
  <c r="L62"/>
  <c r="O62"/>
  <c r="D76"/>
  <c r="J510" i="18" s="1"/>
  <c r="O70" i="25"/>
  <c r="L70"/>
  <c r="O61"/>
  <c r="N61"/>
  <c r="D53"/>
  <c r="AC11" i="18" s="1"/>
  <c r="AC35" s="1"/>
  <c r="G49" i="25"/>
  <c r="D75"/>
  <c r="I509" i="18" s="1"/>
  <c r="D49" i="25"/>
  <c r="U11" i="18" s="1"/>
  <c r="D76" i="25"/>
  <c r="D51"/>
  <c r="Y11" i="18" s="1"/>
  <c r="O71" i="24"/>
  <c r="E54"/>
  <c r="L71"/>
  <c r="O59"/>
  <c r="N59"/>
  <c r="E42"/>
  <c r="L59"/>
  <c r="D49"/>
  <c r="U10" i="18" s="1"/>
  <c r="M71" i="24"/>
  <c r="O71" i="23"/>
  <c r="E54"/>
  <c r="L71"/>
  <c r="O67"/>
  <c r="N67"/>
  <c r="L67"/>
  <c r="E50"/>
  <c r="O63"/>
  <c r="N63"/>
  <c r="E46"/>
  <c r="L63"/>
  <c r="D85"/>
  <c r="D77"/>
  <c r="O66"/>
  <c r="M66"/>
  <c r="O62" i="22"/>
  <c r="L62"/>
  <c r="L70"/>
  <c r="O70"/>
  <c r="N65"/>
  <c r="O65"/>
  <c r="D41"/>
  <c r="C8" i="18" s="1"/>
  <c r="L68" i="28"/>
  <c r="E51"/>
  <c r="O68"/>
  <c r="N68"/>
  <c r="M68"/>
  <c r="L64"/>
  <c r="E47"/>
  <c r="N64"/>
  <c r="O64"/>
  <c r="M64"/>
  <c r="D83"/>
  <c r="D88"/>
  <c r="M69"/>
  <c r="E52"/>
  <c r="L69"/>
  <c r="O69"/>
  <c r="N69"/>
  <c r="D85"/>
  <c r="O59"/>
  <c r="E42"/>
  <c r="N59"/>
  <c r="M59"/>
  <c r="L59"/>
  <c r="N62"/>
  <c r="E45"/>
  <c r="L62"/>
  <c r="O62"/>
  <c r="M62"/>
  <c r="B7"/>
  <c r="A8"/>
  <c r="G54"/>
  <c r="N66"/>
  <c r="E49"/>
  <c r="L66"/>
  <c r="O66"/>
  <c r="M66"/>
  <c r="O63" i="27"/>
  <c r="E46"/>
  <c r="N63"/>
  <c r="M63"/>
  <c r="L63"/>
  <c r="L68"/>
  <c r="E51"/>
  <c r="O68"/>
  <c r="N68"/>
  <c r="M68"/>
  <c r="B6"/>
  <c r="A7"/>
  <c r="D88"/>
  <c r="O67"/>
  <c r="E50"/>
  <c r="N67"/>
  <c r="L67"/>
  <c r="M67"/>
  <c r="O59"/>
  <c r="E42"/>
  <c r="N59"/>
  <c r="M59"/>
  <c r="L59"/>
  <c r="G43"/>
  <c r="N62"/>
  <c r="E45"/>
  <c r="O62"/>
  <c r="M62"/>
  <c r="L62"/>
  <c r="O71"/>
  <c r="E54"/>
  <c r="N71"/>
  <c r="M71"/>
  <c r="L71"/>
  <c r="O71" i="26"/>
  <c r="E54"/>
  <c r="N71"/>
  <c r="M71"/>
  <c r="L71"/>
  <c r="E50"/>
  <c r="M67"/>
  <c r="O59"/>
  <c r="E42"/>
  <c r="N59"/>
  <c r="L59"/>
  <c r="M59"/>
  <c r="L64"/>
  <c r="E47"/>
  <c r="O64"/>
  <c r="M64"/>
  <c r="N64"/>
  <c r="O63"/>
  <c r="E46"/>
  <c r="N63"/>
  <c r="M63"/>
  <c r="L63"/>
  <c r="D88"/>
  <c r="L68"/>
  <c r="E51"/>
  <c r="O68"/>
  <c r="N68"/>
  <c r="M68"/>
  <c r="D80"/>
  <c r="L60"/>
  <c r="E43"/>
  <c r="O60"/>
  <c r="N60"/>
  <c r="M60"/>
  <c r="A8"/>
  <c r="B7"/>
  <c r="O67" i="25"/>
  <c r="E50"/>
  <c r="N67"/>
  <c r="L67"/>
  <c r="M67"/>
  <c r="O71"/>
  <c r="E54"/>
  <c r="N71"/>
  <c r="M71"/>
  <c r="L71"/>
  <c r="D88"/>
  <c r="L64"/>
  <c r="E47"/>
  <c r="O64"/>
  <c r="N64"/>
  <c r="M64"/>
  <c r="O59"/>
  <c r="E42"/>
  <c r="N59"/>
  <c r="M59"/>
  <c r="L59"/>
  <c r="B6"/>
  <c r="A7"/>
  <c r="L68"/>
  <c r="E51"/>
  <c r="O68"/>
  <c r="N68"/>
  <c r="M68"/>
  <c r="L60"/>
  <c r="E43"/>
  <c r="N60"/>
  <c r="M60"/>
  <c r="O60"/>
  <c r="E46"/>
  <c r="M63"/>
  <c r="M61" i="24"/>
  <c r="E44"/>
  <c r="O61"/>
  <c r="L61"/>
  <c r="N61"/>
  <c r="L68"/>
  <c r="E51"/>
  <c r="O68"/>
  <c r="N68"/>
  <c r="M68"/>
  <c r="M69"/>
  <c r="E52"/>
  <c r="L69"/>
  <c r="O69"/>
  <c r="N69"/>
  <c r="M65"/>
  <c r="E48"/>
  <c r="L65"/>
  <c r="O65"/>
  <c r="N65"/>
  <c r="D79"/>
  <c r="D75"/>
  <c r="H509" i="18" s="1"/>
  <c r="L64" i="24"/>
  <c r="E47"/>
  <c r="O64"/>
  <c r="N64"/>
  <c r="M64"/>
  <c r="A7"/>
  <c r="B6"/>
  <c r="N62"/>
  <c r="E45"/>
  <c r="L62"/>
  <c r="O62"/>
  <c r="M62"/>
  <c r="N58"/>
  <c r="E41"/>
  <c r="L58"/>
  <c r="O58"/>
  <c r="M58"/>
  <c r="D81"/>
  <c r="G49"/>
  <c r="B6" i="23"/>
  <c r="A7"/>
  <c r="L60"/>
  <c r="E43"/>
  <c r="N60"/>
  <c r="M60"/>
  <c r="O60"/>
  <c r="M69"/>
  <c r="E52"/>
  <c r="L69"/>
  <c r="O69"/>
  <c r="N69"/>
  <c r="M65"/>
  <c r="L65"/>
  <c r="N65"/>
  <c r="M61"/>
  <c r="E44"/>
  <c r="O61"/>
  <c r="N61"/>
  <c r="L61"/>
  <c r="L68"/>
  <c r="E51"/>
  <c r="O68"/>
  <c r="N68"/>
  <c r="M68"/>
  <c r="D75"/>
  <c r="G509" i="18" s="1"/>
  <c r="L64" i="23"/>
  <c r="E47"/>
  <c r="O64"/>
  <c r="N64"/>
  <c r="M64"/>
  <c r="G41"/>
  <c r="O63" i="22"/>
  <c r="E46"/>
  <c r="N63"/>
  <c r="M63"/>
  <c r="L63"/>
  <c r="L68"/>
  <c r="D80"/>
  <c r="L60"/>
  <c r="O60"/>
  <c r="N60"/>
  <c r="M60"/>
  <c r="L64"/>
  <c r="E47"/>
  <c r="O64"/>
  <c r="N64"/>
  <c r="M64"/>
  <c r="D76"/>
  <c r="B6"/>
  <c r="A7"/>
  <c r="O59"/>
  <c r="E42"/>
  <c r="N59"/>
  <c r="L59"/>
  <c r="M59"/>
  <c r="D88"/>
  <c r="O71"/>
  <c r="E54"/>
  <c r="N71"/>
  <c r="M71"/>
  <c r="L71"/>
  <c r="O67"/>
  <c r="E50"/>
  <c r="N67"/>
  <c r="M67"/>
  <c r="L67"/>
  <c r="G43" i="30" l="1"/>
  <c r="N70" i="28"/>
  <c r="L70"/>
  <c r="E53"/>
  <c r="G52" i="26"/>
  <c r="I520" i="18"/>
  <c r="N67" i="30"/>
  <c r="G48" i="27"/>
  <c r="E46" i="24"/>
  <c r="M63"/>
  <c r="G43"/>
  <c r="O62" i="23"/>
  <c r="N62"/>
  <c r="D45" i="26"/>
  <c r="M12" i="18" s="1"/>
  <c r="O64" i="31"/>
  <c r="G49" i="22"/>
  <c r="D78"/>
  <c r="M509" i="18"/>
  <c r="D41" i="30"/>
  <c r="C15" i="18" s="1"/>
  <c r="G41" i="25"/>
  <c r="O62" i="31"/>
  <c r="L64"/>
  <c r="D78" i="24"/>
  <c r="H512" i="18" s="1"/>
  <c r="M62" i="31"/>
  <c r="E45"/>
  <c r="M64"/>
  <c r="E47"/>
  <c r="D79"/>
  <c r="D45" s="1"/>
  <c r="D49"/>
  <c r="D49" i="23"/>
  <c r="U9" i="18" s="1"/>
  <c r="D45" i="27"/>
  <c r="M13" i="18" s="1"/>
  <c r="K513"/>
  <c r="L516"/>
  <c r="D48" i="28"/>
  <c r="S14" i="18" s="1"/>
  <c r="D49" i="28"/>
  <c r="U14" i="18" s="1"/>
  <c r="L517"/>
  <c r="M65" i="28"/>
  <c r="L65"/>
  <c r="O65"/>
  <c r="E45" i="25"/>
  <c r="M62"/>
  <c r="N62"/>
  <c r="L62"/>
  <c r="M68" i="22"/>
  <c r="O65" i="23"/>
  <c r="G48" s="1"/>
  <c r="L63" i="25"/>
  <c r="N63"/>
  <c r="L67" i="26"/>
  <c r="N67"/>
  <c r="O63" i="24"/>
  <c r="G46" s="1"/>
  <c r="G44" i="27"/>
  <c r="G43" i="28"/>
  <c r="M61" i="26"/>
  <c r="G41"/>
  <c r="D85" i="24"/>
  <c r="D51" s="1"/>
  <c r="Y10" i="18" s="1"/>
  <c r="Y34" s="1"/>
  <c r="K514"/>
  <c r="D84" i="26"/>
  <c r="D80" i="24"/>
  <c r="D46" s="1"/>
  <c r="O10" i="18" s="1"/>
  <c r="D85" i="31"/>
  <c r="D51" s="1"/>
  <c r="O68"/>
  <c r="D81"/>
  <c r="D47" s="1"/>
  <c r="B16"/>
  <c r="A17"/>
  <c r="B7"/>
  <c r="A8"/>
  <c r="D78"/>
  <c r="D44" s="1"/>
  <c r="D82"/>
  <c r="D88"/>
  <c r="M68"/>
  <c r="E51"/>
  <c r="D48"/>
  <c r="D54"/>
  <c r="N70"/>
  <c r="L70"/>
  <c r="O70"/>
  <c r="M70"/>
  <c r="E53"/>
  <c r="O61"/>
  <c r="M61"/>
  <c r="N61"/>
  <c r="L61"/>
  <c r="E44"/>
  <c r="O65"/>
  <c r="M65"/>
  <c r="N65"/>
  <c r="L65"/>
  <c r="E48"/>
  <c r="O71"/>
  <c r="M71"/>
  <c r="E54"/>
  <c r="N71"/>
  <c r="L71"/>
  <c r="G49"/>
  <c r="G55"/>
  <c r="O63"/>
  <c r="M63"/>
  <c r="N63"/>
  <c r="L63"/>
  <c r="E46"/>
  <c r="O67"/>
  <c r="M67"/>
  <c r="N67"/>
  <c r="L67"/>
  <c r="E50"/>
  <c r="D87"/>
  <c r="D53" s="1"/>
  <c r="G57"/>
  <c r="G56"/>
  <c r="D80"/>
  <c r="D46" s="1"/>
  <c r="D84"/>
  <c r="D50" s="1"/>
  <c r="D82" i="23"/>
  <c r="G516" i="18" s="1"/>
  <c r="D88" i="23"/>
  <c r="D54" s="1"/>
  <c r="AE9" i="18" s="1"/>
  <c r="AE33" s="1"/>
  <c r="G53" i="23"/>
  <c r="G54"/>
  <c r="J509" i="18"/>
  <c r="D41" i="26"/>
  <c r="C12" i="18" s="1"/>
  <c r="M521"/>
  <c r="D53" i="30"/>
  <c r="AC15" i="18" s="1"/>
  <c r="AC39" s="1"/>
  <c r="O58" i="28"/>
  <c r="M58"/>
  <c r="E41"/>
  <c r="D85" i="22"/>
  <c r="F519" i="18" s="1"/>
  <c r="D45" i="25"/>
  <c r="M11" i="18" s="1"/>
  <c r="G48" i="25"/>
  <c r="E45" i="22"/>
  <c r="M62"/>
  <c r="N62"/>
  <c r="E51"/>
  <c r="N69"/>
  <c r="D77" i="24"/>
  <c r="D43" s="1"/>
  <c r="I10" i="18" s="1"/>
  <c r="G44" i="26"/>
  <c r="O68" i="22"/>
  <c r="D43" i="25"/>
  <c r="I11" i="18" s="1"/>
  <c r="L69" i="22"/>
  <c r="O69"/>
  <c r="M67" i="30"/>
  <c r="O67"/>
  <c r="D75" i="28"/>
  <c r="N58"/>
  <c r="G41" s="1"/>
  <c r="G50" i="24"/>
  <c r="G44" i="28"/>
  <c r="G52" i="27"/>
  <c r="D87"/>
  <c r="D53" s="1"/>
  <c r="AC13" i="18" s="1"/>
  <c r="AC37" s="1"/>
  <c r="G52" i="25"/>
  <c r="D47"/>
  <c r="Q11" i="18" s="1"/>
  <c r="D45" i="30"/>
  <c r="M15" i="18" s="1"/>
  <c r="D47" i="30"/>
  <c r="Q15" i="18" s="1"/>
  <c r="D86" i="23"/>
  <c r="G520" i="18" s="1"/>
  <c r="G510"/>
  <c r="D53" i="23"/>
  <c r="AC9" i="18" s="1"/>
  <c r="AC33" s="1"/>
  <c r="D86" i="24"/>
  <c r="H520" i="18" s="1"/>
  <c r="D41" i="27"/>
  <c r="C13" i="18" s="1"/>
  <c r="D51" i="30"/>
  <c r="Y15" i="18" s="1"/>
  <c r="D43" i="30"/>
  <c r="I15" i="18" s="1"/>
  <c r="G46" i="30"/>
  <c r="D43" i="28"/>
  <c r="I14" i="18" s="1"/>
  <c r="D51" i="27"/>
  <c r="Y13" i="18" s="1"/>
  <c r="D50" i="24"/>
  <c r="W10" i="18" s="1"/>
  <c r="D42" i="26"/>
  <c r="G12" i="18" s="1"/>
  <c r="E52" i="22"/>
  <c r="G48" i="30"/>
  <c r="H514" i="18"/>
  <c r="D43" i="22"/>
  <c r="I8" i="18" s="1"/>
  <c r="E53" i="27"/>
  <c r="N70"/>
  <c r="M70"/>
  <c r="G53" i="24"/>
  <c r="G513" i="18"/>
  <c r="D45" i="23"/>
  <c r="M9" i="18" s="1"/>
  <c r="D46" i="22"/>
  <c r="O8" i="18" s="1"/>
  <c r="F514"/>
  <c r="D45" i="24"/>
  <c r="M10" i="18" s="1"/>
  <c r="H513"/>
  <c r="D54" i="25"/>
  <c r="AE11" i="18" s="1"/>
  <c r="AE35" s="1"/>
  <c r="I522"/>
  <c r="D51" i="28"/>
  <c r="Y14" i="18" s="1"/>
  <c r="L519"/>
  <c r="D54" i="28"/>
  <c r="AE14" i="18" s="1"/>
  <c r="AE38" s="1"/>
  <c r="L522"/>
  <c r="D53" i="26"/>
  <c r="AC12" i="18" s="1"/>
  <c r="AC36" s="1"/>
  <c r="J521"/>
  <c r="D42" i="27"/>
  <c r="G13" i="18" s="1"/>
  <c r="K510"/>
  <c r="D47" i="28"/>
  <c r="Q14" i="18" s="1"/>
  <c r="L515"/>
  <c r="D50" i="22"/>
  <c r="W8" i="18" s="1"/>
  <c r="F518"/>
  <c r="D46" i="25"/>
  <c r="O11" i="18" s="1"/>
  <c r="I514"/>
  <c r="D44" i="28"/>
  <c r="K14" i="18" s="1"/>
  <c r="L512"/>
  <c r="D44" i="30"/>
  <c r="K15" i="18" s="1"/>
  <c r="M512"/>
  <c r="D48" i="30"/>
  <c r="S15" i="18" s="1"/>
  <c r="S39" s="1"/>
  <c r="M516"/>
  <c r="D50" i="25"/>
  <c r="I518" i="18"/>
  <c r="D45" i="22"/>
  <c r="M8" i="18" s="1"/>
  <c r="F513"/>
  <c r="D52" i="22"/>
  <c r="AA8" i="18" s="1"/>
  <c r="AA32" s="1"/>
  <c r="F520"/>
  <c r="D52" i="26"/>
  <c r="AA12" i="18" s="1"/>
  <c r="AA36" s="1"/>
  <c r="J520"/>
  <c r="D52" i="30"/>
  <c r="AA15" i="18" s="1"/>
  <c r="AA39" s="1"/>
  <c r="M520"/>
  <c r="D44" i="25"/>
  <c r="K11" i="18" s="1"/>
  <c r="I512"/>
  <c r="D48" i="27"/>
  <c r="S13" i="18" s="1"/>
  <c r="K516"/>
  <c r="D50" i="28"/>
  <c r="W14" i="18" s="1"/>
  <c r="L518"/>
  <c r="D54" i="22"/>
  <c r="AE8" i="18" s="1"/>
  <c r="AE32" s="1"/>
  <c r="F522"/>
  <c r="D42" i="22"/>
  <c r="G8" i="18" s="1"/>
  <c r="F510"/>
  <c r="D47" i="24"/>
  <c r="Q10" i="18" s="1"/>
  <c r="H515"/>
  <c r="H519"/>
  <c r="D46" i="26"/>
  <c r="O12" i="18" s="1"/>
  <c r="J514"/>
  <c r="D43" i="26"/>
  <c r="I12" i="18" s="1"/>
  <c r="J511"/>
  <c r="D54" i="26"/>
  <c r="AE12" i="18" s="1"/>
  <c r="AE36" s="1"/>
  <c r="J522"/>
  <c r="D54" i="27"/>
  <c r="AE13" i="18" s="1"/>
  <c r="AE37" s="1"/>
  <c r="K522"/>
  <c r="D42" i="25"/>
  <c r="G11" i="18" s="1"/>
  <c r="I510"/>
  <c r="D50" i="27"/>
  <c r="W13" i="18" s="1"/>
  <c r="K518"/>
  <c r="D52" i="28"/>
  <c r="AA14" i="18" s="1"/>
  <c r="AA38" s="1"/>
  <c r="L520"/>
  <c r="D46" i="28"/>
  <c r="O14" i="18" s="1"/>
  <c r="L514"/>
  <c r="D54" i="24"/>
  <c r="AE10" i="18" s="1"/>
  <c r="AE34" s="1"/>
  <c r="H522"/>
  <c r="D50" i="26"/>
  <c r="W12" i="18" s="1"/>
  <c r="J518"/>
  <c r="D47" i="26"/>
  <c r="Q12" i="18" s="1"/>
  <c r="J515"/>
  <c r="D52" i="27"/>
  <c r="AA13" i="18" s="1"/>
  <c r="AA37" s="1"/>
  <c r="K520"/>
  <c r="D45" i="28"/>
  <c r="M14" i="18" s="1"/>
  <c r="L513"/>
  <c r="D53" i="22"/>
  <c r="AC8" i="18" s="1"/>
  <c r="AC32" s="1"/>
  <c r="F521"/>
  <c r="D54" i="30"/>
  <c r="AE15" i="18" s="1"/>
  <c r="AE39" s="1"/>
  <c r="M522"/>
  <c r="D48" i="25"/>
  <c r="S11" i="18" s="1"/>
  <c r="I516"/>
  <c r="D42" i="30"/>
  <c r="G15" i="18" s="1"/>
  <c r="M510"/>
  <c r="D46" i="30"/>
  <c r="O15" i="18" s="1"/>
  <c r="M514"/>
  <c r="D50" i="30"/>
  <c r="W15" i="18" s="1"/>
  <c r="M518"/>
  <c r="D47" i="22"/>
  <c r="Q8" i="18" s="1"/>
  <c r="F515"/>
  <c r="D44" i="22"/>
  <c r="K8" i="18" s="1"/>
  <c r="F512"/>
  <c r="D48" i="22"/>
  <c r="S8" i="18" s="1"/>
  <c r="F516"/>
  <c r="D44" i="26"/>
  <c r="K12" i="18" s="1"/>
  <c r="J512"/>
  <c r="D44" i="24"/>
  <c r="K10" i="18" s="1"/>
  <c r="D42" i="24"/>
  <c r="G10" i="18" s="1"/>
  <c r="H510"/>
  <c r="D51" i="26"/>
  <c r="Y12" i="18" s="1"/>
  <c r="Y36" s="1"/>
  <c r="J519"/>
  <c r="D47" i="23"/>
  <c r="Q9" i="18" s="1"/>
  <c r="G515"/>
  <c r="D43" i="23"/>
  <c r="I9" i="18" s="1"/>
  <c r="G511"/>
  <c r="D51" i="23"/>
  <c r="Y9" i="18" s="1"/>
  <c r="G519"/>
  <c r="D46" i="23"/>
  <c r="O9" i="18" s="1"/>
  <c r="G514"/>
  <c r="D50" i="23"/>
  <c r="W9" i="18" s="1"/>
  <c r="G518"/>
  <c r="D44" i="23"/>
  <c r="K9" i="18" s="1"/>
  <c r="G512"/>
  <c r="G49" i="23"/>
  <c r="D41"/>
  <c r="C9" i="18" s="1"/>
  <c r="D41" i="24"/>
  <c r="C10" i="18" s="1"/>
  <c r="D41" i="25"/>
  <c r="C11" i="18" s="1"/>
  <c r="G50" i="23"/>
  <c r="G45" i="27"/>
  <c r="G42"/>
  <c r="G42" i="28"/>
  <c r="G45" i="26"/>
  <c r="G48"/>
  <c r="G53" i="30"/>
  <c r="G44" i="25"/>
  <c r="G42"/>
  <c r="G44" i="24"/>
  <c r="G41" i="22"/>
  <c r="A8" i="30"/>
  <c r="B7"/>
  <c r="G52"/>
  <c r="G54"/>
  <c r="G53" i="26"/>
  <c r="G96" i="18"/>
  <c r="G97"/>
  <c r="D97"/>
  <c r="D98"/>
  <c r="D99"/>
  <c r="B91"/>
  <c r="C91" s="1"/>
  <c r="A92"/>
  <c r="G46" i="25"/>
  <c r="G54" i="24"/>
  <c r="G42"/>
  <c r="G44" i="23"/>
  <c r="G48" i="22"/>
  <c r="G53"/>
  <c r="G50"/>
  <c r="G46" i="23"/>
  <c r="G50" i="25"/>
  <c r="G53"/>
  <c r="G45" i="24"/>
  <c r="G47"/>
  <c r="G47" i="23"/>
  <c r="G52"/>
  <c r="B8" i="28"/>
  <c r="A9"/>
  <c r="G45"/>
  <c r="G52"/>
  <c r="G49"/>
  <c r="G47"/>
  <c r="G51"/>
  <c r="G51" i="27"/>
  <c r="A8"/>
  <c r="B7"/>
  <c r="G54"/>
  <c r="G50"/>
  <c r="G46"/>
  <c r="A9" i="26"/>
  <c r="B8"/>
  <c r="G51"/>
  <c r="G47"/>
  <c r="G43"/>
  <c r="G42"/>
  <c r="G50"/>
  <c r="G46"/>
  <c r="G54"/>
  <c r="G47" i="25"/>
  <c r="G54"/>
  <c r="G43"/>
  <c r="G51"/>
  <c r="B7"/>
  <c r="A8"/>
  <c r="G48" i="24"/>
  <c r="B7"/>
  <c r="A8"/>
  <c r="G52"/>
  <c r="G51"/>
  <c r="G41"/>
  <c r="A8" i="23"/>
  <c r="B7"/>
  <c r="G51"/>
  <c r="G43"/>
  <c r="G54" i="22"/>
  <c r="G47"/>
  <c r="G51"/>
  <c r="G42"/>
  <c r="A8"/>
  <c r="B7"/>
  <c r="G43"/>
  <c r="G46"/>
  <c r="B85" i="21"/>
  <c r="B84"/>
  <c r="B83"/>
  <c r="B82"/>
  <c r="B81"/>
  <c r="B80"/>
  <c r="B79"/>
  <c r="B78"/>
  <c r="B77"/>
  <c r="B76"/>
  <c r="B75"/>
  <c r="I71"/>
  <c r="G88" s="1"/>
  <c r="B71"/>
  <c r="K71" s="1"/>
  <c r="I70"/>
  <c r="G87" s="1"/>
  <c r="B70"/>
  <c r="I69"/>
  <c r="G86" s="1"/>
  <c r="B69"/>
  <c r="K69" s="1"/>
  <c r="N69" s="1"/>
  <c r="I68"/>
  <c r="G85" s="1"/>
  <c r="B68"/>
  <c r="I67"/>
  <c r="G84" s="1"/>
  <c r="B67"/>
  <c r="K67" s="1"/>
  <c r="I66"/>
  <c r="G83" s="1"/>
  <c r="B66"/>
  <c r="E66" s="1"/>
  <c r="I65"/>
  <c r="G82" s="1"/>
  <c r="B65"/>
  <c r="K65" s="1"/>
  <c r="N65" s="1"/>
  <c r="I64"/>
  <c r="G81" s="1"/>
  <c r="B64"/>
  <c r="I63"/>
  <c r="G80" s="1"/>
  <c r="B63"/>
  <c r="D63" s="1"/>
  <c r="I62"/>
  <c r="G79" s="1"/>
  <c r="B62"/>
  <c r="E62" s="1"/>
  <c r="I61"/>
  <c r="G78" s="1"/>
  <c r="B61"/>
  <c r="I60"/>
  <c r="G77" s="1"/>
  <c r="B60"/>
  <c r="I59"/>
  <c r="G76" s="1"/>
  <c r="B59"/>
  <c r="K59" s="1"/>
  <c r="I58"/>
  <c r="G75" s="1"/>
  <c r="B58"/>
  <c r="E58" s="1"/>
  <c r="H54"/>
  <c r="H53"/>
  <c r="H52"/>
  <c r="H51"/>
  <c r="H50"/>
  <c r="H49"/>
  <c r="H48"/>
  <c r="H47"/>
  <c r="H46"/>
  <c r="H45"/>
  <c r="H44"/>
  <c r="H43"/>
  <c r="H42"/>
  <c r="H41"/>
  <c r="B40"/>
  <c r="AF37"/>
  <c r="X37"/>
  <c r="AH37" s="1"/>
  <c r="W37"/>
  <c r="AG37" s="1"/>
  <c r="U37"/>
  <c r="AE37" s="1"/>
  <c r="T37"/>
  <c r="AD37" s="1"/>
  <c r="S37"/>
  <c r="AC37" s="1"/>
  <c r="R37"/>
  <c r="AB37" s="1"/>
  <c r="Q37"/>
  <c r="AA37" s="1"/>
  <c r="P37"/>
  <c r="Z37" s="1"/>
  <c r="O37"/>
  <c r="AF36"/>
  <c r="X36"/>
  <c r="AH36" s="1"/>
  <c r="W36"/>
  <c r="AG36" s="1"/>
  <c r="U36"/>
  <c r="AE36" s="1"/>
  <c r="T36"/>
  <c r="AD36" s="1"/>
  <c r="S36"/>
  <c r="AC36" s="1"/>
  <c r="R36"/>
  <c r="AB36" s="1"/>
  <c r="Q36"/>
  <c r="AA36" s="1"/>
  <c r="P36"/>
  <c r="Z36" s="1"/>
  <c r="O36"/>
  <c r="AF35"/>
  <c r="X35"/>
  <c r="AH35" s="1"/>
  <c r="W35"/>
  <c r="AG35" s="1"/>
  <c r="U35"/>
  <c r="AE35" s="1"/>
  <c r="T35"/>
  <c r="AD35" s="1"/>
  <c r="S35"/>
  <c r="AC35" s="1"/>
  <c r="R35"/>
  <c r="AB35" s="1"/>
  <c r="Q35"/>
  <c r="AA35" s="1"/>
  <c r="P35"/>
  <c r="Z35" s="1"/>
  <c r="O35"/>
  <c r="AF34"/>
  <c r="X34"/>
  <c r="AH34" s="1"/>
  <c r="W34"/>
  <c r="AG34" s="1"/>
  <c r="U34"/>
  <c r="AE34" s="1"/>
  <c r="T34"/>
  <c r="AD34" s="1"/>
  <c r="S34"/>
  <c r="AC34" s="1"/>
  <c r="R34"/>
  <c r="AB34" s="1"/>
  <c r="Q34"/>
  <c r="AA34" s="1"/>
  <c r="P34"/>
  <c r="Z34" s="1"/>
  <c r="O34"/>
  <c r="AF33"/>
  <c r="X33"/>
  <c r="AH33" s="1"/>
  <c r="W33"/>
  <c r="AG33" s="1"/>
  <c r="U33"/>
  <c r="AE33" s="1"/>
  <c r="T33"/>
  <c r="AD33" s="1"/>
  <c r="S33"/>
  <c r="AC33" s="1"/>
  <c r="R33"/>
  <c r="AB33" s="1"/>
  <c r="Q33"/>
  <c r="AA33" s="1"/>
  <c r="P33"/>
  <c r="Z33" s="1"/>
  <c r="O33"/>
  <c r="AF32"/>
  <c r="X32"/>
  <c r="AH32" s="1"/>
  <c r="W32"/>
  <c r="AG32" s="1"/>
  <c r="U32"/>
  <c r="AE32" s="1"/>
  <c r="T32"/>
  <c r="AD32" s="1"/>
  <c r="S32"/>
  <c r="AC32" s="1"/>
  <c r="R32"/>
  <c r="AB32" s="1"/>
  <c r="Q32"/>
  <c r="AA32" s="1"/>
  <c r="P32"/>
  <c r="Z32" s="1"/>
  <c r="O32"/>
  <c r="AF31"/>
  <c r="X31"/>
  <c r="AH31" s="1"/>
  <c r="W31"/>
  <c r="AG31" s="1"/>
  <c r="U31"/>
  <c r="AE31" s="1"/>
  <c r="T31"/>
  <c r="AD31" s="1"/>
  <c r="S31"/>
  <c r="AC31" s="1"/>
  <c r="R31"/>
  <c r="AB31" s="1"/>
  <c r="Q31"/>
  <c r="AA31" s="1"/>
  <c r="P31"/>
  <c r="Z31" s="1"/>
  <c r="O31"/>
  <c r="AF30"/>
  <c r="X30"/>
  <c r="AH30" s="1"/>
  <c r="W30"/>
  <c r="AG30" s="1"/>
  <c r="U30"/>
  <c r="AE30" s="1"/>
  <c r="T30"/>
  <c r="AD30" s="1"/>
  <c r="S30"/>
  <c r="AC30" s="1"/>
  <c r="R30"/>
  <c r="AB30" s="1"/>
  <c r="Q30"/>
  <c r="AA30" s="1"/>
  <c r="P30"/>
  <c r="Z30" s="1"/>
  <c r="O30"/>
  <c r="AF29"/>
  <c r="X29"/>
  <c r="AH29" s="1"/>
  <c r="W29"/>
  <c r="AG29" s="1"/>
  <c r="U29"/>
  <c r="AE29" s="1"/>
  <c r="T29"/>
  <c r="AD29" s="1"/>
  <c r="S29"/>
  <c r="AC29" s="1"/>
  <c r="R29"/>
  <c r="AB29" s="1"/>
  <c r="Q29"/>
  <c r="AA29" s="1"/>
  <c r="P29"/>
  <c r="Z29" s="1"/>
  <c r="O29"/>
  <c r="AF28"/>
  <c r="X28"/>
  <c r="AH28" s="1"/>
  <c r="W28"/>
  <c r="AG28" s="1"/>
  <c r="U28"/>
  <c r="AE28" s="1"/>
  <c r="T28"/>
  <c r="AD28" s="1"/>
  <c r="S28"/>
  <c r="AC28" s="1"/>
  <c r="R28"/>
  <c r="AB28" s="1"/>
  <c r="Q28"/>
  <c r="AA28" s="1"/>
  <c r="P28"/>
  <c r="Z28" s="1"/>
  <c r="O28"/>
  <c r="AF27"/>
  <c r="X27"/>
  <c r="AH27" s="1"/>
  <c r="W27"/>
  <c r="AG27" s="1"/>
  <c r="U27"/>
  <c r="AE27" s="1"/>
  <c r="T27"/>
  <c r="AD27" s="1"/>
  <c r="S27"/>
  <c r="AC27" s="1"/>
  <c r="R27"/>
  <c r="AB27" s="1"/>
  <c r="Q27"/>
  <c r="AA27" s="1"/>
  <c r="P27"/>
  <c r="Z27" s="1"/>
  <c r="O27"/>
  <c r="AF26"/>
  <c r="X26"/>
  <c r="AH26" s="1"/>
  <c r="W26"/>
  <c r="AG26" s="1"/>
  <c r="U26"/>
  <c r="AE26" s="1"/>
  <c r="T26"/>
  <c r="AD26" s="1"/>
  <c r="S26"/>
  <c r="AC26" s="1"/>
  <c r="R26"/>
  <c r="AB26" s="1"/>
  <c r="Q26"/>
  <c r="AA26" s="1"/>
  <c r="P26"/>
  <c r="Z26" s="1"/>
  <c r="O26"/>
  <c r="AF25"/>
  <c r="AA25"/>
  <c r="X25"/>
  <c r="AH25" s="1"/>
  <c r="W25"/>
  <c r="AG25" s="1"/>
  <c r="U25"/>
  <c r="AE25" s="1"/>
  <c r="T25"/>
  <c r="AD25" s="1"/>
  <c r="S25"/>
  <c r="AC25" s="1"/>
  <c r="R25"/>
  <c r="AB25" s="1"/>
  <c r="Q25"/>
  <c r="P25"/>
  <c r="Z25" s="1"/>
  <c r="O25"/>
  <c r="AF24"/>
  <c r="X24"/>
  <c r="AH24" s="1"/>
  <c r="W24"/>
  <c r="AG24" s="1"/>
  <c r="U24"/>
  <c r="AE24" s="1"/>
  <c r="T24"/>
  <c r="AD24" s="1"/>
  <c r="S24"/>
  <c r="AC24" s="1"/>
  <c r="R24"/>
  <c r="AB24" s="1"/>
  <c r="Q24"/>
  <c r="AA24" s="1"/>
  <c r="P24"/>
  <c r="Z24" s="1"/>
  <c r="O24"/>
  <c r="AF23"/>
  <c r="X23"/>
  <c r="AH23" s="1"/>
  <c r="W23"/>
  <c r="AG23" s="1"/>
  <c r="U23"/>
  <c r="AE23" s="1"/>
  <c r="T23"/>
  <c r="AD23" s="1"/>
  <c r="S23"/>
  <c r="AC23" s="1"/>
  <c r="R23"/>
  <c r="AB23" s="1"/>
  <c r="Q23"/>
  <c r="AA23" s="1"/>
  <c r="P23"/>
  <c r="Z23" s="1"/>
  <c r="O23"/>
  <c r="AF22"/>
  <c r="X22"/>
  <c r="AH22" s="1"/>
  <c r="W22"/>
  <c r="AG22" s="1"/>
  <c r="U22"/>
  <c r="AE22" s="1"/>
  <c r="T22"/>
  <c r="AD22" s="1"/>
  <c r="S22"/>
  <c r="AC22" s="1"/>
  <c r="R22"/>
  <c r="AB22" s="1"/>
  <c r="Q22"/>
  <c r="AA22" s="1"/>
  <c r="P22"/>
  <c r="Z22" s="1"/>
  <c r="O22"/>
  <c r="AF21"/>
  <c r="X21"/>
  <c r="AH21" s="1"/>
  <c r="W21"/>
  <c r="AG21" s="1"/>
  <c r="U21"/>
  <c r="AE21" s="1"/>
  <c r="T21"/>
  <c r="AD21" s="1"/>
  <c r="S21"/>
  <c r="AC21" s="1"/>
  <c r="R21"/>
  <c r="AB21" s="1"/>
  <c r="Q21"/>
  <c r="AA21" s="1"/>
  <c r="P21"/>
  <c r="Z21" s="1"/>
  <c r="O21"/>
  <c r="AF20"/>
  <c r="X20"/>
  <c r="AH20" s="1"/>
  <c r="W20"/>
  <c r="AG20" s="1"/>
  <c r="U20"/>
  <c r="AE20" s="1"/>
  <c r="T20"/>
  <c r="AD20" s="1"/>
  <c r="S20"/>
  <c r="AC20" s="1"/>
  <c r="R20"/>
  <c r="AB20" s="1"/>
  <c r="Q20"/>
  <c r="AA20" s="1"/>
  <c r="P20"/>
  <c r="Z20" s="1"/>
  <c r="O20"/>
  <c r="AF19"/>
  <c r="X19"/>
  <c r="AH19" s="1"/>
  <c r="W19"/>
  <c r="AG19" s="1"/>
  <c r="U19"/>
  <c r="AE19" s="1"/>
  <c r="T19"/>
  <c r="AD19" s="1"/>
  <c r="S19"/>
  <c r="AC19" s="1"/>
  <c r="R19"/>
  <c r="AB19" s="1"/>
  <c r="Q19"/>
  <c r="AA19" s="1"/>
  <c r="P19"/>
  <c r="Z19" s="1"/>
  <c r="O19"/>
  <c r="AF18"/>
  <c r="X18"/>
  <c r="AH18" s="1"/>
  <c r="W18"/>
  <c r="AG18" s="1"/>
  <c r="U18"/>
  <c r="AE18" s="1"/>
  <c r="T18"/>
  <c r="AD18" s="1"/>
  <c r="S18"/>
  <c r="AC18" s="1"/>
  <c r="R18"/>
  <c r="AB18" s="1"/>
  <c r="Q18"/>
  <c r="AA18" s="1"/>
  <c r="P18"/>
  <c r="Z18" s="1"/>
  <c r="O18"/>
  <c r="AF17"/>
  <c r="X17"/>
  <c r="AH17" s="1"/>
  <c r="W17"/>
  <c r="AG17" s="1"/>
  <c r="U17"/>
  <c r="AE17" s="1"/>
  <c r="T17"/>
  <c r="AD17" s="1"/>
  <c r="S17"/>
  <c r="AC17" s="1"/>
  <c r="R17"/>
  <c r="AB17" s="1"/>
  <c r="Q17"/>
  <c r="AA17" s="1"/>
  <c r="P17"/>
  <c r="Z17" s="1"/>
  <c r="O17"/>
  <c r="AF16"/>
  <c r="X16"/>
  <c r="AH16" s="1"/>
  <c r="W16"/>
  <c r="AG16" s="1"/>
  <c r="U16"/>
  <c r="AE16" s="1"/>
  <c r="T16"/>
  <c r="AD16" s="1"/>
  <c r="S16"/>
  <c r="AC16" s="1"/>
  <c r="R16"/>
  <c r="AB16" s="1"/>
  <c r="Q16"/>
  <c r="AA16" s="1"/>
  <c r="P16"/>
  <c r="Z16" s="1"/>
  <c r="O16"/>
  <c r="AF15"/>
  <c r="X15"/>
  <c r="AH15" s="1"/>
  <c r="W15"/>
  <c r="AG15" s="1"/>
  <c r="U15"/>
  <c r="AE15" s="1"/>
  <c r="T15"/>
  <c r="AD15" s="1"/>
  <c r="S15"/>
  <c r="AC15" s="1"/>
  <c r="R15"/>
  <c r="AB15" s="1"/>
  <c r="Q15"/>
  <c r="AA15" s="1"/>
  <c r="P15"/>
  <c r="Z15" s="1"/>
  <c r="O15"/>
  <c r="AF14"/>
  <c r="X14"/>
  <c r="AH14" s="1"/>
  <c r="W14"/>
  <c r="AG14" s="1"/>
  <c r="U14"/>
  <c r="AE14" s="1"/>
  <c r="T14"/>
  <c r="AD14" s="1"/>
  <c r="S14"/>
  <c r="AC14" s="1"/>
  <c r="R14"/>
  <c r="AB14" s="1"/>
  <c r="Q14"/>
  <c r="AA14" s="1"/>
  <c r="P14"/>
  <c r="Z14" s="1"/>
  <c r="O14"/>
  <c r="AF13"/>
  <c r="X13"/>
  <c r="AH13" s="1"/>
  <c r="W13"/>
  <c r="AG13" s="1"/>
  <c r="U13"/>
  <c r="AE13" s="1"/>
  <c r="T13"/>
  <c r="AD13" s="1"/>
  <c r="S13"/>
  <c r="AC13" s="1"/>
  <c r="R13"/>
  <c r="AB13" s="1"/>
  <c r="Q13"/>
  <c r="AA13" s="1"/>
  <c r="P13"/>
  <c r="Z13" s="1"/>
  <c r="O13"/>
  <c r="AF12"/>
  <c r="X12"/>
  <c r="AH12" s="1"/>
  <c r="W12"/>
  <c r="AG12" s="1"/>
  <c r="U12"/>
  <c r="AE12" s="1"/>
  <c r="T12"/>
  <c r="AD12" s="1"/>
  <c r="S12"/>
  <c r="AC12" s="1"/>
  <c r="R12"/>
  <c r="AB12" s="1"/>
  <c r="Q12"/>
  <c r="AA12" s="1"/>
  <c r="P12"/>
  <c r="Z12" s="1"/>
  <c r="O12"/>
  <c r="AF11"/>
  <c r="X11"/>
  <c r="AH11" s="1"/>
  <c r="W11"/>
  <c r="AG11" s="1"/>
  <c r="U11"/>
  <c r="AE11" s="1"/>
  <c r="T11"/>
  <c r="AD11" s="1"/>
  <c r="S11"/>
  <c r="AC11" s="1"/>
  <c r="R11"/>
  <c r="AB11" s="1"/>
  <c r="Q11"/>
  <c r="AA11" s="1"/>
  <c r="P11"/>
  <c r="Z11" s="1"/>
  <c r="O11"/>
  <c r="AF10"/>
  <c r="X10"/>
  <c r="AH10" s="1"/>
  <c r="W10"/>
  <c r="AG10" s="1"/>
  <c r="U10"/>
  <c r="AE10" s="1"/>
  <c r="T10"/>
  <c r="AD10" s="1"/>
  <c r="S10"/>
  <c r="AC10" s="1"/>
  <c r="R10"/>
  <c r="AB10" s="1"/>
  <c r="Q10"/>
  <c r="AA10" s="1"/>
  <c r="P10"/>
  <c r="Z10" s="1"/>
  <c r="O10"/>
  <c r="AF9"/>
  <c r="X9"/>
  <c r="AH9" s="1"/>
  <c r="W9"/>
  <c r="AG9" s="1"/>
  <c r="U9"/>
  <c r="AE9" s="1"/>
  <c r="T9"/>
  <c r="AD9" s="1"/>
  <c r="S9"/>
  <c r="AC9" s="1"/>
  <c r="R9"/>
  <c r="AB9" s="1"/>
  <c r="Q9"/>
  <c r="AA9" s="1"/>
  <c r="P9"/>
  <c r="Z9" s="1"/>
  <c r="O9"/>
  <c r="AF8"/>
  <c r="X8"/>
  <c r="AH8" s="1"/>
  <c r="W8"/>
  <c r="AG8" s="1"/>
  <c r="U8"/>
  <c r="AE8" s="1"/>
  <c r="T8"/>
  <c r="AD8" s="1"/>
  <c r="S8"/>
  <c r="AC8" s="1"/>
  <c r="R8"/>
  <c r="AB8" s="1"/>
  <c r="Q8"/>
  <c r="AA8" s="1"/>
  <c r="P8"/>
  <c r="Z8" s="1"/>
  <c r="O8"/>
  <c r="AF7"/>
  <c r="X7"/>
  <c r="AH7" s="1"/>
  <c r="W7"/>
  <c r="AG7" s="1"/>
  <c r="U7"/>
  <c r="AE7" s="1"/>
  <c r="T7"/>
  <c r="AD7" s="1"/>
  <c r="S7"/>
  <c r="AC7" s="1"/>
  <c r="R7"/>
  <c r="AB7" s="1"/>
  <c r="Q7"/>
  <c r="AA7" s="1"/>
  <c r="P7"/>
  <c r="Z7" s="1"/>
  <c r="O7"/>
  <c r="AF6"/>
  <c r="X6"/>
  <c r="AH6" s="1"/>
  <c r="W6"/>
  <c r="AG6" s="1"/>
  <c r="U6"/>
  <c r="AE6" s="1"/>
  <c r="T6"/>
  <c r="AD6" s="1"/>
  <c r="S6"/>
  <c r="AC6" s="1"/>
  <c r="R6"/>
  <c r="AB6" s="1"/>
  <c r="Q6"/>
  <c r="AA6" s="1"/>
  <c r="P6"/>
  <c r="Z6" s="1"/>
  <c r="O6"/>
  <c r="AF5"/>
  <c r="X5"/>
  <c r="AH5" s="1"/>
  <c r="W5"/>
  <c r="AG5" s="1"/>
  <c r="U5"/>
  <c r="AE5" s="1"/>
  <c r="T5"/>
  <c r="AD5" s="1"/>
  <c r="S5"/>
  <c r="AC5" s="1"/>
  <c r="R5"/>
  <c r="AB5" s="1"/>
  <c r="Q5"/>
  <c r="AA5" s="1"/>
  <c r="P5"/>
  <c r="Z5" s="1"/>
  <c r="O5"/>
  <c r="AF4"/>
  <c r="X4"/>
  <c r="AH4" s="1"/>
  <c r="W4"/>
  <c r="AG4" s="1"/>
  <c r="U4"/>
  <c r="AE4" s="1"/>
  <c r="T4"/>
  <c r="AD4" s="1"/>
  <c r="S4"/>
  <c r="AC4" s="1"/>
  <c r="R4"/>
  <c r="AB4" s="1"/>
  <c r="Q4"/>
  <c r="AA4" s="1"/>
  <c r="P4"/>
  <c r="Z4" s="1"/>
  <c r="O4"/>
  <c r="A4"/>
  <c r="AF3"/>
  <c r="X3"/>
  <c r="AH3" s="1"/>
  <c r="W3"/>
  <c r="AG3" s="1"/>
  <c r="U3"/>
  <c r="AE3" s="1"/>
  <c r="T3"/>
  <c r="AD3" s="1"/>
  <c r="S3"/>
  <c r="AC3" s="1"/>
  <c r="R3"/>
  <c r="AB3" s="1"/>
  <c r="Q3"/>
  <c r="AA3" s="1"/>
  <c r="P3"/>
  <c r="Z3" s="1"/>
  <c r="O3"/>
  <c r="B3"/>
  <c r="G1"/>
  <c r="B85" i="20"/>
  <c r="B84"/>
  <c r="B83"/>
  <c r="B82"/>
  <c r="B81"/>
  <c r="B80"/>
  <c r="B79"/>
  <c r="B78"/>
  <c r="B77"/>
  <c r="B76"/>
  <c r="B75"/>
  <c r="I71"/>
  <c r="G88" s="1"/>
  <c r="B71"/>
  <c r="K71" s="1"/>
  <c r="I70"/>
  <c r="G87" s="1"/>
  <c r="B70"/>
  <c r="B87" s="1"/>
  <c r="I69"/>
  <c r="G86" s="1"/>
  <c r="B69"/>
  <c r="K69" s="1"/>
  <c r="N69" s="1"/>
  <c r="I68"/>
  <c r="G85" s="1"/>
  <c r="B68"/>
  <c r="I67"/>
  <c r="G84" s="1"/>
  <c r="B67"/>
  <c r="D67" s="1"/>
  <c r="I66"/>
  <c r="G83" s="1"/>
  <c r="B66"/>
  <c r="E66" s="1"/>
  <c r="I65"/>
  <c r="G82" s="1"/>
  <c r="B65"/>
  <c r="D65" s="1"/>
  <c r="I64"/>
  <c r="G81" s="1"/>
  <c r="B64"/>
  <c r="I63"/>
  <c r="G80" s="1"/>
  <c r="B63"/>
  <c r="K63" s="1"/>
  <c r="I62"/>
  <c r="G79" s="1"/>
  <c r="B62"/>
  <c r="E62" s="1"/>
  <c r="I61"/>
  <c r="G78" s="1"/>
  <c r="B61"/>
  <c r="K61" s="1"/>
  <c r="N61" s="1"/>
  <c r="I60"/>
  <c r="G77" s="1"/>
  <c r="B60"/>
  <c r="I59"/>
  <c r="G76" s="1"/>
  <c r="B59"/>
  <c r="D59" s="1"/>
  <c r="I58"/>
  <c r="G75" s="1"/>
  <c r="B58"/>
  <c r="E58" s="1"/>
  <c r="H54"/>
  <c r="H53"/>
  <c r="H52"/>
  <c r="H51"/>
  <c r="H50"/>
  <c r="H49"/>
  <c r="H48"/>
  <c r="H47"/>
  <c r="H46"/>
  <c r="H45"/>
  <c r="H44"/>
  <c r="H43"/>
  <c r="H42"/>
  <c r="H41"/>
  <c r="B40"/>
  <c r="AF37"/>
  <c r="X37"/>
  <c r="AH37" s="1"/>
  <c r="W37"/>
  <c r="AG37" s="1"/>
  <c r="U37"/>
  <c r="AE37" s="1"/>
  <c r="T37"/>
  <c r="AD37" s="1"/>
  <c r="S37"/>
  <c r="AC37" s="1"/>
  <c r="R37"/>
  <c r="AB37" s="1"/>
  <c r="Q37"/>
  <c r="AA37" s="1"/>
  <c r="P37"/>
  <c r="Z37" s="1"/>
  <c r="O37"/>
  <c r="AF36"/>
  <c r="X36"/>
  <c r="AH36" s="1"/>
  <c r="W36"/>
  <c r="AG36" s="1"/>
  <c r="U36"/>
  <c r="AE36" s="1"/>
  <c r="T36"/>
  <c r="AD36" s="1"/>
  <c r="S36"/>
  <c r="AC36" s="1"/>
  <c r="R36"/>
  <c r="AB36" s="1"/>
  <c r="Q36"/>
  <c r="AA36" s="1"/>
  <c r="P36"/>
  <c r="Z36" s="1"/>
  <c r="O36"/>
  <c r="AG35"/>
  <c r="AF35"/>
  <c r="X35"/>
  <c r="AH35" s="1"/>
  <c r="W35"/>
  <c r="U35"/>
  <c r="AE35" s="1"/>
  <c r="T35"/>
  <c r="AD35" s="1"/>
  <c r="S35"/>
  <c r="AC35" s="1"/>
  <c r="R35"/>
  <c r="AB35" s="1"/>
  <c r="Q35"/>
  <c r="AA35" s="1"/>
  <c r="P35"/>
  <c r="Z35" s="1"/>
  <c r="O35"/>
  <c r="AF34"/>
  <c r="X34"/>
  <c r="AH34" s="1"/>
  <c r="W34"/>
  <c r="AG34" s="1"/>
  <c r="U34"/>
  <c r="AE34" s="1"/>
  <c r="T34"/>
  <c r="AD34" s="1"/>
  <c r="S34"/>
  <c r="AC34" s="1"/>
  <c r="R34"/>
  <c r="AB34" s="1"/>
  <c r="Q34"/>
  <c r="AA34" s="1"/>
  <c r="P34"/>
  <c r="Z34" s="1"/>
  <c r="O34"/>
  <c r="AF33"/>
  <c r="X33"/>
  <c r="AH33" s="1"/>
  <c r="W33"/>
  <c r="AG33" s="1"/>
  <c r="U33"/>
  <c r="AE33" s="1"/>
  <c r="T33"/>
  <c r="AD33" s="1"/>
  <c r="S33"/>
  <c r="AC33" s="1"/>
  <c r="R33"/>
  <c r="AB33" s="1"/>
  <c r="Q33"/>
  <c r="AA33" s="1"/>
  <c r="P33"/>
  <c r="Z33" s="1"/>
  <c r="O33"/>
  <c r="AF32"/>
  <c r="X32"/>
  <c r="AH32" s="1"/>
  <c r="W32"/>
  <c r="AG32" s="1"/>
  <c r="U32"/>
  <c r="AE32" s="1"/>
  <c r="T32"/>
  <c r="AD32" s="1"/>
  <c r="S32"/>
  <c r="AC32" s="1"/>
  <c r="R32"/>
  <c r="AB32" s="1"/>
  <c r="Q32"/>
  <c r="AA32" s="1"/>
  <c r="P32"/>
  <c r="Z32" s="1"/>
  <c r="O32"/>
  <c r="AF31"/>
  <c r="X31"/>
  <c r="AH31" s="1"/>
  <c r="W31"/>
  <c r="AG31" s="1"/>
  <c r="U31"/>
  <c r="AE31" s="1"/>
  <c r="T31"/>
  <c r="AD31" s="1"/>
  <c r="S31"/>
  <c r="AC31" s="1"/>
  <c r="R31"/>
  <c r="AB31" s="1"/>
  <c r="Q31"/>
  <c r="AA31" s="1"/>
  <c r="P31"/>
  <c r="Z31" s="1"/>
  <c r="O31"/>
  <c r="AF30"/>
  <c r="X30"/>
  <c r="AH30" s="1"/>
  <c r="W30"/>
  <c r="AG30" s="1"/>
  <c r="U30"/>
  <c r="AE30" s="1"/>
  <c r="T30"/>
  <c r="AD30" s="1"/>
  <c r="S30"/>
  <c r="AC30" s="1"/>
  <c r="R30"/>
  <c r="AB30" s="1"/>
  <c r="Q30"/>
  <c r="AA30" s="1"/>
  <c r="P30"/>
  <c r="Z30" s="1"/>
  <c r="O30"/>
  <c r="AF29"/>
  <c r="X29"/>
  <c r="AH29" s="1"/>
  <c r="W29"/>
  <c r="AG29" s="1"/>
  <c r="U29"/>
  <c r="AE29" s="1"/>
  <c r="T29"/>
  <c r="AD29" s="1"/>
  <c r="S29"/>
  <c r="AC29" s="1"/>
  <c r="R29"/>
  <c r="AB29" s="1"/>
  <c r="Q29"/>
  <c r="AA29" s="1"/>
  <c r="P29"/>
  <c r="Z29" s="1"/>
  <c r="O29"/>
  <c r="AF28"/>
  <c r="X28"/>
  <c r="AH28" s="1"/>
  <c r="W28"/>
  <c r="AG28" s="1"/>
  <c r="U28"/>
  <c r="AE28" s="1"/>
  <c r="T28"/>
  <c r="AD28" s="1"/>
  <c r="S28"/>
  <c r="AC28" s="1"/>
  <c r="R28"/>
  <c r="AB28" s="1"/>
  <c r="Q28"/>
  <c r="AA28" s="1"/>
  <c r="P28"/>
  <c r="Z28" s="1"/>
  <c r="O28"/>
  <c r="AF27"/>
  <c r="X27"/>
  <c r="AH27" s="1"/>
  <c r="W27"/>
  <c r="AG27" s="1"/>
  <c r="U27"/>
  <c r="AE27" s="1"/>
  <c r="T27"/>
  <c r="AD27" s="1"/>
  <c r="S27"/>
  <c r="AC27" s="1"/>
  <c r="R27"/>
  <c r="AB27" s="1"/>
  <c r="Q27"/>
  <c r="AA27" s="1"/>
  <c r="P27"/>
  <c r="Z27" s="1"/>
  <c r="O27"/>
  <c r="AF26"/>
  <c r="X26"/>
  <c r="AH26" s="1"/>
  <c r="W26"/>
  <c r="AG26" s="1"/>
  <c r="U26"/>
  <c r="AE26" s="1"/>
  <c r="T26"/>
  <c r="AD26" s="1"/>
  <c r="S26"/>
  <c r="AC26" s="1"/>
  <c r="R26"/>
  <c r="AB26" s="1"/>
  <c r="Q26"/>
  <c r="AA26" s="1"/>
  <c r="P26"/>
  <c r="Z26" s="1"/>
  <c r="O26"/>
  <c r="AF25"/>
  <c r="X25"/>
  <c r="AH25" s="1"/>
  <c r="W25"/>
  <c r="AG25" s="1"/>
  <c r="U25"/>
  <c r="AE25" s="1"/>
  <c r="T25"/>
  <c r="AD25" s="1"/>
  <c r="S25"/>
  <c r="AC25" s="1"/>
  <c r="R25"/>
  <c r="AB25" s="1"/>
  <c r="Q25"/>
  <c r="AA25" s="1"/>
  <c r="P25"/>
  <c r="Z25" s="1"/>
  <c r="O25"/>
  <c r="AF24"/>
  <c r="X24"/>
  <c r="AH24" s="1"/>
  <c r="W24"/>
  <c r="AG24" s="1"/>
  <c r="U24"/>
  <c r="AE24" s="1"/>
  <c r="T24"/>
  <c r="AD24" s="1"/>
  <c r="S24"/>
  <c r="AC24" s="1"/>
  <c r="R24"/>
  <c r="AB24" s="1"/>
  <c r="Q24"/>
  <c r="AA24" s="1"/>
  <c r="P24"/>
  <c r="Z24" s="1"/>
  <c r="O24"/>
  <c r="AF23"/>
  <c r="X23"/>
  <c r="AH23" s="1"/>
  <c r="W23"/>
  <c r="AG23" s="1"/>
  <c r="U23"/>
  <c r="AE23" s="1"/>
  <c r="T23"/>
  <c r="AD23" s="1"/>
  <c r="S23"/>
  <c r="AC23" s="1"/>
  <c r="R23"/>
  <c r="AB23" s="1"/>
  <c r="Q23"/>
  <c r="AA23" s="1"/>
  <c r="P23"/>
  <c r="Z23" s="1"/>
  <c r="O23"/>
  <c r="AF22"/>
  <c r="X22"/>
  <c r="AH22" s="1"/>
  <c r="W22"/>
  <c r="AG22" s="1"/>
  <c r="U22"/>
  <c r="AE22" s="1"/>
  <c r="T22"/>
  <c r="AD22" s="1"/>
  <c r="S22"/>
  <c r="AC22" s="1"/>
  <c r="R22"/>
  <c r="AB22" s="1"/>
  <c r="Q22"/>
  <c r="AA22" s="1"/>
  <c r="P22"/>
  <c r="Z22" s="1"/>
  <c r="O22"/>
  <c r="AF21"/>
  <c r="X21"/>
  <c r="AH21" s="1"/>
  <c r="W21"/>
  <c r="AG21" s="1"/>
  <c r="U21"/>
  <c r="AE21" s="1"/>
  <c r="T21"/>
  <c r="AD21" s="1"/>
  <c r="S21"/>
  <c r="AC21" s="1"/>
  <c r="R21"/>
  <c r="AB21" s="1"/>
  <c r="Q21"/>
  <c r="AA21" s="1"/>
  <c r="P21"/>
  <c r="Z21" s="1"/>
  <c r="O21"/>
  <c r="AF20"/>
  <c r="X20"/>
  <c r="AH20" s="1"/>
  <c r="W20"/>
  <c r="AG20" s="1"/>
  <c r="U20"/>
  <c r="AE20" s="1"/>
  <c r="T20"/>
  <c r="AD20" s="1"/>
  <c r="S20"/>
  <c r="AC20" s="1"/>
  <c r="R20"/>
  <c r="AB20" s="1"/>
  <c r="Q20"/>
  <c r="AA20" s="1"/>
  <c r="P20"/>
  <c r="Z20" s="1"/>
  <c r="O20"/>
  <c r="AF19"/>
  <c r="AA19"/>
  <c r="X19"/>
  <c r="AH19" s="1"/>
  <c r="W19"/>
  <c r="AG19" s="1"/>
  <c r="U19"/>
  <c r="AE19" s="1"/>
  <c r="T19"/>
  <c r="AD19" s="1"/>
  <c r="S19"/>
  <c r="AC19" s="1"/>
  <c r="R19"/>
  <c r="AB19" s="1"/>
  <c r="Q19"/>
  <c r="P19"/>
  <c r="Z19" s="1"/>
  <c r="O19"/>
  <c r="AF18"/>
  <c r="X18"/>
  <c r="AH18" s="1"/>
  <c r="W18"/>
  <c r="AG18" s="1"/>
  <c r="U18"/>
  <c r="AE18" s="1"/>
  <c r="T18"/>
  <c r="AD18" s="1"/>
  <c r="S18"/>
  <c r="AC18" s="1"/>
  <c r="R18"/>
  <c r="AB18" s="1"/>
  <c r="Q18"/>
  <c r="AA18" s="1"/>
  <c r="P18"/>
  <c r="Z18" s="1"/>
  <c r="O18"/>
  <c r="AF17"/>
  <c r="X17"/>
  <c r="AH17" s="1"/>
  <c r="W17"/>
  <c r="AG17" s="1"/>
  <c r="U17"/>
  <c r="AE17" s="1"/>
  <c r="T17"/>
  <c r="AD17" s="1"/>
  <c r="S17"/>
  <c r="AC17" s="1"/>
  <c r="R17"/>
  <c r="AB17" s="1"/>
  <c r="Q17"/>
  <c r="AA17" s="1"/>
  <c r="P17"/>
  <c r="Z17" s="1"/>
  <c r="O17"/>
  <c r="AF16"/>
  <c r="X16"/>
  <c r="AH16" s="1"/>
  <c r="W16"/>
  <c r="AG16" s="1"/>
  <c r="U16"/>
  <c r="AE16" s="1"/>
  <c r="T16"/>
  <c r="AD16" s="1"/>
  <c r="S16"/>
  <c r="AC16" s="1"/>
  <c r="R16"/>
  <c r="AB16" s="1"/>
  <c r="Q16"/>
  <c r="AA16" s="1"/>
  <c r="P16"/>
  <c r="Z16" s="1"/>
  <c r="O16"/>
  <c r="AF15"/>
  <c r="X15"/>
  <c r="AH15" s="1"/>
  <c r="W15"/>
  <c r="AG15" s="1"/>
  <c r="U15"/>
  <c r="AE15" s="1"/>
  <c r="T15"/>
  <c r="AD15" s="1"/>
  <c r="S15"/>
  <c r="AC15" s="1"/>
  <c r="R15"/>
  <c r="AB15" s="1"/>
  <c r="Q15"/>
  <c r="AA15" s="1"/>
  <c r="P15"/>
  <c r="Z15" s="1"/>
  <c r="O15"/>
  <c r="AF14"/>
  <c r="X14"/>
  <c r="AH14" s="1"/>
  <c r="W14"/>
  <c r="AG14" s="1"/>
  <c r="U14"/>
  <c r="AE14" s="1"/>
  <c r="T14"/>
  <c r="AD14" s="1"/>
  <c r="S14"/>
  <c r="AC14" s="1"/>
  <c r="R14"/>
  <c r="AB14" s="1"/>
  <c r="Q14"/>
  <c r="AA14" s="1"/>
  <c r="P14"/>
  <c r="Z14" s="1"/>
  <c r="O14"/>
  <c r="AF13"/>
  <c r="X13"/>
  <c r="AH13" s="1"/>
  <c r="W13"/>
  <c r="AG13" s="1"/>
  <c r="U13"/>
  <c r="AE13" s="1"/>
  <c r="T13"/>
  <c r="AD13" s="1"/>
  <c r="S13"/>
  <c r="AC13" s="1"/>
  <c r="R13"/>
  <c r="AB13" s="1"/>
  <c r="Q13"/>
  <c r="AA13" s="1"/>
  <c r="P13"/>
  <c r="Z13" s="1"/>
  <c r="O13"/>
  <c r="AF12"/>
  <c r="X12"/>
  <c r="AH12" s="1"/>
  <c r="W12"/>
  <c r="AG12" s="1"/>
  <c r="U12"/>
  <c r="AE12" s="1"/>
  <c r="T12"/>
  <c r="AD12" s="1"/>
  <c r="S12"/>
  <c r="AC12" s="1"/>
  <c r="R12"/>
  <c r="AB12" s="1"/>
  <c r="Q12"/>
  <c r="AA12" s="1"/>
  <c r="P12"/>
  <c r="Z12" s="1"/>
  <c r="O12"/>
  <c r="AF11"/>
  <c r="X11"/>
  <c r="AH11" s="1"/>
  <c r="W11"/>
  <c r="AG11" s="1"/>
  <c r="U11"/>
  <c r="AE11" s="1"/>
  <c r="T11"/>
  <c r="AD11" s="1"/>
  <c r="S11"/>
  <c r="AC11" s="1"/>
  <c r="R11"/>
  <c r="AB11" s="1"/>
  <c r="Q11"/>
  <c r="AA11" s="1"/>
  <c r="P11"/>
  <c r="Z11" s="1"/>
  <c r="O11"/>
  <c r="AF10"/>
  <c r="X10"/>
  <c r="AH10" s="1"/>
  <c r="W10"/>
  <c r="AG10" s="1"/>
  <c r="U10"/>
  <c r="AE10" s="1"/>
  <c r="T10"/>
  <c r="AD10" s="1"/>
  <c r="S10"/>
  <c r="AC10" s="1"/>
  <c r="R10"/>
  <c r="AB10" s="1"/>
  <c r="Q10"/>
  <c r="AA10" s="1"/>
  <c r="P10"/>
  <c r="Z10" s="1"/>
  <c r="O10"/>
  <c r="AF9"/>
  <c r="X9"/>
  <c r="AH9" s="1"/>
  <c r="W9"/>
  <c r="AG9" s="1"/>
  <c r="U9"/>
  <c r="AE9" s="1"/>
  <c r="T9"/>
  <c r="AD9" s="1"/>
  <c r="S9"/>
  <c r="AC9" s="1"/>
  <c r="R9"/>
  <c r="AB9" s="1"/>
  <c r="Q9"/>
  <c r="AA9" s="1"/>
  <c r="P9"/>
  <c r="Z9" s="1"/>
  <c r="O9"/>
  <c r="AF8"/>
  <c r="X8"/>
  <c r="AH8" s="1"/>
  <c r="W8"/>
  <c r="AG8" s="1"/>
  <c r="U8"/>
  <c r="AE8" s="1"/>
  <c r="T8"/>
  <c r="AD8" s="1"/>
  <c r="S8"/>
  <c r="AC8" s="1"/>
  <c r="R8"/>
  <c r="AB8" s="1"/>
  <c r="Q8"/>
  <c r="AA8" s="1"/>
  <c r="P8"/>
  <c r="Z8" s="1"/>
  <c r="O8"/>
  <c r="AF7"/>
  <c r="X7"/>
  <c r="AH7" s="1"/>
  <c r="W7"/>
  <c r="AG7" s="1"/>
  <c r="U7"/>
  <c r="AE7" s="1"/>
  <c r="T7"/>
  <c r="AD7" s="1"/>
  <c r="S7"/>
  <c r="AC7" s="1"/>
  <c r="R7"/>
  <c r="AB7" s="1"/>
  <c r="Q7"/>
  <c r="AA7" s="1"/>
  <c r="P7"/>
  <c r="Z7" s="1"/>
  <c r="O7"/>
  <c r="AF6"/>
  <c r="X6"/>
  <c r="AH6" s="1"/>
  <c r="W6"/>
  <c r="AG6" s="1"/>
  <c r="U6"/>
  <c r="AE6" s="1"/>
  <c r="T6"/>
  <c r="AD6" s="1"/>
  <c r="S6"/>
  <c r="AC6" s="1"/>
  <c r="R6"/>
  <c r="AB6" s="1"/>
  <c r="Q6"/>
  <c r="AA6" s="1"/>
  <c r="P6"/>
  <c r="Z6" s="1"/>
  <c r="O6"/>
  <c r="AF5"/>
  <c r="X5"/>
  <c r="AH5" s="1"/>
  <c r="W5"/>
  <c r="AG5" s="1"/>
  <c r="U5"/>
  <c r="AE5" s="1"/>
  <c r="T5"/>
  <c r="AD5" s="1"/>
  <c r="S5"/>
  <c r="AC5" s="1"/>
  <c r="R5"/>
  <c r="AB5" s="1"/>
  <c r="Q5"/>
  <c r="AA5" s="1"/>
  <c r="P5"/>
  <c r="Z5" s="1"/>
  <c r="O5"/>
  <c r="AF4"/>
  <c r="X4"/>
  <c r="AH4" s="1"/>
  <c r="W4"/>
  <c r="AG4" s="1"/>
  <c r="U4"/>
  <c r="AE4" s="1"/>
  <c r="T4"/>
  <c r="AD4" s="1"/>
  <c r="S4"/>
  <c r="AC4" s="1"/>
  <c r="R4"/>
  <c r="AB4" s="1"/>
  <c r="Q4"/>
  <c r="AA4" s="1"/>
  <c r="P4"/>
  <c r="Z4" s="1"/>
  <c r="O4"/>
  <c r="A4"/>
  <c r="A5" s="1"/>
  <c r="AF3"/>
  <c r="X3"/>
  <c r="AH3" s="1"/>
  <c r="W3"/>
  <c r="AG3" s="1"/>
  <c r="U3"/>
  <c r="AE3" s="1"/>
  <c r="T3"/>
  <c r="AD3" s="1"/>
  <c r="S3"/>
  <c r="AC3" s="1"/>
  <c r="R3"/>
  <c r="AB3" s="1"/>
  <c r="Q3"/>
  <c r="AA3" s="1"/>
  <c r="P3"/>
  <c r="Z3" s="1"/>
  <c r="O3"/>
  <c r="B3"/>
  <c r="G1"/>
  <c r="B85" i="19"/>
  <c r="B84"/>
  <c r="B83"/>
  <c r="B82"/>
  <c r="B81"/>
  <c r="B80"/>
  <c r="B79"/>
  <c r="B78"/>
  <c r="B77"/>
  <c r="B76"/>
  <c r="B75"/>
  <c r="I71"/>
  <c r="G88" s="1"/>
  <c r="B71"/>
  <c r="D71" s="1"/>
  <c r="I70"/>
  <c r="G87" s="1"/>
  <c r="B70"/>
  <c r="B87" s="1"/>
  <c r="I69"/>
  <c r="G86" s="1"/>
  <c r="B69"/>
  <c r="D69" s="1"/>
  <c r="I68"/>
  <c r="G85" s="1"/>
  <c r="B68"/>
  <c r="K68" s="1"/>
  <c r="O68" s="1"/>
  <c r="I67"/>
  <c r="G84" s="1"/>
  <c r="B67"/>
  <c r="D67" s="1"/>
  <c r="I66"/>
  <c r="G83" s="1"/>
  <c r="B66"/>
  <c r="H66" s="1"/>
  <c r="E83" s="1"/>
  <c r="O517" i="18" s="1"/>
  <c r="I65" i="19"/>
  <c r="G82" s="1"/>
  <c r="B65"/>
  <c r="D65" s="1"/>
  <c r="I64"/>
  <c r="G81" s="1"/>
  <c r="B64"/>
  <c r="H64" s="1"/>
  <c r="E81" s="1"/>
  <c r="O515" i="18" s="1"/>
  <c r="I63" i="19"/>
  <c r="G80" s="1"/>
  <c r="B63"/>
  <c r="D63" s="1"/>
  <c r="I62"/>
  <c r="G79" s="1"/>
  <c r="B62"/>
  <c r="H62" s="1"/>
  <c r="E79" s="1"/>
  <c r="O513" i="18" s="1"/>
  <c r="I61" i="19"/>
  <c r="G78" s="1"/>
  <c r="B61"/>
  <c r="D61" s="1"/>
  <c r="I60"/>
  <c r="G77" s="1"/>
  <c r="B60"/>
  <c r="K60" s="1"/>
  <c r="I59"/>
  <c r="G76" s="1"/>
  <c r="B59"/>
  <c r="H59" s="1"/>
  <c r="E76" s="1"/>
  <c r="O510" i="18" s="1"/>
  <c r="I58" i="19"/>
  <c r="G75" s="1"/>
  <c r="B58"/>
  <c r="K58" s="1"/>
  <c r="H54"/>
  <c r="H53"/>
  <c r="H52"/>
  <c r="H51"/>
  <c r="H50"/>
  <c r="H49"/>
  <c r="H48"/>
  <c r="H47"/>
  <c r="H46"/>
  <c r="H45"/>
  <c r="H44"/>
  <c r="H43"/>
  <c r="H42"/>
  <c r="H41"/>
  <c r="B40"/>
  <c r="AF37"/>
  <c r="X37"/>
  <c r="AH37" s="1"/>
  <c r="W37"/>
  <c r="AG37" s="1"/>
  <c r="U37"/>
  <c r="AE37" s="1"/>
  <c r="T37"/>
  <c r="AD37" s="1"/>
  <c r="S37"/>
  <c r="AC37" s="1"/>
  <c r="R37"/>
  <c r="AB37" s="1"/>
  <c r="Q37"/>
  <c r="AA37" s="1"/>
  <c r="P37"/>
  <c r="Z37" s="1"/>
  <c r="O37"/>
  <c r="AF36"/>
  <c r="X36"/>
  <c r="AH36" s="1"/>
  <c r="W36"/>
  <c r="AG36" s="1"/>
  <c r="U36"/>
  <c r="AE36" s="1"/>
  <c r="T36"/>
  <c r="AD36" s="1"/>
  <c r="S36"/>
  <c r="AC36" s="1"/>
  <c r="R36"/>
  <c r="AB36" s="1"/>
  <c r="Q36"/>
  <c r="AA36" s="1"/>
  <c r="P36"/>
  <c r="Z36" s="1"/>
  <c r="O36"/>
  <c r="AF35"/>
  <c r="X35"/>
  <c r="AH35" s="1"/>
  <c r="W35"/>
  <c r="AG35" s="1"/>
  <c r="U35"/>
  <c r="AE35" s="1"/>
  <c r="T35"/>
  <c r="AD35" s="1"/>
  <c r="S35"/>
  <c r="AC35" s="1"/>
  <c r="R35"/>
  <c r="AB35" s="1"/>
  <c r="Q35"/>
  <c r="AA35" s="1"/>
  <c r="P35"/>
  <c r="Z35" s="1"/>
  <c r="O35"/>
  <c r="AF34"/>
  <c r="X34"/>
  <c r="AH34" s="1"/>
  <c r="W34"/>
  <c r="AG34" s="1"/>
  <c r="U34"/>
  <c r="AE34" s="1"/>
  <c r="T34"/>
  <c r="AD34" s="1"/>
  <c r="S34"/>
  <c r="AC34" s="1"/>
  <c r="R34"/>
  <c r="AB34" s="1"/>
  <c r="Q34"/>
  <c r="AA34" s="1"/>
  <c r="P34"/>
  <c r="Z34" s="1"/>
  <c r="O34"/>
  <c r="AF33"/>
  <c r="X33"/>
  <c r="AH33" s="1"/>
  <c r="W33"/>
  <c r="AG33" s="1"/>
  <c r="U33"/>
  <c r="AE33" s="1"/>
  <c r="T33"/>
  <c r="AD33" s="1"/>
  <c r="S33"/>
  <c r="AC33" s="1"/>
  <c r="R33"/>
  <c r="AB33" s="1"/>
  <c r="Q33"/>
  <c r="AA33" s="1"/>
  <c r="P33"/>
  <c r="Z33" s="1"/>
  <c r="O33"/>
  <c r="AF32"/>
  <c r="X32"/>
  <c r="AH32" s="1"/>
  <c r="W32"/>
  <c r="AG32" s="1"/>
  <c r="U32"/>
  <c r="AE32" s="1"/>
  <c r="T32"/>
  <c r="AD32" s="1"/>
  <c r="S32"/>
  <c r="AC32" s="1"/>
  <c r="R32"/>
  <c r="AB32" s="1"/>
  <c r="Q32"/>
  <c r="AA32" s="1"/>
  <c r="P32"/>
  <c r="Z32" s="1"/>
  <c r="O32"/>
  <c r="AF31"/>
  <c r="X31"/>
  <c r="AH31" s="1"/>
  <c r="W31"/>
  <c r="AG31" s="1"/>
  <c r="U31"/>
  <c r="AE31" s="1"/>
  <c r="T31"/>
  <c r="AD31" s="1"/>
  <c r="S31"/>
  <c r="AC31" s="1"/>
  <c r="R31"/>
  <c r="AB31" s="1"/>
  <c r="Q31"/>
  <c r="AA31" s="1"/>
  <c r="P31"/>
  <c r="Z31" s="1"/>
  <c r="O31"/>
  <c r="AF30"/>
  <c r="X30"/>
  <c r="AH30" s="1"/>
  <c r="W30"/>
  <c r="AG30" s="1"/>
  <c r="U30"/>
  <c r="AE30" s="1"/>
  <c r="T30"/>
  <c r="AD30" s="1"/>
  <c r="S30"/>
  <c r="AC30" s="1"/>
  <c r="R30"/>
  <c r="AB30" s="1"/>
  <c r="Q30"/>
  <c r="AA30" s="1"/>
  <c r="P30"/>
  <c r="Z30" s="1"/>
  <c r="O30"/>
  <c r="AF29"/>
  <c r="X29"/>
  <c r="AH29" s="1"/>
  <c r="W29"/>
  <c r="AG29" s="1"/>
  <c r="U29"/>
  <c r="AE29" s="1"/>
  <c r="T29"/>
  <c r="AD29" s="1"/>
  <c r="S29"/>
  <c r="AC29" s="1"/>
  <c r="R29"/>
  <c r="AB29" s="1"/>
  <c r="Q29"/>
  <c r="AA29" s="1"/>
  <c r="P29"/>
  <c r="Z29" s="1"/>
  <c r="O29"/>
  <c r="AF28"/>
  <c r="X28"/>
  <c r="AH28" s="1"/>
  <c r="W28"/>
  <c r="AG28" s="1"/>
  <c r="U28"/>
  <c r="AE28" s="1"/>
  <c r="T28"/>
  <c r="AD28" s="1"/>
  <c r="S28"/>
  <c r="AC28" s="1"/>
  <c r="R28"/>
  <c r="AB28" s="1"/>
  <c r="Q28"/>
  <c r="AA28" s="1"/>
  <c r="P28"/>
  <c r="Z28" s="1"/>
  <c r="O28"/>
  <c r="AF27"/>
  <c r="X27"/>
  <c r="AH27" s="1"/>
  <c r="W27"/>
  <c r="AG27" s="1"/>
  <c r="U27"/>
  <c r="AE27" s="1"/>
  <c r="T27"/>
  <c r="AD27" s="1"/>
  <c r="S27"/>
  <c r="AC27" s="1"/>
  <c r="R27"/>
  <c r="AB27" s="1"/>
  <c r="Q27"/>
  <c r="AA27" s="1"/>
  <c r="P27"/>
  <c r="Z27" s="1"/>
  <c r="O27"/>
  <c r="AF26"/>
  <c r="X26"/>
  <c r="AH26" s="1"/>
  <c r="W26"/>
  <c r="AG26" s="1"/>
  <c r="U26"/>
  <c r="AE26" s="1"/>
  <c r="T26"/>
  <c r="AD26" s="1"/>
  <c r="S26"/>
  <c r="AC26" s="1"/>
  <c r="R26"/>
  <c r="AB26" s="1"/>
  <c r="Q26"/>
  <c r="AA26" s="1"/>
  <c r="P26"/>
  <c r="Z26" s="1"/>
  <c r="O26"/>
  <c r="AF25"/>
  <c r="X25"/>
  <c r="AH25" s="1"/>
  <c r="W25"/>
  <c r="AG25" s="1"/>
  <c r="U25"/>
  <c r="AE25" s="1"/>
  <c r="T25"/>
  <c r="AD25" s="1"/>
  <c r="S25"/>
  <c r="AC25" s="1"/>
  <c r="R25"/>
  <c r="AB25" s="1"/>
  <c r="Q25"/>
  <c r="AA25" s="1"/>
  <c r="P25"/>
  <c r="Z25" s="1"/>
  <c r="O25"/>
  <c r="AF24"/>
  <c r="X24"/>
  <c r="AH24" s="1"/>
  <c r="W24"/>
  <c r="AG24" s="1"/>
  <c r="U24"/>
  <c r="AE24" s="1"/>
  <c r="T24"/>
  <c r="AD24" s="1"/>
  <c r="S24"/>
  <c r="AC24" s="1"/>
  <c r="R24"/>
  <c r="AB24" s="1"/>
  <c r="Q24"/>
  <c r="AA24" s="1"/>
  <c r="P24"/>
  <c r="Z24" s="1"/>
  <c r="O24"/>
  <c r="AF23"/>
  <c r="X23"/>
  <c r="AH23" s="1"/>
  <c r="W23"/>
  <c r="AG23" s="1"/>
  <c r="U23"/>
  <c r="AE23" s="1"/>
  <c r="T23"/>
  <c r="AD23" s="1"/>
  <c r="S23"/>
  <c r="AC23" s="1"/>
  <c r="R23"/>
  <c r="AB23" s="1"/>
  <c r="Q23"/>
  <c r="AA23" s="1"/>
  <c r="P23"/>
  <c r="Z23" s="1"/>
  <c r="O23"/>
  <c r="AF22"/>
  <c r="X22"/>
  <c r="AH22" s="1"/>
  <c r="W22"/>
  <c r="AG22" s="1"/>
  <c r="U22"/>
  <c r="AE22" s="1"/>
  <c r="T22"/>
  <c r="AD22" s="1"/>
  <c r="S22"/>
  <c r="AC22" s="1"/>
  <c r="R22"/>
  <c r="AB22" s="1"/>
  <c r="Q22"/>
  <c r="AA22" s="1"/>
  <c r="P22"/>
  <c r="Z22" s="1"/>
  <c r="O22"/>
  <c r="AF21"/>
  <c r="X21"/>
  <c r="AH21" s="1"/>
  <c r="W21"/>
  <c r="AG21" s="1"/>
  <c r="U21"/>
  <c r="AE21" s="1"/>
  <c r="T21"/>
  <c r="AD21" s="1"/>
  <c r="S21"/>
  <c r="AC21" s="1"/>
  <c r="R21"/>
  <c r="AB21" s="1"/>
  <c r="Q21"/>
  <c r="AA21" s="1"/>
  <c r="P21"/>
  <c r="Z21" s="1"/>
  <c r="O21"/>
  <c r="AF20"/>
  <c r="X20"/>
  <c r="AH20" s="1"/>
  <c r="W20"/>
  <c r="AG20" s="1"/>
  <c r="U20"/>
  <c r="AE20" s="1"/>
  <c r="T20"/>
  <c r="AD20" s="1"/>
  <c r="S20"/>
  <c r="AC20" s="1"/>
  <c r="R20"/>
  <c r="AB20" s="1"/>
  <c r="Q20"/>
  <c r="AA20" s="1"/>
  <c r="P20"/>
  <c r="Z20" s="1"/>
  <c r="O20"/>
  <c r="AF19"/>
  <c r="X19"/>
  <c r="AH19" s="1"/>
  <c r="W19"/>
  <c r="AG19" s="1"/>
  <c r="U19"/>
  <c r="AE19" s="1"/>
  <c r="T19"/>
  <c r="AD19" s="1"/>
  <c r="S19"/>
  <c r="AC19" s="1"/>
  <c r="R19"/>
  <c r="AB19" s="1"/>
  <c r="Q19"/>
  <c r="AA19" s="1"/>
  <c r="P19"/>
  <c r="Z19" s="1"/>
  <c r="O19"/>
  <c r="AF18"/>
  <c r="X18"/>
  <c r="AH18" s="1"/>
  <c r="W18"/>
  <c r="AG18" s="1"/>
  <c r="U18"/>
  <c r="AE18" s="1"/>
  <c r="T18"/>
  <c r="AD18" s="1"/>
  <c r="S18"/>
  <c r="AC18" s="1"/>
  <c r="R18"/>
  <c r="AB18" s="1"/>
  <c r="Q18"/>
  <c r="AA18" s="1"/>
  <c r="P18"/>
  <c r="Z18" s="1"/>
  <c r="O18"/>
  <c r="AF17"/>
  <c r="X17"/>
  <c r="AH17" s="1"/>
  <c r="W17"/>
  <c r="AG17" s="1"/>
  <c r="U17"/>
  <c r="AE17" s="1"/>
  <c r="T17"/>
  <c r="AD17" s="1"/>
  <c r="S17"/>
  <c r="AC17" s="1"/>
  <c r="R17"/>
  <c r="AB17" s="1"/>
  <c r="Q17"/>
  <c r="AA17" s="1"/>
  <c r="P17"/>
  <c r="Z17" s="1"/>
  <c r="O17"/>
  <c r="AF16"/>
  <c r="X16"/>
  <c r="AH16" s="1"/>
  <c r="W16"/>
  <c r="AG16" s="1"/>
  <c r="U16"/>
  <c r="AE16" s="1"/>
  <c r="T16"/>
  <c r="AD16" s="1"/>
  <c r="S16"/>
  <c r="AC16" s="1"/>
  <c r="R16"/>
  <c r="AB16" s="1"/>
  <c r="Q16"/>
  <c r="AA16" s="1"/>
  <c r="P16"/>
  <c r="Z16" s="1"/>
  <c r="O16"/>
  <c r="AF15"/>
  <c r="X15"/>
  <c r="AH15" s="1"/>
  <c r="W15"/>
  <c r="AG15" s="1"/>
  <c r="U15"/>
  <c r="AE15" s="1"/>
  <c r="T15"/>
  <c r="AD15" s="1"/>
  <c r="S15"/>
  <c r="AC15" s="1"/>
  <c r="R15"/>
  <c r="AB15" s="1"/>
  <c r="Q15"/>
  <c r="AA15" s="1"/>
  <c r="P15"/>
  <c r="Z15" s="1"/>
  <c r="O15"/>
  <c r="AF14"/>
  <c r="X14"/>
  <c r="AH14" s="1"/>
  <c r="W14"/>
  <c r="AG14" s="1"/>
  <c r="U14"/>
  <c r="AE14" s="1"/>
  <c r="T14"/>
  <c r="AD14" s="1"/>
  <c r="S14"/>
  <c r="AC14" s="1"/>
  <c r="R14"/>
  <c r="AB14" s="1"/>
  <c r="Q14"/>
  <c r="AA14" s="1"/>
  <c r="P14"/>
  <c r="Z14" s="1"/>
  <c r="O14"/>
  <c r="AF13"/>
  <c r="X13"/>
  <c r="AH13" s="1"/>
  <c r="W13"/>
  <c r="AG13" s="1"/>
  <c r="U13"/>
  <c r="AE13" s="1"/>
  <c r="T13"/>
  <c r="AD13" s="1"/>
  <c r="S13"/>
  <c r="AC13" s="1"/>
  <c r="R13"/>
  <c r="AB13" s="1"/>
  <c r="Q13"/>
  <c r="AA13" s="1"/>
  <c r="P13"/>
  <c r="Z13" s="1"/>
  <c r="O13"/>
  <c r="AF12"/>
  <c r="X12"/>
  <c r="AH12" s="1"/>
  <c r="W12"/>
  <c r="AG12" s="1"/>
  <c r="U12"/>
  <c r="AE12" s="1"/>
  <c r="T12"/>
  <c r="AD12" s="1"/>
  <c r="S12"/>
  <c r="AC12" s="1"/>
  <c r="R12"/>
  <c r="AB12" s="1"/>
  <c r="Q12"/>
  <c r="AA12" s="1"/>
  <c r="P12"/>
  <c r="Z12" s="1"/>
  <c r="O12"/>
  <c r="AF11"/>
  <c r="X11"/>
  <c r="AH11" s="1"/>
  <c r="W11"/>
  <c r="AG11" s="1"/>
  <c r="U11"/>
  <c r="AE11" s="1"/>
  <c r="T11"/>
  <c r="AD11" s="1"/>
  <c r="S11"/>
  <c r="AC11" s="1"/>
  <c r="R11"/>
  <c r="AB11" s="1"/>
  <c r="Q11"/>
  <c r="AA11" s="1"/>
  <c r="P11"/>
  <c r="Z11" s="1"/>
  <c r="O11"/>
  <c r="AF10"/>
  <c r="X10"/>
  <c r="AH10" s="1"/>
  <c r="W10"/>
  <c r="AG10" s="1"/>
  <c r="U10"/>
  <c r="AE10" s="1"/>
  <c r="T10"/>
  <c r="AD10" s="1"/>
  <c r="S10"/>
  <c r="AC10" s="1"/>
  <c r="R10"/>
  <c r="AB10" s="1"/>
  <c r="Q10"/>
  <c r="AA10" s="1"/>
  <c r="P10"/>
  <c r="Z10" s="1"/>
  <c r="O10"/>
  <c r="AF9"/>
  <c r="X9"/>
  <c r="AH9" s="1"/>
  <c r="W9"/>
  <c r="AG9" s="1"/>
  <c r="U9"/>
  <c r="AE9" s="1"/>
  <c r="T9"/>
  <c r="AD9" s="1"/>
  <c r="S9"/>
  <c r="AC9" s="1"/>
  <c r="R9"/>
  <c r="AB9" s="1"/>
  <c r="Q9"/>
  <c r="AA9" s="1"/>
  <c r="P9"/>
  <c r="Z9" s="1"/>
  <c r="O9"/>
  <c r="AF8"/>
  <c r="X8"/>
  <c r="AH8" s="1"/>
  <c r="W8"/>
  <c r="AG8" s="1"/>
  <c r="U8"/>
  <c r="AE8" s="1"/>
  <c r="T8"/>
  <c r="AD8" s="1"/>
  <c r="S8"/>
  <c r="AC8" s="1"/>
  <c r="R8"/>
  <c r="AB8" s="1"/>
  <c r="Q8"/>
  <c r="AA8" s="1"/>
  <c r="P8"/>
  <c r="Z8" s="1"/>
  <c r="O8"/>
  <c r="AF7"/>
  <c r="X7"/>
  <c r="AH7" s="1"/>
  <c r="W7"/>
  <c r="AG7" s="1"/>
  <c r="U7"/>
  <c r="AE7" s="1"/>
  <c r="T7"/>
  <c r="AD7" s="1"/>
  <c r="S7"/>
  <c r="AC7" s="1"/>
  <c r="R7"/>
  <c r="AB7" s="1"/>
  <c r="Q7"/>
  <c r="AA7" s="1"/>
  <c r="P7"/>
  <c r="Z7" s="1"/>
  <c r="O7"/>
  <c r="AF6"/>
  <c r="X6"/>
  <c r="AH6" s="1"/>
  <c r="W6"/>
  <c r="AG6" s="1"/>
  <c r="U6"/>
  <c r="AE6" s="1"/>
  <c r="T6"/>
  <c r="AD6" s="1"/>
  <c r="S6"/>
  <c r="AC6" s="1"/>
  <c r="R6"/>
  <c r="AB6" s="1"/>
  <c r="Q6"/>
  <c r="AA6" s="1"/>
  <c r="P6"/>
  <c r="Z6" s="1"/>
  <c r="O6"/>
  <c r="AF5"/>
  <c r="X5"/>
  <c r="AH5" s="1"/>
  <c r="W5"/>
  <c r="AG5" s="1"/>
  <c r="U5"/>
  <c r="AE5" s="1"/>
  <c r="T5"/>
  <c r="AD5" s="1"/>
  <c r="S5"/>
  <c r="AC5" s="1"/>
  <c r="R5"/>
  <c r="AB5" s="1"/>
  <c r="Q5"/>
  <c r="AA5" s="1"/>
  <c r="P5"/>
  <c r="Z5" s="1"/>
  <c r="O5"/>
  <c r="AF4"/>
  <c r="X4"/>
  <c r="AH4" s="1"/>
  <c r="W4"/>
  <c r="AG4" s="1"/>
  <c r="U4"/>
  <c r="AE4" s="1"/>
  <c r="T4"/>
  <c r="AD4" s="1"/>
  <c r="S4"/>
  <c r="AC4" s="1"/>
  <c r="R4"/>
  <c r="AB4" s="1"/>
  <c r="Q4"/>
  <c r="AA4" s="1"/>
  <c r="P4"/>
  <c r="Z4" s="1"/>
  <c r="O4"/>
  <c r="A4"/>
  <c r="B4" s="1"/>
  <c r="AF3"/>
  <c r="X3"/>
  <c r="AH3" s="1"/>
  <c r="W3"/>
  <c r="AG3" s="1"/>
  <c r="U3"/>
  <c r="AE3" s="1"/>
  <c r="T3"/>
  <c r="AD3" s="1"/>
  <c r="S3"/>
  <c r="AC3" s="1"/>
  <c r="R3"/>
  <c r="AB3" s="1"/>
  <c r="Q3"/>
  <c r="AA3" s="1"/>
  <c r="P3"/>
  <c r="Z3" s="1"/>
  <c r="O3"/>
  <c r="B3"/>
  <c r="G1"/>
  <c r="Y52" i="18"/>
  <c r="W52"/>
  <c r="U52"/>
  <c r="U39" s="1"/>
  <c r="S52"/>
  <c r="Q52"/>
  <c r="Q39" s="1"/>
  <c r="O52"/>
  <c r="M52"/>
  <c r="M39" s="1"/>
  <c r="K52"/>
  <c r="I52"/>
  <c r="I39" s="1"/>
  <c r="G52"/>
  <c r="C52"/>
  <c r="C39" s="1"/>
  <c r="Y51"/>
  <c r="W51"/>
  <c r="W38" s="1"/>
  <c r="U51"/>
  <c r="U38" s="1"/>
  <c r="S51"/>
  <c r="S38" s="1"/>
  <c r="Q51"/>
  <c r="O51"/>
  <c r="O38" s="1"/>
  <c r="M51"/>
  <c r="K51"/>
  <c r="I51"/>
  <c r="I38" s="1"/>
  <c r="G51"/>
  <c r="G38" s="1"/>
  <c r="C51"/>
  <c r="Y50"/>
  <c r="Y37" s="1"/>
  <c r="W50"/>
  <c r="U50"/>
  <c r="U37" s="1"/>
  <c r="S50"/>
  <c r="Q50"/>
  <c r="Q37" s="1"/>
  <c r="O50"/>
  <c r="O37" s="1"/>
  <c r="M50"/>
  <c r="M37" s="1"/>
  <c r="K50"/>
  <c r="K37" s="1"/>
  <c r="I50"/>
  <c r="I37" s="1"/>
  <c r="G50"/>
  <c r="C50"/>
  <c r="C37" s="1"/>
  <c r="Y49"/>
  <c r="W49"/>
  <c r="W36" s="1"/>
  <c r="U49"/>
  <c r="U36" s="1"/>
  <c r="S49"/>
  <c r="S36" s="1"/>
  <c r="Q49"/>
  <c r="O49"/>
  <c r="O36" s="1"/>
  <c r="M49"/>
  <c r="M36" s="1"/>
  <c r="K49"/>
  <c r="K36" s="1"/>
  <c r="I49"/>
  <c r="G49"/>
  <c r="C49"/>
  <c r="C36" s="1"/>
  <c r="Y48"/>
  <c r="W48"/>
  <c r="W35" s="1"/>
  <c r="U48"/>
  <c r="U35" s="1"/>
  <c r="S48"/>
  <c r="Q48"/>
  <c r="O48"/>
  <c r="M48"/>
  <c r="M35" s="1"/>
  <c r="K48"/>
  <c r="I48"/>
  <c r="I35" s="1"/>
  <c r="G48"/>
  <c r="C48"/>
  <c r="Y47"/>
  <c r="W47"/>
  <c r="U47"/>
  <c r="S47"/>
  <c r="S34" s="1"/>
  <c r="Q47"/>
  <c r="O47"/>
  <c r="O34" s="1"/>
  <c r="M47"/>
  <c r="K47"/>
  <c r="I47"/>
  <c r="G47"/>
  <c r="C47"/>
  <c r="C34" s="1"/>
  <c r="Y46"/>
  <c r="W46"/>
  <c r="U46"/>
  <c r="S46"/>
  <c r="Q46"/>
  <c r="O46"/>
  <c r="M46"/>
  <c r="K46"/>
  <c r="I46"/>
  <c r="G46"/>
  <c r="G33" s="1"/>
  <c r="C46"/>
  <c r="Y45"/>
  <c r="W45"/>
  <c r="U45"/>
  <c r="U32" s="1"/>
  <c r="S45"/>
  <c r="Q45"/>
  <c r="O45"/>
  <c r="M45"/>
  <c r="K45"/>
  <c r="I45"/>
  <c r="G45"/>
  <c r="C45"/>
  <c r="C32" s="1"/>
  <c r="Y44"/>
  <c r="W44"/>
  <c r="U44"/>
  <c r="S44"/>
  <c r="Q44"/>
  <c r="O44"/>
  <c r="M44"/>
  <c r="K44"/>
  <c r="I44"/>
  <c r="G44"/>
  <c r="C44"/>
  <c r="Y43"/>
  <c r="W43"/>
  <c r="U43"/>
  <c r="S43"/>
  <c r="Q43"/>
  <c r="O43"/>
  <c r="M43"/>
  <c r="K43"/>
  <c r="I43"/>
  <c r="G43"/>
  <c r="C43"/>
  <c r="Y42"/>
  <c r="W42"/>
  <c r="U42"/>
  <c r="S42"/>
  <c r="Q42"/>
  <c r="O42"/>
  <c r="M42"/>
  <c r="K42"/>
  <c r="I42"/>
  <c r="G42"/>
  <c r="C42"/>
  <c r="W41"/>
  <c r="U41"/>
  <c r="S41"/>
  <c r="Q41"/>
  <c r="O41"/>
  <c r="M41"/>
  <c r="K41"/>
  <c r="I41"/>
  <c r="G41"/>
  <c r="C41"/>
  <c r="Y35"/>
  <c r="E33"/>
  <c r="E32"/>
  <c r="E31"/>
  <c r="E30"/>
  <c r="E29"/>
  <c r="E28"/>
  <c r="Y22"/>
  <c r="W22"/>
  <c r="U22"/>
  <c r="S22"/>
  <c r="Q22"/>
  <c r="O22"/>
  <c r="M22"/>
  <c r="K22"/>
  <c r="I22"/>
  <c r="G22"/>
  <c r="G25" s="1"/>
  <c r="E22"/>
  <c r="C22"/>
  <c r="W19"/>
  <c r="U19"/>
  <c r="S19"/>
  <c r="Q19"/>
  <c r="O19"/>
  <c r="M19"/>
  <c r="K19"/>
  <c r="I19"/>
  <c r="E19"/>
  <c r="C19"/>
  <c r="Y39"/>
  <c r="E39"/>
  <c r="E38"/>
  <c r="E37"/>
  <c r="E36"/>
  <c r="E35"/>
  <c r="U34"/>
  <c r="E34"/>
  <c r="B85" i="17"/>
  <c r="B84"/>
  <c r="B83"/>
  <c r="B82"/>
  <c r="B81"/>
  <c r="B80"/>
  <c r="B79"/>
  <c r="B78"/>
  <c r="B77"/>
  <c r="B76"/>
  <c r="B75"/>
  <c r="I71"/>
  <c r="G88" s="1"/>
  <c r="B71"/>
  <c r="B88" s="1"/>
  <c r="I70"/>
  <c r="G87" s="1"/>
  <c r="B70"/>
  <c r="B87" s="1"/>
  <c r="I69"/>
  <c r="G86" s="1"/>
  <c r="B69"/>
  <c r="B86" s="1"/>
  <c r="I68"/>
  <c r="G85" s="1"/>
  <c r="B68"/>
  <c r="H68" s="1"/>
  <c r="E85" s="1"/>
  <c r="N519" i="18" s="1"/>
  <c r="I67" i="17"/>
  <c r="G84" s="1"/>
  <c r="B67"/>
  <c r="G67" s="1"/>
  <c r="I66"/>
  <c r="G83" s="1"/>
  <c r="B66"/>
  <c r="D66" s="1"/>
  <c r="I65"/>
  <c r="G82" s="1"/>
  <c r="B65"/>
  <c r="G65" s="1"/>
  <c r="I64"/>
  <c r="G81" s="1"/>
  <c r="B64"/>
  <c r="H64" s="1"/>
  <c r="E81" s="1"/>
  <c r="N515" i="18" s="1"/>
  <c r="I63" i="17"/>
  <c r="G80" s="1"/>
  <c r="B63"/>
  <c r="G63" s="1"/>
  <c r="I62"/>
  <c r="G79" s="1"/>
  <c r="B62"/>
  <c r="D62" s="1"/>
  <c r="I61"/>
  <c r="G78" s="1"/>
  <c r="B61"/>
  <c r="K61" s="1"/>
  <c r="I60"/>
  <c r="G77" s="1"/>
  <c r="B60"/>
  <c r="H60" s="1"/>
  <c r="E77" s="1"/>
  <c r="N511" i="18" s="1"/>
  <c r="I59" i="17"/>
  <c r="G76" s="1"/>
  <c r="B59"/>
  <c r="K59" s="1"/>
  <c r="I58"/>
  <c r="G75" s="1"/>
  <c r="B58"/>
  <c r="D58" s="1"/>
  <c r="H54"/>
  <c r="H53"/>
  <c r="H52"/>
  <c r="H51"/>
  <c r="H50"/>
  <c r="H49"/>
  <c r="H48"/>
  <c r="H47"/>
  <c r="H46"/>
  <c r="H45"/>
  <c r="H44"/>
  <c r="H43"/>
  <c r="H42"/>
  <c r="H41"/>
  <c r="B40"/>
  <c r="AF37"/>
  <c r="X37"/>
  <c r="AH37" s="1"/>
  <c r="W37"/>
  <c r="AG37" s="1"/>
  <c r="U37"/>
  <c r="AE37" s="1"/>
  <c r="T37"/>
  <c r="AD37" s="1"/>
  <c r="S37"/>
  <c r="AC37" s="1"/>
  <c r="R37"/>
  <c r="AB37" s="1"/>
  <c r="Q37"/>
  <c r="AA37" s="1"/>
  <c r="P37"/>
  <c r="Z37" s="1"/>
  <c r="O37"/>
  <c r="AF36"/>
  <c r="X36"/>
  <c r="AH36" s="1"/>
  <c r="W36"/>
  <c r="AG36" s="1"/>
  <c r="U36"/>
  <c r="AE36" s="1"/>
  <c r="T36"/>
  <c r="AD36" s="1"/>
  <c r="S36"/>
  <c r="AC36" s="1"/>
  <c r="R36"/>
  <c r="AB36" s="1"/>
  <c r="Q36"/>
  <c r="AA36" s="1"/>
  <c r="P36"/>
  <c r="Z36" s="1"/>
  <c r="O36"/>
  <c r="AF35"/>
  <c r="X35"/>
  <c r="AH35" s="1"/>
  <c r="W35"/>
  <c r="AG35" s="1"/>
  <c r="U35"/>
  <c r="AE35" s="1"/>
  <c r="T35"/>
  <c r="AD35" s="1"/>
  <c r="S35"/>
  <c r="AC35" s="1"/>
  <c r="R35"/>
  <c r="AB35" s="1"/>
  <c r="Q35"/>
  <c r="AA35" s="1"/>
  <c r="P35"/>
  <c r="Z35" s="1"/>
  <c r="O35"/>
  <c r="AF34"/>
  <c r="X34"/>
  <c r="AH34" s="1"/>
  <c r="W34"/>
  <c r="AG34" s="1"/>
  <c r="U34"/>
  <c r="AE34" s="1"/>
  <c r="T34"/>
  <c r="AD34" s="1"/>
  <c r="S34"/>
  <c r="AC34" s="1"/>
  <c r="R34"/>
  <c r="AB34" s="1"/>
  <c r="Q34"/>
  <c r="AA34" s="1"/>
  <c r="P34"/>
  <c r="Z34" s="1"/>
  <c r="O34"/>
  <c r="AF33"/>
  <c r="X33"/>
  <c r="AH33" s="1"/>
  <c r="W33"/>
  <c r="AG33" s="1"/>
  <c r="U33"/>
  <c r="AE33" s="1"/>
  <c r="T33"/>
  <c r="AD33" s="1"/>
  <c r="S33"/>
  <c r="AC33" s="1"/>
  <c r="R33"/>
  <c r="AB33" s="1"/>
  <c r="Q33"/>
  <c r="AA33" s="1"/>
  <c r="P33"/>
  <c r="Z33" s="1"/>
  <c r="O33"/>
  <c r="AF32"/>
  <c r="X32"/>
  <c r="AH32" s="1"/>
  <c r="W32"/>
  <c r="AG32" s="1"/>
  <c r="U32"/>
  <c r="AE32" s="1"/>
  <c r="T32"/>
  <c r="AD32" s="1"/>
  <c r="S32"/>
  <c r="AC32" s="1"/>
  <c r="R32"/>
  <c r="AB32" s="1"/>
  <c r="Q32"/>
  <c r="AA32" s="1"/>
  <c r="P32"/>
  <c r="Z32" s="1"/>
  <c r="O32"/>
  <c r="AF31"/>
  <c r="X31"/>
  <c r="AH31" s="1"/>
  <c r="W31"/>
  <c r="AG31" s="1"/>
  <c r="U31"/>
  <c r="AE31" s="1"/>
  <c r="T31"/>
  <c r="AD31" s="1"/>
  <c r="S31"/>
  <c r="AC31" s="1"/>
  <c r="R31"/>
  <c r="AB31" s="1"/>
  <c r="Q31"/>
  <c r="AA31" s="1"/>
  <c r="P31"/>
  <c r="Z31" s="1"/>
  <c r="O31"/>
  <c r="AF30"/>
  <c r="X30"/>
  <c r="AH30" s="1"/>
  <c r="W30"/>
  <c r="AG30" s="1"/>
  <c r="U30"/>
  <c r="AE30" s="1"/>
  <c r="T30"/>
  <c r="AD30" s="1"/>
  <c r="S30"/>
  <c r="AC30" s="1"/>
  <c r="R30"/>
  <c r="AB30" s="1"/>
  <c r="Q30"/>
  <c r="AA30" s="1"/>
  <c r="P30"/>
  <c r="Z30" s="1"/>
  <c r="O30"/>
  <c r="AF29"/>
  <c r="X29"/>
  <c r="AH29" s="1"/>
  <c r="W29"/>
  <c r="AG29" s="1"/>
  <c r="U29"/>
  <c r="AE29" s="1"/>
  <c r="T29"/>
  <c r="AD29" s="1"/>
  <c r="S29"/>
  <c r="AC29" s="1"/>
  <c r="R29"/>
  <c r="AB29" s="1"/>
  <c r="Q29"/>
  <c r="AA29" s="1"/>
  <c r="P29"/>
  <c r="Z29" s="1"/>
  <c r="O29"/>
  <c r="AF28"/>
  <c r="X28"/>
  <c r="AH28" s="1"/>
  <c r="W28"/>
  <c r="AG28" s="1"/>
  <c r="U28"/>
  <c r="AE28" s="1"/>
  <c r="T28"/>
  <c r="AD28" s="1"/>
  <c r="S28"/>
  <c r="AC28" s="1"/>
  <c r="R28"/>
  <c r="AB28" s="1"/>
  <c r="Q28"/>
  <c r="AA28" s="1"/>
  <c r="P28"/>
  <c r="Z28" s="1"/>
  <c r="O28"/>
  <c r="AF27"/>
  <c r="X27"/>
  <c r="AH27" s="1"/>
  <c r="W27"/>
  <c r="AG27" s="1"/>
  <c r="U27"/>
  <c r="AE27" s="1"/>
  <c r="T27"/>
  <c r="AD27" s="1"/>
  <c r="S27"/>
  <c r="AC27" s="1"/>
  <c r="R27"/>
  <c r="AB27" s="1"/>
  <c r="Q27"/>
  <c r="AA27" s="1"/>
  <c r="P27"/>
  <c r="Z27" s="1"/>
  <c r="O27"/>
  <c r="AF26"/>
  <c r="AE26"/>
  <c r="X26"/>
  <c r="AH26" s="1"/>
  <c r="W26"/>
  <c r="AG26" s="1"/>
  <c r="U26"/>
  <c r="T26"/>
  <c r="AD26" s="1"/>
  <c r="S26"/>
  <c r="AC26" s="1"/>
  <c r="R26"/>
  <c r="AB26" s="1"/>
  <c r="Q26"/>
  <c r="AA26" s="1"/>
  <c r="P26"/>
  <c r="Z26" s="1"/>
  <c r="O26"/>
  <c r="AF25"/>
  <c r="X25"/>
  <c r="AH25" s="1"/>
  <c r="W25"/>
  <c r="AG25" s="1"/>
  <c r="U25"/>
  <c r="AE25" s="1"/>
  <c r="T25"/>
  <c r="AD25" s="1"/>
  <c r="S25"/>
  <c r="AC25" s="1"/>
  <c r="R25"/>
  <c r="AB25" s="1"/>
  <c r="Q25"/>
  <c r="AA25" s="1"/>
  <c r="P25"/>
  <c r="Z25" s="1"/>
  <c r="O25"/>
  <c r="AF24"/>
  <c r="X24"/>
  <c r="AH24" s="1"/>
  <c r="W24"/>
  <c r="AG24" s="1"/>
  <c r="U24"/>
  <c r="AE24" s="1"/>
  <c r="T24"/>
  <c r="AD24" s="1"/>
  <c r="S24"/>
  <c r="AC24" s="1"/>
  <c r="R24"/>
  <c r="AB24" s="1"/>
  <c r="Q24"/>
  <c r="AA24" s="1"/>
  <c r="P24"/>
  <c r="Z24" s="1"/>
  <c r="O24"/>
  <c r="AF23"/>
  <c r="X23"/>
  <c r="AH23" s="1"/>
  <c r="W23"/>
  <c r="AG23" s="1"/>
  <c r="U23"/>
  <c r="AE23" s="1"/>
  <c r="T23"/>
  <c r="AD23" s="1"/>
  <c r="S23"/>
  <c r="AC23" s="1"/>
  <c r="R23"/>
  <c r="AB23" s="1"/>
  <c r="Q23"/>
  <c r="AA23" s="1"/>
  <c r="P23"/>
  <c r="Z23" s="1"/>
  <c r="O23"/>
  <c r="AF22"/>
  <c r="X22"/>
  <c r="AH22" s="1"/>
  <c r="W22"/>
  <c r="AG22" s="1"/>
  <c r="U22"/>
  <c r="AE22" s="1"/>
  <c r="T22"/>
  <c r="AD22" s="1"/>
  <c r="S22"/>
  <c r="AC22" s="1"/>
  <c r="R22"/>
  <c r="AB22" s="1"/>
  <c r="Q22"/>
  <c r="AA22" s="1"/>
  <c r="P22"/>
  <c r="Z22" s="1"/>
  <c r="O22"/>
  <c r="AF21"/>
  <c r="X21"/>
  <c r="AH21" s="1"/>
  <c r="W21"/>
  <c r="AG21" s="1"/>
  <c r="U21"/>
  <c r="AE21" s="1"/>
  <c r="T21"/>
  <c r="AD21" s="1"/>
  <c r="S21"/>
  <c r="AC21" s="1"/>
  <c r="R21"/>
  <c r="AB21" s="1"/>
  <c r="Q21"/>
  <c r="AA21" s="1"/>
  <c r="P21"/>
  <c r="Z21" s="1"/>
  <c r="O21"/>
  <c r="AF20"/>
  <c r="X20"/>
  <c r="AH20" s="1"/>
  <c r="W20"/>
  <c r="AG20" s="1"/>
  <c r="U20"/>
  <c r="AE20" s="1"/>
  <c r="T20"/>
  <c r="AD20" s="1"/>
  <c r="S20"/>
  <c r="AC20" s="1"/>
  <c r="R20"/>
  <c r="AB20" s="1"/>
  <c r="Q20"/>
  <c r="AA20" s="1"/>
  <c r="P20"/>
  <c r="Z20" s="1"/>
  <c r="O20"/>
  <c r="AF19"/>
  <c r="X19"/>
  <c r="AH19" s="1"/>
  <c r="W19"/>
  <c r="AG19" s="1"/>
  <c r="U19"/>
  <c r="AE19" s="1"/>
  <c r="T19"/>
  <c r="AD19" s="1"/>
  <c r="S19"/>
  <c r="AC19" s="1"/>
  <c r="R19"/>
  <c r="AB19" s="1"/>
  <c r="Q19"/>
  <c r="AA19" s="1"/>
  <c r="P19"/>
  <c r="Z19" s="1"/>
  <c r="O19"/>
  <c r="AF18"/>
  <c r="X18"/>
  <c r="AH18" s="1"/>
  <c r="W18"/>
  <c r="AG18" s="1"/>
  <c r="U18"/>
  <c r="AE18" s="1"/>
  <c r="T18"/>
  <c r="AD18" s="1"/>
  <c r="S18"/>
  <c r="AC18" s="1"/>
  <c r="R18"/>
  <c r="AB18" s="1"/>
  <c r="Q18"/>
  <c r="AA18" s="1"/>
  <c r="P18"/>
  <c r="Z18" s="1"/>
  <c r="O18"/>
  <c r="AF17"/>
  <c r="X17"/>
  <c r="AH17" s="1"/>
  <c r="W17"/>
  <c r="AG17" s="1"/>
  <c r="U17"/>
  <c r="AE17" s="1"/>
  <c r="T17"/>
  <c r="AD17" s="1"/>
  <c r="S17"/>
  <c r="AC17" s="1"/>
  <c r="R17"/>
  <c r="AB17" s="1"/>
  <c r="Q17"/>
  <c r="AA17" s="1"/>
  <c r="P17"/>
  <c r="Z17" s="1"/>
  <c r="O17"/>
  <c r="AF16"/>
  <c r="X16"/>
  <c r="AH16" s="1"/>
  <c r="W16"/>
  <c r="AG16" s="1"/>
  <c r="U16"/>
  <c r="AE16" s="1"/>
  <c r="T16"/>
  <c r="AD16" s="1"/>
  <c r="S16"/>
  <c r="AC16" s="1"/>
  <c r="R16"/>
  <c r="AB16" s="1"/>
  <c r="Q16"/>
  <c r="AA16" s="1"/>
  <c r="P16"/>
  <c r="Z16" s="1"/>
  <c r="O16"/>
  <c r="AF15"/>
  <c r="X15"/>
  <c r="AH15" s="1"/>
  <c r="W15"/>
  <c r="AG15" s="1"/>
  <c r="U15"/>
  <c r="AE15" s="1"/>
  <c r="T15"/>
  <c r="AD15" s="1"/>
  <c r="S15"/>
  <c r="AC15" s="1"/>
  <c r="R15"/>
  <c r="AB15" s="1"/>
  <c r="Q15"/>
  <c r="AA15" s="1"/>
  <c r="P15"/>
  <c r="Z15" s="1"/>
  <c r="O15"/>
  <c r="AF14"/>
  <c r="AE14"/>
  <c r="X14"/>
  <c r="AH14" s="1"/>
  <c r="W14"/>
  <c r="AG14" s="1"/>
  <c r="U14"/>
  <c r="T14"/>
  <c r="AD14" s="1"/>
  <c r="S14"/>
  <c r="AC14" s="1"/>
  <c r="R14"/>
  <c r="AB14" s="1"/>
  <c r="Q14"/>
  <c r="AA14" s="1"/>
  <c r="P14"/>
  <c r="Z14" s="1"/>
  <c r="O14"/>
  <c r="AF13"/>
  <c r="X13"/>
  <c r="AH13" s="1"/>
  <c r="W13"/>
  <c r="AG13" s="1"/>
  <c r="U13"/>
  <c r="AE13" s="1"/>
  <c r="T13"/>
  <c r="AD13" s="1"/>
  <c r="S13"/>
  <c r="AC13" s="1"/>
  <c r="R13"/>
  <c r="AB13" s="1"/>
  <c r="Q13"/>
  <c r="AA13" s="1"/>
  <c r="P13"/>
  <c r="Z13" s="1"/>
  <c r="O13"/>
  <c r="AF12"/>
  <c r="X12"/>
  <c r="AH12" s="1"/>
  <c r="W12"/>
  <c r="AG12" s="1"/>
  <c r="U12"/>
  <c r="AE12" s="1"/>
  <c r="T12"/>
  <c r="AD12" s="1"/>
  <c r="S12"/>
  <c r="AC12" s="1"/>
  <c r="R12"/>
  <c r="AB12" s="1"/>
  <c r="Q12"/>
  <c r="AA12" s="1"/>
  <c r="P12"/>
  <c r="Z12" s="1"/>
  <c r="O12"/>
  <c r="AF11"/>
  <c r="X11"/>
  <c r="AH11" s="1"/>
  <c r="W11"/>
  <c r="AG11" s="1"/>
  <c r="U11"/>
  <c r="AE11" s="1"/>
  <c r="T11"/>
  <c r="AD11" s="1"/>
  <c r="S11"/>
  <c r="AC11" s="1"/>
  <c r="R11"/>
  <c r="AB11" s="1"/>
  <c r="Q11"/>
  <c r="AA11" s="1"/>
  <c r="P11"/>
  <c r="Z11" s="1"/>
  <c r="O11"/>
  <c r="AF10"/>
  <c r="X10"/>
  <c r="AH10" s="1"/>
  <c r="W10"/>
  <c r="AG10" s="1"/>
  <c r="U10"/>
  <c r="AE10" s="1"/>
  <c r="T10"/>
  <c r="AD10" s="1"/>
  <c r="S10"/>
  <c r="AC10" s="1"/>
  <c r="R10"/>
  <c r="AB10" s="1"/>
  <c r="Q10"/>
  <c r="AA10" s="1"/>
  <c r="P10"/>
  <c r="Z10" s="1"/>
  <c r="O10"/>
  <c r="AF9"/>
  <c r="X9"/>
  <c r="AH9" s="1"/>
  <c r="W9"/>
  <c r="AG9" s="1"/>
  <c r="U9"/>
  <c r="AE9" s="1"/>
  <c r="T9"/>
  <c r="AD9" s="1"/>
  <c r="S9"/>
  <c r="AC9" s="1"/>
  <c r="R9"/>
  <c r="AB9" s="1"/>
  <c r="Q9"/>
  <c r="AA9" s="1"/>
  <c r="P9"/>
  <c r="Z9" s="1"/>
  <c r="O9"/>
  <c r="AF8"/>
  <c r="X8"/>
  <c r="AH8" s="1"/>
  <c r="W8"/>
  <c r="AG8" s="1"/>
  <c r="U8"/>
  <c r="AE8" s="1"/>
  <c r="T8"/>
  <c r="AD8" s="1"/>
  <c r="S8"/>
  <c r="AC8" s="1"/>
  <c r="R8"/>
  <c r="AB8" s="1"/>
  <c r="Q8"/>
  <c r="AA8" s="1"/>
  <c r="P8"/>
  <c r="Z8" s="1"/>
  <c r="O8"/>
  <c r="AF7"/>
  <c r="X7"/>
  <c r="AH7" s="1"/>
  <c r="W7"/>
  <c r="AG7" s="1"/>
  <c r="U7"/>
  <c r="AE7" s="1"/>
  <c r="T7"/>
  <c r="AD7" s="1"/>
  <c r="S7"/>
  <c r="AC7" s="1"/>
  <c r="R7"/>
  <c r="AB7" s="1"/>
  <c r="Q7"/>
  <c r="AA7" s="1"/>
  <c r="P7"/>
  <c r="Z7" s="1"/>
  <c r="O7"/>
  <c r="AF6"/>
  <c r="X6"/>
  <c r="AH6" s="1"/>
  <c r="W6"/>
  <c r="AG6" s="1"/>
  <c r="U6"/>
  <c r="AE6" s="1"/>
  <c r="T6"/>
  <c r="AD6" s="1"/>
  <c r="S6"/>
  <c r="AC6" s="1"/>
  <c r="R6"/>
  <c r="AB6" s="1"/>
  <c r="Q6"/>
  <c r="AA6" s="1"/>
  <c r="P6"/>
  <c r="Z6" s="1"/>
  <c r="O6"/>
  <c r="AF5"/>
  <c r="X5"/>
  <c r="AH5" s="1"/>
  <c r="W5"/>
  <c r="AG5" s="1"/>
  <c r="U5"/>
  <c r="AE5" s="1"/>
  <c r="T5"/>
  <c r="AD5" s="1"/>
  <c r="S5"/>
  <c r="AC5" s="1"/>
  <c r="R5"/>
  <c r="AB5" s="1"/>
  <c r="Q5"/>
  <c r="AA5" s="1"/>
  <c r="P5"/>
  <c r="Z5" s="1"/>
  <c r="O5"/>
  <c r="AF4"/>
  <c r="X4"/>
  <c r="AH4" s="1"/>
  <c r="W4"/>
  <c r="AG4" s="1"/>
  <c r="U4"/>
  <c r="AE4" s="1"/>
  <c r="T4"/>
  <c r="AD4" s="1"/>
  <c r="S4"/>
  <c r="AC4" s="1"/>
  <c r="R4"/>
  <c r="AB4" s="1"/>
  <c r="Q4"/>
  <c r="AA4" s="1"/>
  <c r="P4"/>
  <c r="Z4" s="1"/>
  <c r="O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B33" s="1"/>
  <c r="AF3"/>
  <c r="X3"/>
  <c r="AH3" s="1"/>
  <c r="W3"/>
  <c r="AG3" s="1"/>
  <c r="U3"/>
  <c r="AE3" s="1"/>
  <c r="T3"/>
  <c r="AD3" s="1"/>
  <c r="S3"/>
  <c r="AC3" s="1"/>
  <c r="R3"/>
  <c r="AB3" s="1"/>
  <c r="Q3"/>
  <c r="AA3" s="1"/>
  <c r="P3"/>
  <c r="Z3" s="1"/>
  <c r="O3"/>
  <c r="B3"/>
  <c r="G1"/>
  <c r="G53" i="28" l="1"/>
  <c r="K521" i="18"/>
  <c r="G45" i="22"/>
  <c r="G45" i="23"/>
  <c r="G45" i="25"/>
  <c r="C35" i="18"/>
  <c r="G47" i="31"/>
  <c r="G45"/>
  <c r="K33" i="18"/>
  <c r="C33"/>
  <c r="D52" i="24"/>
  <c r="AA10" i="18" s="1"/>
  <c r="AA34" s="1"/>
  <c r="G34"/>
  <c r="K34"/>
  <c r="W34"/>
  <c r="Q35"/>
  <c r="H511"/>
  <c r="G51" i="31"/>
  <c r="U33" i="18"/>
  <c r="D48" i="23"/>
  <c r="S9" i="18" s="1"/>
  <c r="G48" i="28"/>
  <c r="M34" i="18"/>
  <c r="Q34"/>
  <c r="G35"/>
  <c r="K35"/>
  <c r="O35"/>
  <c r="S35"/>
  <c r="I36"/>
  <c r="Q36"/>
  <c r="S37"/>
  <c r="M38"/>
  <c r="Q38"/>
  <c r="Y38"/>
  <c r="G39"/>
  <c r="K39"/>
  <c r="O39"/>
  <c r="W39"/>
  <c r="E51" i="19"/>
  <c r="G50" i="30"/>
  <c r="B17" i="31"/>
  <c r="A18"/>
  <c r="B18" s="1"/>
  <c r="B8"/>
  <c r="A9"/>
  <c r="B9" s="1"/>
  <c r="G54"/>
  <c r="G50"/>
  <c r="G48"/>
  <c r="G44"/>
  <c r="G46"/>
  <c r="G53"/>
  <c r="O33" i="18"/>
  <c r="W33"/>
  <c r="I33"/>
  <c r="M33"/>
  <c r="Q33"/>
  <c r="G522"/>
  <c r="G52" i="22"/>
  <c r="W32" i="18"/>
  <c r="L509"/>
  <c r="D41" i="28"/>
  <c r="C14" i="18" s="1"/>
  <c r="C38" s="1"/>
  <c r="Y33"/>
  <c r="G36"/>
  <c r="K38"/>
  <c r="D51" i="22"/>
  <c r="Y8" i="18" s="1"/>
  <c r="Y32" s="1"/>
  <c r="I34"/>
  <c r="G37"/>
  <c r="W37"/>
  <c r="D52" i="23"/>
  <c r="AA9" i="18" s="1"/>
  <c r="AA33" s="1"/>
  <c r="S33"/>
  <c r="G53" i="27"/>
  <c r="G32" i="18"/>
  <c r="K32"/>
  <c r="I32"/>
  <c r="M32"/>
  <c r="Q32"/>
  <c r="S32"/>
  <c r="O32"/>
  <c r="E25"/>
  <c r="AJ35" i="21"/>
  <c r="AJ8"/>
  <c r="J8" s="1"/>
  <c r="D64" i="19"/>
  <c r="Q25" i="18"/>
  <c r="G59" i="19"/>
  <c r="H70"/>
  <c r="E87" s="1"/>
  <c r="O521" i="18" s="1"/>
  <c r="D59" i="21"/>
  <c r="D63" i="20"/>
  <c r="E60" i="17"/>
  <c r="D60"/>
  <c r="G60"/>
  <c r="A9" i="30"/>
  <c r="B8"/>
  <c r="D71" i="21"/>
  <c r="G70" i="17"/>
  <c r="K70"/>
  <c r="N70" s="1"/>
  <c r="E70"/>
  <c r="E70" i="20"/>
  <c r="D69"/>
  <c r="AJ34"/>
  <c r="G98" i="18"/>
  <c r="G99"/>
  <c r="D101"/>
  <c r="D102"/>
  <c r="D100"/>
  <c r="A93"/>
  <c r="B92"/>
  <c r="C92" s="1"/>
  <c r="D68" i="19"/>
  <c r="AJ37"/>
  <c r="AJ19"/>
  <c r="J19" s="1"/>
  <c r="AJ31"/>
  <c r="J31" s="1"/>
  <c r="AJ27"/>
  <c r="J27" s="1"/>
  <c r="G59" i="21"/>
  <c r="D65"/>
  <c r="D67"/>
  <c r="D69"/>
  <c r="B88"/>
  <c r="G65"/>
  <c r="G67"/>
  <c r="G61" i="20"/>
  <c r="G71"/>
  <c r="B88"/>
  <c r="D61"/>
  <c r="G63"/>
  <c r="G69"/>
  <c r="D71"/>
  <c r="B86"/>
  <c r="D62" i="19"/>
  <c r="E64"/>
  <c r="K64"/>
  <c r="N64" s="1"/>
  <c r="D66"/>
  <c r="E68"/>
  <c r="L68"/>
  <c r="E69"/>
  <c r="E62"/>
  <c r="K62"/>
  <c r="N62" s="1"/>
  <c r="E66"/>
  <c r="K66"/>
  <c r="N66" s="1"/>
  <c r="G69"/>
  <c r="K69"/>
  <c r="M69" s="1"/>
  <c r="W25" i="18"/>
  <c r="S25"/>
  <c r="K25"/>
  <c r="B9" i="28"/>
  <c r="A10"/>
  <c r="A9" i="27"/>
  <c r="B8"/>
  <c r="B9" i="26"/>
  <c r="A10"/>
  <c r="B8" i="25"/>
  <c r="A9"/>
  <c r="A9" i="24"/>
  <c r="B8"/>
  <c r="A9" i="23"/>
  <c r="B8"/>
  <c r="B8" i="22"/>
  <c r="A9"/>
  <c r="D68" i="17"/>
  <c r="E68"/>
  <c r="O25" i="18"/>
  <c r="K68" i="17"/>
  <c r="O68" s="1"/>
  <c r="G64"/>
  <c r="G62"/>
  <c r="K62"/>
  <c r="L62" s="1"/>
  <c r="E62"/>
  <c r="G61"/>
  <c r="K60"/>
  <c r="N60" s="1"/>
  <c r="D59"/>
  <c r="G59"/>
  <c r="AJ15" i="19"/>
  <c r="J15" s="1"/>
  <c r="AJ21"/>
  <c r="J21" s="1"/>
  <c r="AJ13"/>
  <c r="J13" s="1"/>
  <c r="AJ11"/>
  <c r="J11" s="1"/>
  <c r="AJ23"/>
  <c r="J23" s="1"/>
  <c r="AJ34" i="17"/>
  <c r="AJ37"/>
  <c r="E58"/>
  <c r="K58"/>
  <c r="N58" s="1"/>
  <c r="H62"/>
  <c r="E79" s="1"/>
  <c r="N513" i="18" s="1"/>
  <c r="N62" i="17"/>
  <c r="D64"/>
  <c r="E66"/>
  <c r="K66"/>
  <c r="M66" s="1"/>
  <c r="G68"/>
  <c r="H70"/>
  <c r="E87" s="1"/>
  <c r="N521" i="18" s="1"/>
  <c r="E24"/>
  <c r="E26" s="1"/>
  <c r="AJ7" i="19"/>
  <c r="J7" s="1"/>
  <c r="AJ17"/>
  <c r="J17" s="1"/>
  <c r="AJ25"/>
  <c r="J25" s="1"/>
  <c r="G58" i="17"/>
  <c r="D61"/>
  <c r="E64"/>
  <c r="K64"/>
  <c r="M64" s="1"/>
  <c r="G66"/>
  <c r="D70"/>
  <c r="AJ29" i="19"/>
  <c r="J29" s="1"/>
  <c r="AJ35"/>
  <c r="AJ35" i="17"/>
  <c r="H58"/>
  <c r="E75" s="1"/>
  <c r="N509" i="18" s="1"/>
  <c r="H66" i="17"/>
  <c r="E83" s="1"/>
  <c r="N517" i="18" s="1"/>
  <c r="AJ5" i="19"/>
  <c r="J5" s="1"/>
  <c r="AJ9"/>
  <c r="J9" s="1"/>
  <c r="D58"/>
  <c r="D59"/>
  <c r="G60"/>
  <c r="E61"/>
  <c r="K61"/>
  <c r="M61" s="1"/>
  <c r="G62"/>
  <c r="E63"/>
  <c r="K63"/>
  <c r="M63" s="1"/>
  <c r="G64"/>
  <c r="E65"/>
  <c r="K65"/>
  <c r="M65" s="1"/>
  <c r="G66"/>
  <c r="E67"/>
  <c r="K67"/>
  <c r="M67" s="1"/>
  <c r="G68"/>
  <c r="N68"/>
  <c r="H69"/>
  <c r="E86" s="1"/>
  <c r="O520" i="18" s="1"/>
  <c r="D70" i="19"/>
  <c r="G71"/>
  <c r="B88"/>
  <c r="AJ10" i="20"/>
  <c r="J10" s="1"/>
  <c r="AJ22"/>
  <c r="J22" s="1"/>
  <c r="K59"/>
  <c r="E42" s="1"/>
  <c r="G59"/>
  <c r="K67"/>
  <c r="M67" s="1"/>
  <c r="G67"/>
  <c r="AJ4" i="21"/>
  <c r="J4" s="1"/>
  <c r="AJ20"/>
  <c r="J20" s="1"/>
  <c r="AJ37"/>
  <c r="K61"/>
  <c r="N61" s="1"/>
  <c r="G61"/>
  <c r="AJ34" i="19"/>
  <c r="G58"/>
  <c r="E59"/>
  <c r="K59"/>
  <c r="M59" s="1"/>
  <c r="G61"/>
  <c r="G63"/>
  <c r="G65"/>
  <c r="G67"/>
  <c r="H68"/>
  <c r="E85" s="1"/>
  <c r="O519" i="18" s="1"/>
  <c r="G70" i="19"/>
  <c r="H71"/>
  <c r="E88" s="1"/>
  <c r="O522" i="18" s="1"/>
  <c r="B86" i="19"/>
  <c r="AJ6" i="20"/>
  <c r="J6" s="1"/>
  <c r="AJ26"/>
  <c r="J26" s="1"/>
  <c r="AJ36"/>
  <c r="AJ24" i="21"/>
  <c r="J24" s="1"/>
  <c r="D61"/>
  <c r="H61" i="19"/>
  <c r="E78" s="1"/>
  <c r="O512" i="18" s="1"/>
  <c r="H63" i="19"/>
  <c r="E80" s="1"/>
  <c r="O514" i="18" s="1"/>
  <c r="H65" i="19"/>
  <c r="E82" s="1"/>
  <c r="O516" i="18" s="1"/>
  <c r="H67" i="19"/>
  <c r="E84" s="1"/>
  <c r="O518" i="18" s="1"/>
  <c r="AJ14" i="20"/>
  <c r="J14" s="1"/>
  <c r="AJ30"/>
  <c r="J30" s="1"/>
  <c r="K65"/>
  <c r="N65" s="1"/>
  <c r="G65"/>
  <c r="A5" i="21"/>
  <c r="A6" s="1"/>
  <c r="B4"/>
  <c r="AJ12"/>
  <c r="J12" s="1"/>
  <c r="AJ28"/>
  <c r="J28" s="1"/>
  <c r="AJ36"/>
  <c r="K63"/>
  <c r="M63" s="1"/>
  <c r="G63"/>
  <c r="AJ36" i="19"/>
  <c r="D60"/>
  <c r="K70"/>
  <c r="M70" s="1"/>
  <c r="E70"/>
  <c r="E71"/>
  <c r="K71"/>
  <c r="M71" s="1"/>
  <c r="AJ18" i="20"/>
  <c r="J18" s="1"/>
  <c r="AJ35"/>
  <c r="AJ16" i="21"/>
  <c r="J16" s="1"/>
  <c r="AJ32"/>
  <c r="J32" s="1"/>
  <c r="B87"/>
  <c r="E70"/>
  <c r="AJ4" i="20"/>
  <c r="J4" s="1"/>
  <c r="AJ8"/>
  <c r="J8" s="1"/>
  <c r="AJ12"/>
  <c r="J12" s="1"/>
  <c r="AJ16"/>
  <c r="J16" s="1"/>
  <c r="AJ20"/>
  <c r="J20" s="1"/>
  <c r="AJ24"/>
  <c r="J24" s="1"/>
  <c r="AJ28"/>
  <c r="J28" s="1"/>
  <c r="AJ32"/>
  <c r="J32" s="1"/>
  <c r="AJ37"/>
  <c r="AJ6" i="21"/>
  <c r="J6" s="1"/>
  <c r="AJ10"/>
  <c r="J10" s="1"/>
  <c r="AJ14"/>
  <c r="J14" s="1"/>
  <c r="AJ18"/>
  <c r="J18" s="1"/>
  <c r="AJ22"/>
  <c r="J22" s="1"/>
  <c r="AJ26"/>
  <c r="J26" s="1"/>
  <c r="AJ30"/>
  <c r="J30" s="1"/>
  <c r="AJ34"/>
  <c r="G69"/>
  <c r="G71"/>
  <c r="B86"/>
  <c r="AJ3"/>
  <c r="J3" s="1"/>
  <c r="AJ5"/>
  <c r="J5" s="1"/>
  <c r="AJ7"/>
  <c r="J7" s="1"/>
  <c r="AJ9"/>
  <c r="J9" s="1"/>
  <c r="AJ11"/>
  <c r="J11" s="1"/>
  <c r="AJ13"/>
  <c r="J13" s="1"/>
  <c r="AJ15"/>
  <c r="J15" s="1"/>
  <c r="AJ17"/>
  <c r="J17" s="1"/>
  <c r="AJ19"/>
  <c r="J19" s="1"/>
  <c r="AJ21"/>
  <c r="J21" s="1"/>
  <c r="AJ23"/>
  <c r="J23" s="1"/>
  <c r="AJ25"/>
  <c r="J25" s="1"/>
  <c r="AJ27"/>
  <c r="J27" s="1"/>
  <c r="AJ29"/>
  <c r="J29" s="1"/>
  <c r="AJ31"/>
  <c r="J31" s="1"/>
  <c r="AJ33"/>
  <c r="J33" s="1"/>
  <c r="O59"/>
  <c r="M59"/>
  <c r="E42"/>
  <c r="G60"/>
  <c r="D60"/>
  <c r="O63"/>
  <c r="G64"/>
  <c r="D64"/>
  <c r="O67"/>
  <c r="M67"/>
  <c r="E50"/>
  <c r="G68"/>
  <c r="D68"/>
  <c r="O71"/>
  <c r="M71"/>
  <c r="E54"/>
  <c r="G58"/>
  <c r="D58"/>
  <c r="G62"/>
  <c r="D62"/>
  <c r="O65"/>
  <c r="M65"/>
  <c r="E48"/>
  <c r="G66"/>
  <c r="D66"/>
  <c r="O69"/>
  <c r="M69"/>
  <c r="E52"/>
  <c r="G70"/>
  <c r="D70"/>
  <c r="L59"/>
  <c r="H60"/>
  <c r="E77" s="1"/>
  <c r="Q511" i="18" s="1"/>
  <c r="K60" i="21"/>
  <c r="H64"/>
  <c r="E81" s="1"/>
  <c r="Q515" i="18" s="1"/>
  <c r="K64" i="21"/>
  <c r="L67"/>
  <c r="H68"/>
  <c r="E85" s="1"/>
  <c r="Q519" i="18" s="1"/>
  <c r="K68" i="21"/>
  <c r="L71"/>
  <c r="H58"/>
  <c r="E75" s="1"/>
  <c r="Q509" i="18" s="1"/>
  <c r="K58" i="21"/>
  <c r="N59"/>
  <c r="E60"/>
  <c r="H62"/>
  <c r="E79" s="1"/>
  <c r="Q513" i="18" s="1"/>
  <c r="K62" i="21"/>
  <c r="E64"/>
  <c r="L65"/>
  <c r="H66"/>
  <c r="E83" s="1"/>
  <c r="Q517" i="18" s="1"/>
  <c r="K66" i="21"/>
  <c r="N67"/>
  <c r="E68"/>
  <c r="L69"/>
  <c r="H70"/>
  <c r="E87" s="1"/>
  <c r="Q521" i="18" s="1"/>
  <c r="K70" i="21"/>
  <c r="N71"/>
  <c r="E59"/>
  <c r="H59"/>
  <c r="E76" s="1"/>
  <c r="Q510" i="18" s="1"/>
  <c r="E61" i="21"/>
  <c r="H61"/>
  <c r="E78" s="1"/>
  <c r="Q512" i="18" s="1"/>
  <c r="E63" i="21"/>
  <c r="H63"/>
  <c r="E80" s="1"/>
  <c r="Q514" i="18" s="1"/>
  <c r="E65" i="21"/>
  <c r="H65"/>
  <c r="E82" s="1"/>
  <c r="Q516" i="18" s="1"/>
  <c r="E67" i="21"/>
  <c r="H67"/>
  <c r="E84" s="1"/>
  <c r="Q518" i="18" s="1"/>
  <c r="E69" i="21"/>
  <c r="H69"/>
  <c r="E86" s="1"/>
  <c r="Q520" i="18" s="1"/>
  <c r="E71" i="21"/>
  <c r="H71"/>
  <c r="E88" s="1"/>
  <c r="Q522" i="18" s="1"/>
  <c r="AJ33" i="19"/>
  <c r="J33" s="1"/>
  <c r="B4" i="20"/>
  <c r="A6"/>
  <c r="B5"/>
  <c r="AJ3"/>
  <c r="J3" s="1"/>
  <c r="AJ5"/>
  <c r="J5" s="1"/>
  <c r="AJ7"/>
  <c r="J7" s="1"/>
  <c r="AJ9"/>
  <c r="J9" s="1"/>
  <c r="AJ11"/>
  <c r="J11" s="1"/>
  <c r="AJ13"/>
  <c r="J13" s="1"/>
  <c r="AJ15"/>
  <c r="J15" s="1"/>
  <c r="AJ17"/>
  <c r="J17" s="1"/>
  <c r="AJ19"/>
  <c r="J19" s="1"/>
  <c r="AJ21"/>
  <c r="J21" s="1"/>
  <c r="AJ23"/>
  <c r="J23" s="1"/>
  <c r="AJ25"/>
  <c r="J25" s="1"/>
  <c r="AJ27"/>
  <c r="J27" s="1"/>
  <c r="AJ29"/>
  <c r="J29" s="1"/>
  <c r="AJ31"/>
  <c r="J31" s="1"/>
  <c r="AJ33"/>
  <c r="J33" s="1"/>
  <c r="O59"/>
  <c r="G60"/>
  <c r="D60"/>
  <c r="O63"/>
  <c r="M63"/>
  <c r="E46"/>
  <c r="G64"/>
  <c r="D64"/>
  <c r="G68"/>
  <c r="D68"/>
  <c r="O71"/>
  <c r="M71"/>
  <c r="E54"/>
  <c r="G58"/>
  <c r="D58"/>
  <c r="O61"/>
  <c r="M61"/>
  <c r="E44"/>
  <c r="G62"/>
  <c r="D62"/>
  <c r="M65"/>
  <c r="G66"/>
  <c r="D66"/>
  <c r="O69"/>
  <c r="M69"/>
  <c r="E52"/>
  <c r="G70"/>
  <c r="D70"/>
  <c r="H60"/>
  <c r="E77" s="1"/>
  <c r="P511" i="18" s="1"/>
  <c r="K60" i="20"/>
  <c r="L63"/>
  <c r="H64"/>
  <c r="E81" s="1"/>
  <c r="P515" i="18" s="1"/>
  <c r="K64" i="20"/>
  <c r="H68"/>
  <c r="E85" s="1"/>
  <c r="P519" i="18" s="1"/>
  <c r="K68" i="20"/>
  <c r="L71"/>
  <c r="H58"/>
  <c r="E75" s="1"/>
  <c r="P509" i="18" s="1"/>
  <c r="K58" i="20"/>
  <c r="E60"/>
  <c r="L61"/>
  <c r="H62"/>
  <c r="E79" s="1"/>
  <c r="P513" i="18" s="1"/>
  <c r="K62" i="20"/>
  <c r="N63"/>
  <c r="E64"/>
  <c r="H66"/>
  <c r="E83" s="1"/>
  <c r="P517" i="18" s="1"/>
  <c r="K66" i="20"/>
  <c r="E68"/>
  <c r="L69"/>
  <c r="H70"/>
  <c r="E87" s="1"/>
  <c r="P521" i="18" s="1"/>
  <c r="K70" i="20"/>
  <c r="N71"/>
  <c r="E59"/>
  <c r="H59"/>
  <c r="E76" s="1"/>
  <c r="P510" i="18" s="1"/>
  <c r="E61" i="20"/>
  <c r="H61"/>
  <c r="E78" s="1"/>
  <c r="P512" i="18" s="1"/>
  <c r="E63" i="20"/>
  <c r="H63"/>
  <c r="E80" s="1"/>
  <c r="P514" i="18" s="1"/>
  <c r="E65" i="20"/>
  <c r="H65"/>
  <c r="E82" s="1"/>
  <c r="P516" i="18" s="1"/>
  <c r="E67" i="20"/>
  <c r="H67"/>
  <c r="E84" s="1"/>
  <c r="P518" i="18" s="1"/>
  <c r="E69" i="20"/>
  <c r="H69"/>
  <c r="E86" s="1"/>
  <c r="P520" i="18" s="1"/>
  <c r="E71" i="20"/>
  <c r="H71"/>
  <c r="E88" s="1"/>
  <c r="P522" i="18" s="1"/>
  <c r="O58" i="19"/>
  <c r="M58"/>
  <c r="N58"/>
  <c r="L58"/>
  <c r="E41"/>
  <c r="AJ3"/>
  <c r="J3" s="1"/>
  <c r="AJ4"/>
  <c r="AJ6"/>
  <c r="J6" s="1"/>
  <c r="AJ8"/>
  <c r="J8" s="1"/>
  <c r="AJ10"/>
  <c r="J10" s="1"/>
  <c r="AJ12"/>
  <c r="J12" s="1"/>
  <c r="AJ14"/>
  <c r="J14" s="1"/>
  <c r="AJ16"/>
  <c r="J16" s="1"/>
  <c r="AJ18"/>
  <c r="J18" s="1"/>
  <c r="AJ20"/>
  <c r="J20" s="1"/>
  <c r="AJ22"/>
  <c r="J22" s="1"/>
  <c r="AJ24"/>
  <c r="J24" s="1"/>
  <c r="AJ26"/>
  <c r="J26" s="1"/>
  <c r="AJ28"/>
  <c r="J28" s="1"/>
  <c r="AJ30"/>
  <c r="J30" s="1"/>
  <c r="AJ32"/>
  <c r="J32" s="1"/>
  <c r="O60"/>
  <c r="M60"/>
  <c r="N60"/>
  <c r="L60"/>
  <c r="E43"/>
  <c r="A5"/>
  <c r="O59"/>
  <c r="O65"/>
  <c r="E58"/>
  <c r="H58"/>
  <c r="E75" s="1"/>
  <c r="O509" i="18" s="1"/>
  <c r="E60" i="19"/>
  <c r="H60"/>
  <c r="E77" s="1"/>
  <c r="O511" i="18" s="1"/>
  <c r="L63" i="19"/>
  <c r="M68"/>
  <c r="C25" i="18"/>
  <c r="I25"/>
  <c r="M25"/>
  <c r="U25"/>
  <c r="Y25"/>
  <c r="AJ3" i="17"/>
  <c r="J3" s="1"/>
  <c r="AJ13"/>
  <c r="J13" s="1"/>
  <c r="AJ15"/>
  <c r="J15" s="1"/>
  <c r="AJ17"/>
  <c r="J17" s="1"/>
  <c r="AJ19"/>
  <c r="J19" s="1"/>
  <c r="AJ21"/>
  <c r="J21" s="1"/>
  <c r="AJ23"/>
  <c r="J23" s="1"/>
  <c r="AJ25"/>
  <c r="J25" s="1"/>
  <c r="AJ27"/>
  <c r="J27" s="1"/>
  <c r="AJ29"/>
  <c r="J29" s="1"/>
  <c r="AJ31"/>
  <c r="J31" s="1"/>
  <c r="AJ33"/>
  <c r="J33" s="1"/>
  <c r="AJ14"/>
  <c r="J14" s="1"/>
  <c r="AJ16"/>
  <c r="J16" s="1"/>
  <c r="AJ18"/>
  <c r="J18" s="1"/>
  <c r="AJ20"/>
  <c r="J20" s="1"/>
  <c r="AJ22"/>
  <c r="J22" s="1"/>
  <c r="AJ24"/>
  <c r="J24" s="1"/>
  <c r="AJ26"/>
  <c r="J26" s="1"/>
  <c r="AJ28"/>
  <c r="J28" s="1"/>
  <c r="AJ30"/>
  <c r="J30" s="1"/>
  <c r="AJ32"/>
  <c r="J32" s="1"/>
  <c r="B4"/>
  <c r="B5"/>
  <c r="B6"/>
  <c r="B7"/>
  <c r="B8"/>
  <c r="B9"/>
  <c r="B10"/>
  <c r="B11"/>
  <c r="B12"/>
  <c r="B13"/>
  <c r="B17"/>
  <c r="B21"/>
  <c r="B25"/>
  <c r="B29"/>
  <c r="B15"/>
  <c r="B19"/>
  <c r="B23"/>
  <c r="B27"/>
  <c r="B31"/>
  <c r="AJ4"/>
  <c r="J4" s="1"/>
  <c r="AJ5"/>
  <c r="J5" s="1"/>
  <c r="AJ6"/>
  <c r="J6" s="1"/>
  <c r="AJ7"/>
  <c r="J7" s="1"/>
  <c r="AJ8"/>
  <c r="J8" s="1"/>
  <c r="AJ9"/>
  <c r="J9" s="1"/>
  <c r="AJ10"/>
  <c r="J10" s="1"/>
  <c r="AJ11"/>
  <c r="J11" s="1"/>
  <c r="AJ12"/>
  <c r="J12" s="1"/>
  <c r="O59"/>
  <c r="M59"/>
  <c r="E42"/>
  <c r="N59"/>
  <c r="L59"/>
  <c r="O61"/>
  <c r="M61"/>
  <c r="E44"/>
  <c r="N61"/>
  <c r="L61"/>
  <c r="B14"/>
  <c r="B16"/>
  <c r="B18"/>
  <c r="B20"/>
  <c r="B22"/>
  <c r="B24"/>
  <c r="B26"/>
  <c r="B28"/>
  <c r="B30"/>
  <c r="B32"/>
  <c r="AJ36"/>
  <c r="E59"/>
  <c r="H59"/>
  <c r="E76" s="1"/>
  <c r="N510" i="18" s="1"/>
  <c r="E61" i="17"/>
  <c r="H61"/>
  <c r="E78" s="1"/>
  <c r="N512" i="18" s="1"/>
  <c r="E63" i="17"/>
  <c r="H63"/>
  <c r="E80" s="1"/>
  <c r="N514" i="18" s="1"/>
  <c r="K63" i="17"/>
  <c r="E65"/>
  <c r="H65"/>
  <c r="E82" s="1"/>
  <c r="N516" i="18" s="1"/>
  <c r="K65" i="17"/>
  <c r="E67"/>
  <c r="H67"/>
  <c r="E84" s="1"/>
  <c r="N518" i="18" s="1"/>
  <c r="K67" i="17"/>
  <c r="E69"/>
  <c r="H69"/>
  <c r="E86" s="1"/>
  <c r="N520" i="18" s="1"/>
  <c r="K69" i="17"/>
  <c r="E71"/>
  <c r="H71"/>
  <c r="E88" s="1"/>
  <c r="N522" i="18" s="1"/>
  <c r="K71" i="17"/>
  <c r="D63"/>
  <c r="D65"/>
  <c r="D67"/>
  <c r="D69"/>
  <c r="G69"/>
  <c r="D71"/>
  <c r="G71"/>
  <c r="L67" i="20" l="1"/>
  <c r="D83" i="19"/>
  <c r="D49" s="1"/>
  <c r="U5" i="18" s="1"/>
  <c r="U29" s="1"/>
  <c r="K457"/>
  <c r="C532"/>
  <c r="L69" i="19"/>
  <c r="L67"/>
  <c r="O69"/>
  <c r="L61" i="21"/>
  <c r="B5"/>
  <c r="A19" i="31"/>
  <c r="M61" i="21"/>
  <c r="O67" i="20"/>
  <c r="N67"/>
  <c r="E50"/>
  <c r="C537" i="18"/>
  <c r="E46" i="21"/>
  <c r="M60" i="17"/>
  <c r="D81" i="19"/>
  <c r="C515" i="18" s="1"/>
  <c r="C531"/>
  <c r="O61" i="19"/>
  <c r="C525" i="18"/>
  <c r="D88" i="21"/>
  <c r="E522" i="18" s="1"/>
  <c r="C533"/>
  <c r="D82" i="21"/>
  <c r="E516" i="18" s="1"/>
  <c r="C535"/>
  <c r="L59" i="20"/>
  <c r="M59"/>
  <c r="C527" i="18"/>
  <c r="L65" i="20"/>
  <c r="O71" i="19"/>
  <c r="N59" i="20"/>
  <c r="C530" i="18"/>
  <c r="L71" i="19"/>
  <c r="C529" i="18"/>
  <c r="C526"/>
  <c r="D87" i="17"/>
  <c r="B521" i="18" s="1"/>
  <c r="M70" i="17"/>
  <c r="C534" i="18"/>
  <c r="C524"/>
  <c r="C536"/>
  <c r="C528"/>
  <c r="D47" i="19"/>
  <c r="Q5" i="18" s="1"/>
  <c r="Q29" s="1"/>
  <c r="N63" i="21"/>
  <c r="L63"/>
  <c r="E44"/>
  <c r="O61"/>
  <c r="G48"/>
  <c r="E43" i="17"/>
  <c r="L70"/>
  <c r="L60"/>
  <c r="O60"/>
  <c r="D77"/>
  <c r="B511" i="18" s="1"/>
  <c r="M62" i="17"/>
  <c r="D76"/>
  <c r="O58"/>
  <c r="A10" i="30"/>
  <c r="B9"/>
  <c r="O70" i="17"/>
  <c r="E53"/>
  <c r="G100" i="18"/>
  <c r="G101"/>
  <c r="D103"/>
  <c r="D104"/>
  <c r="D105"/>
  <c r="A94"/>
  <c r="B93"/>
  <c r="C93" s="1"/>
  <c r="D86" i="20"/>
  <c r="D82"/>
  <c r="L59" i="19"/>
  <c r="L66"/>
  <c r="L64"/>
  <c r="L62"/>
  <c r="L65"/>
  <c r="L61"/>
  <c r="O67"/>
  <c r="O63"/>
  <c r="D78"/>
  <c r="D77"/>
  <c r="D88"/>
  <c r="D85"/>
  <c r="D79"/>
  <c r="D86" i="21"/>
  <c r="D84"/>
  <c r="D80"/>
  <c r="E514" i="18" s="1"/>
  <c r="D78" i="21"/>
  <c r="D76"/>
  <c r="E510" i="18" s="1"/>
  <c r="G52" i="21"/>
  <c r="G51" i="19"/>
  <c r="M66"/>
  <c r="M64"/>
  <c r="M62"/>
  <c r="D86"/>
  <c r="D88" i="20"/>
  <c r="D84"/>
  <c r="D80"/>
  <c r="D78"/>
  <c r="D76"/>
  <c r="G52"/>
  <c r="G44"/>
  <c r="E48"/>
  <c r="O65"/>
  <c r="D75"/>
  <c r="L58" i="17"/>
  <c r="M58"/>
  <c r="E41"/>
  <c r="D83" i="21"/>
  <c r="E517" i="18" s="1"/>
  <c r="N69" i="19"/>
  <c r="G52" s="1"/>
  <c r="E52"/>
  <c r="O66"/>
  <c r="E49"/>
  <c r="O62"/>
  <c r="E45"/>
  <c r="O64"/>
  <c r="E47"/>
  <c r="D79" i="17"/>
  <c r="D84"/>
  <c r="D85"/>
  <c r="B519" i="18" s="1"/>
  <c r="B10" i="28"/>
  <c r="A11"/>
  <c r="A10" i="27"/>
  <c r="B9"/>
  <c r="A11" i="26"/>
  <c r="B10"/>
  <c r="A10" i="25"/>
  <c r="B9"/>
  <c r="A10" i="24"/>
  <c r="B9"/>
  <c r="A10" i="23"/>
  <c r="B9"/>
  <c r="B9" i="22"/>
  <c r="A10"/>
  <c r="M68" i="17"/>
  <c r="N68"/>
  <c r="L68"/>
  <c r="E51"/>
  <c r="D83"/>
  <c r="B517" i="18" s="1"/>
  <c r="O62" i="17"/>
  <c r="G45" s="1"/>
  <c r="E45"/>
  <c r="G41" i="19"/>
  <c r="D81" i="17"/>
  <c r="B515" i="18" s="1"/>
  <c r="D75" i="19"/>
  <c r="D75" i="17"/>
  <c r="D80"/>
  <c r="B514" i="18" s="1"/>
  <c r="D82" i="17"/>
  <c r="B516" i="18" s="1"/>
  <c r="D78" i="17"/>
  <c r="D88"/>
  <c r="D83" i="20"/>
  <c r="D81"/>
  <c r="D54" i="21"/>
  <c r="AE7" i="18" s="1"/>
  <c r="AE31" s="1"/>
  <c r="D75" i="21"/>
  <c r="N71" i="19"/>
  <c r="E54"/>
  <c r="D84"/>
  <c r="D82"/>
  <c r="D80"/>
  <c r="D48" i="21"/>
  <c r="S7" i="18" s="1"/>
  <c r="S31" s="1"/>
  <c r="D81" i="21"/>
  <c r="N59" i="19"/>
  <c r="E42"/>
  <c r="D76"/>
  <c r="O64" i="17"/>
  <c r="N64"/>
  <c r="L64"/>
  <c r="E47"/>
  <c r="G43" i="19"/>
  <c r="O70"/>
  <c r="E53"/>
  <c r="N70"/>
  <c r="L70"/>
  <c r="D87"/>
  <c r="N67"/>
  <c r="E50"/>
  <c r="N65"/>
  <c r="E48"/>
  <c r="N63"/>
  <c r="G46" s="1"/>
  <c r="E46"/>
  <c r="N61"/>
  <c r="E44"/>
  <c r="O66" i="17"/>
  <c r="N66"/>
  <c r="L66"/>
  <c r="E49"/>
  <c r="N70" i="21"/>
  <c r="L70"/>
  <c r="E53"/>
  <c r="O70"/>
  <c r="M70"/>
  <c r="N66"/>
  <c r="L66"/>
  <c r="E49"/>
  <c r="O66"/>
  <c r="M66"/>
  <c r="N62"/>
  <c r="L62"/>
  <c r="E45"/>
  <c r="O62"/>
  <c r="M62"/>
  <c r="N58"/>
  <c r="L58"/>
  <c r="E41"/>
  <c r="O58"/>
  <c r="M58"/>
  <c r="N68"/>
  <c r="L68"/>
  <c r="E51"/>
  <c r="M68"/>
  <c r="O68"/>
  <c r="N64"/>
  <c r="L64"/>
  <c r="E47"/>
  <c r="M64"/>
  <c r="O64"/>
  <c r="N60"/>
  <c r="L60"/>
  <c r="E43"/>
  <c r="M60"/>
  <c r="O60"/>
  <c r="A7"/>
  <c r="B6"/>
  <c r="G54"/>
  <c r="G50"/>
  <c r="G42"/>
  <c r="D87"/>
  <c r="D79"/>
  <c r="D85"/>
  <c r="D77"/>
  <c r="N70" i="20"/>
  <c r="L70"/>
  <c r="E53"/>
  <c r="O70"/>
  <c r="M70"/>
  <c r="N66"/>
  <c r="L66"/>
  <c r="E49"/>
  <c r="O66"/>
  <c r="M66"/>
  <c r="N62"/>
  <c r="L62"/>
  <c r="E45"/>
  <c r="O62"/>
  <c r="M62"/>
  <c r="N58"/>
  <c r="L58"/>
  <c r="E41"/>
  <c r="O58"/>
  <c r="M58"/>
  <c r="N68"/>
  <c r="L68"/>
  <c r="E51"/>
  <c r="M68"/>
  <c r="O68"/>
  <c r="N64"/>
  <c r="L64"/>
  <c r="E47"/>
  <c r="M64"/>
  <c r="O64"/>
  <c r="N60"/>
  <c r="L60"/>
  <c r="E43"/>
  <c r="M60"/>
  <c r="O60"/>
  <c r="A7"/>
  <c r="B6"/>
  <c r="G54"/>
  <c r="G46"/>
  <c r="D87"/>
  <c r="D79"/>
  <c r="D85"/>
  <c r="D77"/>
  <c r="B5" i="19"/>
  <c r="A6"/>
  <c r="G42" i="17"/>
  <c r="N69"/>
  <c r="L69"/>
  <c r="O69"/>
  <c r="M69"/>
  <c r="E52"/>
  <c r="N65"/>
  <c r="L65"/>
  <c r="O65"/>
  <c r="M65"/>
  <c r="E48"/>
  <c r="G44"/>
  <c r="N71"/>
  <c r="L71"/>
  <c r="O71"/>
  <c r="M71"/>
  <c r="E54"/>
  <c r="N67"/>
  <c r="L67"/>
  <c r="O67"/>
  <c r="M67"/>
  <c r="E50"/>
  <c r="N63"/>
  <c r="L63"/>
  <c r="O63"/>
  <c r="M63"/>
  <c r="E46"/>
  <c r="D86"/>
  <c r="C517" i="18" l="1"/>
  <c r="G46" i="21"/>
  <c r="G50" i="20"/>
  <c r="D53" i="17"/>
  <c r="AC4" i="18" s="1"/>
  <c r="AC28" s="1"/>
  <c r="G42" i="20"/>
  <c r="G44" i="21"/>
  <c r="D46"/>
  <c r="O7" i="18" s="1"/>
  <c r="O31" s="1"/>
  <c r="D43" i="17"/>
  <c r="I4" i="18" s="1"/>
  <c r="I28" s="1"/>
  <c r="D49" i="20"/>
  <c r="U6" i="18" s="1"/>
  <c r="U30" s="1"/>
  <c r="D517"/>
  <c r="B532" s="1"/>
  <c r="D49" i="21"/>
  <c r="U7" i="18" s="1"/>
  <c r="U31" s="1"/>
  <c r="D42" i="21"/>
  <c r="G7" i="18" s="1"/>
  <c r="G31" s="1"/>
  <c r="B19" i="31"/>
  <c r="G44" i="19"/>
  <c r="G54"/>
  <c r="G48" i="20"/>
  <c r="D43" i="21"/>
  <c r="I7" i="18" s="1"/>
  <c r="I31" s="1"/>
  <c r="E511"/>
  <c r="D45" i="21"/>
  <c r="M7" i="18" s="1"/>
  <c r="M31" s="1"/>
  <c r="E513"/>
  <c r="D47" i="21"/>
  <c r="Q7" i="18" s="1"/>
  <c r="Q31" s="1"/>
  <c r="E515"/>
  <c r="D52" i="21"/>
  <c r="AA7" i="18" s="1"/>
  <c r="AA31" s="1"/>
  <c r="E520"/>
  <c r="D51" i="21"/>
  <c r="Y7" i="18" s="1"/>
  <c r="Y31" s="1"/>
  <c r="E519"/>
  <c r="D53" i="21"/>
  <c r="AC7" i="18" s="1"/>
  <c r="AC31" s="1"/>
  <c r="E521"/>
  <c r="D44" i="21"/>
  <c r="E512" i="18"/>
  <c r="D50" i="21"/>
  <c r="W7" i="18" s="1"/>
  <c r="W31" s="1"/>
  <c r="E518"/>
  <c r="D51" i="20"/>
  <c r="Y6" i="18" s="1"/>
  <c r="Y30" s="1"/>
  <c r="D519"/>
  <c r="D53" i="20"/>
  <c r="AC6" i="18" s="1"/>
  <c r="AC30" s="1"/>
  <c r="D521"/>
  <c r="D48" i="19"/>
  <c r="S5" i="18" s="1"/>
  <c r="S29" s="1"/>
  <c r="C516"/>
  <c r="D41" i="21"/>
  <c r="C7" i="18" s="1"/>
  <c r="C31" s="1"/>
  <c r="E509"/>
  <c r="D47" i="20"/>
  <c r="Q6" i="18" s="1"/>
  <c r="Q30" s="1"/>
  <c r="D515"/>
  <c r="D54" i="17"/>
  <c r="AE4" i="18" s="1"/>
  <c r="AE28" s="1"/>
  <c r="B522"/>
  <c r="D41" i="17"/>
  <c r="C4" i="18" s="1"/>
  <c r="C28" s="1"/>
  <c r="B509"/>
  <c r="D45" i="17"/>
  <c r="M4" i="18" s="1"/>
  <c r="M28" s="1"/>
  <c r="B513"/>
  <c r="D41" i="20"/>
  <c r="C6" i="18" s="1"/>
  <c r="C30" s="1"/>
  <c r="D509"/>
  <c r="D44" i="20"/>
  <c r="K6" i="18" s="1"/>
  <c r="K30" s="1"/>
  <c r="D512"/>
  <c r="D50" i="20"/>
  <c r="W6" i="18" s="1"/>
  <c r="W30" s="1"/>
  <c r="D518"/>
  <c r="D52" i="19"/>
  <c r="AA5" i="18" s="1"/>
  <c r="AA29" s="1"/>
  <c r="C520"/>
  <c r="D45" i="19"/>
  <c r="M5" i="18" s="1"/>
  <c r="M29" s="1"/>
  <c r="C513"/>
  <c r="D54" i="19"/>
  <c r="AE5" i="18" s="1"/>
  <c r="AE29" s="1"/>
  <c r="C522"/>
  <c r="D44" i="19"/>
  <c r="K5" i="18" s="1"/>
  <c r="K29" s="1"/>
  <c r="C512"/>
  <c r="D52" i="20"/>
  <c r="AA6" i="18" s="1"/>
  <c r="AA30" s="1"/>
  <c r="D520"/>
  <c r="D52" i="17"/>
  <c r="AA4" i="18" s="1"/>
  <c r="AA28" s="1"/>
  <c r="B520"/>
  <c r="D43" i="20"/>
  <c r="I6" i="18" s="1"/>
  <c r="I30" s="1"/>
  <c r="D511"/>
  <c r="D45" i="20"/>
  <c r="M6" i="18" s="1"/>
  <c r="M30" s="1"/>
  <c r="D513"/>
  <c r="D53" i="19"/>
  <c r="AC5" i="18" s="1"/>
  <c r="AC29" s="1"/>
  <c r="C521"/>
  <c r="D42" i="19"/>
  <c r="G5" i="18" s="1"/>
  <c r="G29" s="1"/>
  <c r="C510"/>
  <c r="D46" i="19"/>
  <c r="O5" i="18" s="1"/>
  <c r="O29" s="1"/>
  <c r="C514"/>
  <c r="D50" i="19"/>
  <c r="W5" i="18" s="1"/>
  <c r="W29" s="1"/>
  <c r="C518"/>
  <c r="D44" i="17"/>
  <c r="K4" i="18" s="1"/>
  <c r="K28" s="1"/>
  <c r="B512"/>
  <c r="D41" i="19"/>
  <c r="C5" i="18" s="1"/>
  <c r="C29" s="1"/>
  <c r="C509"/>
  <c r="D50" i="17"/>
  <c r="B518" i="18"/>
  <c r="D42" i="20"/>
  <c r="G6" i="18" s="1"/>
  <c r="G30" s="1"/>
  <c r="D510"/>
  <c r="D46" i="20"/>
  <c r="O6" i="18" s="1"/>
  <c r="O30" s="1"/>
  <c r="D514"/>
  <c r="D54" i="20"/>
  <c r="AE6" i="18" s="1"/>
  <c r="AE30" s="1"/>
  <c r="D522"/>
  <c r="D51" i="19"/>
  <c r="Y5" i="18" s="1"/>
  <c r="Y29" s="1"/>
  <c r="C519"/>
  <c r="D43" i="19"/>
  <c r="I5" i="18" s="1"/>
  <c r="I29" s="1"/>
  <c r="C511"/>
  <c r="D48" i="20"/>
  <c r="S6" i="18" s="1"/>
  <c r="S30" s="1"/>
  <c r="D516"/>
  <c r="B531" s="1"/>
  <c r="D42" i="17"/>
  <c r="G4" i="18" s="1"/>
  <c r="G28" s="1"/>
  <c r="G24" s="1"/>
  <c r="G26" s="1"/>
  <c r="K459" s="1"/>
  <c r="B510"/>
  <c r="G43" i="17"/>
  <c r="G42" i="19"/>
  <c r="G53" i="17"/>
  <c r="G41"/>
  <c r="A11" i="30"/>
  <c r="B10"/>
  <c r="G102" i="18"/>
  <c r="G103"/>
  <c r="D107"/>
  <c r="D108"/>
  <c r="D106"/>
  <c r="A95"/>
  <c r="B94"/>
  <c r="C94" s="1"/>
  <c r="G49" i="19"/>
  <c r="G45"/>
  <c r="G48"/>
  <c r="G50"/>
  <c r="G47"/>
  <c r="D48" i="17"/>
  <c r="S4" i="18" s="1"/>
  <c r="S28" s="1"/>
  <c r="D51" i="17"/>
  <c r="Y4" i="18" s="1"/>
  <c r="Y28" s="1"/>
  <c r="D46" i="17"/>
  <c r="O4" i="18" s="1"/>
  <c r="O28" s="1"/>
  <c r="D47" i="17"/>
  <c r="Q4" i="18" s="1"/>
  <c r="Q28" s="1"/>
  <c r="D49" i="17"/>
  <c r="U4" i="18" s="1"/>
  <c r="U28" s="1"/>
  <c r="U24" s="1"/>
  <c r="U26" s="1"/>
  <c r="K466" s="1"/>
  <c r="G53" i="19"/>
  <c r="W28" i="18"/>
  <c r="G51" i="17"/>
  <c r="K7" i="18"/>
  <c r="K31" s="1"/>
  <c r="A12" i="28"/>
  <c r="B11"/>
  <c r="A11" i="27"/>
  <c r="B10"/>
  <c r="A12" i="26"/>
  <c r="B11"/>
  <c r="B10" i="25"/>
  <c r="A11"/>
  <c r="A11" i="24"/>
  <c r="B10"/>
  <c r="A11" i="23"/>
  <c r="B10"/>
  <c r="A11" i="22"/>
  <c r="B10"/>
  <c r="G47" i="17"/>
  <c r="G49"/>
  <c r="G47" i="21"/>
  <c r="G41"/>
  <c r="G49"/>
  <c r="A8"/>
  <c r="B7"/>
  <c r="G43"/>
  <c r="G51"/>
  <c r="G45"/>
  <c r="G53"/>
  <c r="A8" i="20"/>
  <c r="B7"/>
  <c r="G43"/>
  <c r="G51"/>
  <c r="G45"/>
  <c r="G53"/>
  <c r="G47"/>
  <c r="G41"/>
  <c r="G49"/>
  <c r="B6" i="19"/>
  <c r="A7"/>
  <c r="G50" i="17"/>
  <c r="G48"/>
  <c r="G46"/>
  <c r="G54"/>
  <c r="G52"/>
  <c r="B525" i="18" l="1"/>
  <c r="AA24"/>
  <c r="AA26" s="1"/>
  <c r="K469" s="1"/>
  <c r="W24"/>
  <c r="W26" s="1"/>
  <c r="K467" s="1"/>
  <c r="B529"/>
  <c r="I24"/>
  <c r="I26" s="1"/>
  <c r="K460" s="1"/>
  <c r="AC24"/>
  <c r="AC26" s="1"/>
  <c r="K470" s="1"/>
  <c r="Q24"/>
  <c r="Q26" s="1"/>
  <c r="K464" s="1"/>
  <c r="B526"/>
  <c r="B534"/>
  <c r="B533"/>
  <c r="B527"/>
  <c r="B536"/>
  <c r="B535"/>
  <c r="B530"/>
  <c r="B528"/>
  <c r="B524"/>
  <c r="B537"/>
  <c r="M24"/>
  <c r="M26" s="1"/>
  <c r="K462" s="1"/>
  <c r="AE24"/>
  <c r="AE26" s="1"/>
  <c r="K471" s="1"/>
  <c r="O24"/>
  <c r="O26" s="1"/>
  <c r="K463" s="1"/>
  <c r="S24"/>
  <c r="S26" s="1"/>
  <c r="K465" s="1"/>
  <c r="Y24"/>
  <c r="Y26" s="1"/>
  <c r="K468" s="1"/>
  <c r="A12" i="30"/>
  <c r="B11"/>
  <c r="G104" i="18"/>
  <c r="G105"/>
  <c r="D109"/>
  <c r="D110"/>
  <c r="D111"/>
  <c r="A96"/>
  <c r="B95"/>
  <c r="C95" s="1"/>
  <c r="C24"/>
  <c r="C26" s="1"/>
  <c r="K458" s="1"/>
  <c r="K24"/>
  <c r="K26" s="1"/>
  <c r="K461" s="1"/>
  <c r="B12" i="28"/>
  <c r="A13"/>
  <c r="B11" i="27"/>
  <c r="A12"/>
  <c r="A13" i="26"/>
  <c r="B12"/>
  <c r="B11" i="25"/>
  <c r="A12"/>
  <c r="B11" i="24"/>
  <c r="A12"/>
  <c r="A12" i="23"/>
  <c r="B11"/>
  <c r="B11" i="22"/>
  <c r="A12"/>
  <c r="A9" i="21"/>
  <c r="B8"/>
  <c r="A9" i="20"/>
  <c r="B8"/>
  <c r="B7" i="19"/>
  <c r="A8"/>
  <c r="A13" i="30" l="1"/>
  <c r="B12"/>
  <c r="G106" i="18"/>
  <c r="G107"/>
  <c r="D113"/>
  <c r="D114"/>
  <c r="D112"/>
  <c r="A97"/>
  <c r="B96"/>
  <c r="C96" s="1"/>
  <c r="A14" i="28"/>
  <c r="B13"/>
  <c r="A13" i="27"/>
  <c r="B12"/>
  <c r="B13" i="26"/>
  <c r="A14"/>
  <c r="B12" i="25"/>
  <c r="A13"/>
  <c r="A13" i="24"/>
  <c r="B12"/>
  <c r="A13" i="23"/>
  <c r="B12"/>
  <c r="A13" i="22"/>
  <c r="B12"/>
  <c r="A10" i="21"/>
  <c r="B9"/>
  <c r="A10" i="20"/>
  <c r="B9"/>
  <c r="B8" i="19"/>
  <c r="A9"/>
  <c r="A14" i="30" l="1"/>
  <c r="B13"/>
  <c r="G108" i="18"/>
  <c r="G109"/>
  <c r="D115"/>
  <c r="D116"/>
  <c r="D117"/>
  <c r="A98"/>
  <c r="B97"/>
  <c r="C97" s="1"/>
  <c r="A15" i="28"/>
  <c r="B14"/>
  <c r="A14" i="27"/>
  <c r="B13"/>
  <c r="A15" i="26"/>
  <c r="B14"/>
  <c r="B13" i="25"/>
  <c r="A14"/>
  <c r="A14" i="24"/>
  <c r="B13"/>
  <c r="A14" i="23"/>
  <c r="B13"/>
  <c r="B13" i="22"/>
  <c r="A14"/>
  <c r="A11" i="21"/>
  <c r="B10"/>
  <c r="A11" i="20"/>
  <c r="B10"/>
  <c r="B9" i="19"/>
  <c r="A10"/>
  <c r="A15" i="30" l="1"/>
  <c r="B14"/>
  <c r="G110" i="18"/>
  <c r="G111"/>
  <c r="D119"/>
  <c r="D120"/>
  <c r="D118"/>
  <c r="A99"/>
  <c r="B98"/>
  <c r="C98" s="1"/>
  <c r="B15" i="28"/>
  <c r="A16"/>
  <c r="A15" i="27"/>
  <c r="B14"/>
  <c r="A16" i="26"/>
  <c r="B15"/>
  <c r="B14" i="25"/>
  <c r="A15"/>
  <c r="A15" i="24"/>
  <c r="B14"/>
  <c r="A15" i="23"/>
  <c r="B14"/>
  <c r="A15" i="22"/>
  <c r="B14"/>
  <c r="A12" i="21"/>
  <c r="B11"/>
  <c r="A12" i="20"/>
  <c r="B11"/>
  <c r="B10" i="19"/>
  <c r="A11"/>
  <c r="B24" i="31" l="1"/>
  <c r="A16" i="30"/>
  <c r="B15"/>
  <c r="G112" i="18"/>
  <c r="G113"/>
  <c r="D121"/>
  <c r="D122"/>
  <c r="D123"/>
  <c r="A100"/>
  <c r="B99"/>
  <c r="C99" s="1"/>
  <c r="A17" i="28"/>
  <c r="B16"/>
  <c r="A16" i="27"/>
  <c r="B15"/>
  <c r="A17" i="26"/>
  <c r="B16"/>
  <c r="B15" i="25"/>
  <c r="A16"/>
  <c r="A16" i="24"/>
  <c r="B15"/>
  <c r="A16" i="23"/>
  <c r="B15"/>
  <c r="A16" i="22"/>
  <c r="B15"/>
  <c r="A13" i="21"/>
  <c r="B12"/>
  <c r="A13" i="20"/>
  <c r="B12"/>
  <c r="B11" i="19"/>
  <c r="A12"/>
  <c r="A17" i="30" l="1"/>
  <c r="B16"/>
  <c r="G114" i="18"/>
  <c r="G115"/>
  <c r="D125"/>
  <c r="D126"/>
  <c r="D124"/>
  <c r="A101"/>
  <c r="B100"/>
  <c r="C100" s="1"/>
  <c r="A18" i="28"/>
  <c r="B17"/>
  <c r="A17" i="27"/>
  <c r="B16"/>
  <c r="B17" i="26"/>
  <c r="A18"/>
  <c r="B16" i="25"/>
  <c r="A17"/>
  <c r="A17" i="24"/>
  <c r="B16"/>
  <c r="A17" i="23"/>
  <c r="B16"/>
  <c r="A17" i="22"/>
  <c r="B16"/>
  <c r="A14" i="21"/>
  <c r="B13"/>
  <c r="A14" i="20"/>
  <c r="B13"/>
  <c r="B12" i="19"/>
  <c r="A13"/>
  <c r="B26" i="31" l="1"/>
  <c r="A18" i="30"/>
  <c r="B17"/>
  <c r="G116" i="18"/>
  <c r="G117"/>
  <c r="D127"/>
  <c r="D128"/>
  <c r="D129"/>
  <c r="A102"/>
  <c r="B101"/>
  <c r="C101" s="1"/>
  <c r="A19" i="28"/>
  <c r="B18"/>
  <c r="A18" i="27"/>
  <c r="B17"/>
  <c r="A19" i="26"/>
  <c r="B18"/>
  <c r="B17" i="25"/>
  <c r="A18"/>
  <c r="A18" i="24"/>
  <c r="B17"/>
  <c r="A18" i="23"/>
  <c r="B17"/>
  <c r="B17" i="22"/>
  <c r="A18"/>
  <c r="A15" i="21"/>
  <c r="B14"/>
  <c r="A15" i="20"/>
  <c r="B14"/>
  <c r="B13" i="19"/>
  <c r="A14"/>
  <c r="A19" i="30" l="1"/>
  <c r="B18"/>
  <c r="G118" i="18"/>
  <c r="G119"/>
  <c r="D131"/>
  <c r="D132"/>
  <c r="D130"/>
  <c r="A103"/>
  <c r="B102"/>
  <c r="C102" s="1"/>
  <c r="B19" i="28"/>
  <c r="A20"/>
  <c r="A19" i="27"/>
  <c r="B18"/>
  <c r="A20" i="26"/>
  <c r="B19"/>
  <c r="B18" i="25"/>
  <c r="A19"/>
  <c r="A19" i="24"/>
  <c r="B18"/>
  <c r="A19" i="23"/>
  <c r="B18"/>
  <c r="A19" i="22"/>
  <c r="B18"/>
  <c r="A16" i="21"/>
  <c r="B15"/>
  <c r="A16" i="20"/>
  <c r="B15"/>
  <c r="B14" i="19"/>
  <c r="A15"/>
  <c r="B28" i="31" l="1"/>
  <c r="A20" i="30"/>
  <c r="B19"/>
  <c r="G120" i="18"/>
  <c r="G121"/>
  <c r="D133"/>
  <c r="D134"/>
  <c r="D135"/>
  <c r="A104"/>
  <c r="B103"/>
  <c r="C103" s="1"/>
  <c r="A21" i="28"/>
  <c r="B20"/>
  <c r="A20" i="27"/>
  <c r="B19"/>
  <c r="A21" i="26"/>
  <c r="B20"/>
  <c r="B19" i="25"/>
  <c r="A20"/>
  <c r="A20" i="24"/>
  <c r="B19"/>
  <c r="A20" i="23"/>
  <c r="B19"/>
  <c r="B19" i="22"/>
  <c r="A20"/>
  <c r="A17" i="21"/>
  <c r="B16"/>
  <c r="A17" i="20"/>
  <c r="B16"/>
  <c r="B15" i="19"/>
  <c r="A16"/>
  <c r="A21" i="30" l="1"/>
  <c r="B20"/>
  <c r="G122" i="18"/>
  <c r="G123"/>
  <c r="D137"/>
  <c r="D138"/>
  <c r="D136"/>
  <c r="A105"/>
  <c r="B104"/>
  <c r="C104" s="1"/>
  <c r="B21" i="28"/>
  <c r="A22"/>
  <c r="A21" i="27"/>
  <c r="B20"/>
  <c r="B21" i="26"/>
  <c r="A22"/>
  <c r="B20" i="25"/>
  <c r="A21"/>
  <c r="A21" i="24"/>
  <c r="B20"/>
  <c r="A21" i="23"/>
  <c r="B20"/>
  <c r="A21" i="22"/>
  <c r="B20"/>
  <c r="A18" i="21"/>
  <c r="B17"/>
  <c r="A18" i="20"/>
  <c r="B17"/>
  <c r="B16" i="19"/>
  <c r="A17"/>
  <c r="B30" i="31" l="1"/>
  <c r="A22" i="30"/>
  <c r="B21"/>
  <c r="G124" i="18"/>
  <c r="G125"/>
  <c r="D139"/>
  <c r="D140"/>
  <c r="D141"/>
  <c r="A106"/>
  <c r="B105"/>
  <c r="C105" s="1"/>
  <c r="A23" i="28"/>
  <c r="B22"/>
  <c r="A22" i="27"/>
  <c r="B21"/>
  <c r="A23" i="26"/>
  <c r="B22"/>
  <c r="A22" i="25"/>
  <c r="B21"/>
  <c r="A22" i="24"/>
  <c r="B21"/>
  <c r="A22" i="23"/>
  <c r="B21"/>
  <c r="B21" i="22"/>
  <c r="A22"/>
  <c r="A19" i="21"/>
  <c r="B18"/>
  <c r="A19" i="20"/>
  <c r="B18"/>
  <c r="B17" i="19"/>
  <c r="A18"/>
  <c r="A23" i="30" l="1"/>
  <c r="B22"/>
  <c r="G126" i="18"/>
  <c r="G127"/>
  <c r="D143"/>
  <c r="D144"/>
  <c r="D142"/>
  <c r="A107"/>
  <c r="B106"/>
  <c r="C106" s="1"/>
  <c r="B23" i="28"/>
  <c r="A24"/>
  <c r="A23" i="27"/>
  <c r="B22"/>
  <c r="A24" i="26"/>
  <c r="B23"/>
  <c r="B22" i="25"/>
  <c r="A23"/>
  <c r="A23" i="24"/>
  <c r="B22"/>
  <c r="A23" i="23"/>
  <c r="B22"/>
  <c r="A23" i="22"/>
  <c r="B22"/>
  <c r="A20" i="21"/>
  <c r="B19"/>
  <c r="A20" i="20"/>
  <c r="B19"/>
  <c r="B18" i="19"/>
  <c r="A19"/>
  <c r="B32" i="31" l="1"/>
  <c r="A24" i="30"/>
  <c r="B23"/>
  <c r="G128" i="18"/>
  <c r="G129"/>
  <c r="D145"/>
  <c r="D146"/>
  <c r="D147"/>
  <c r="A108"/>
  <c r="B107"/>
  <c r="C107" s="1"/>
  <c r="A25" i="28"/>
  <c r="B24"/>
  <c r="A24" i="27"/>
  <c r="B23"/>
  <c r="A25" i="26"/>
  <c r="B24"/>
  <c r="B23" i="25"/>
  <c r="A24"/>
  <c r="A24" i="24"/>
  <c r="B23"/>
  <c r="A24" i="23"/>
  <c r="B23"/>
  <c r="B23" i="22"/>
  <c r="A24"/>
  <c r="A21" i="21"/>
  <c r="B20"/>
  <c r="A21" i="20"/>
  <c r="B20"/>
  <c r="B19" i="19"/>
  <c r="A20"/>
  <c r="A25" i="30" l="1"/>
  <c r="B24"/>
  <c r="G130" i="18"/>
  <c r="G131"/>
  <c r="D149"/>
  <c r="D150"/>
  <c r="D148"/>
  <c r="A109"/>
  <c r="B108"/>
  <c r="C108" s="1"/>
  <c r="B25" i="28"/>
  <c r="A26"/>
  <c r="A25" i="27"/>
  <c r="B24"/>
  <c r="B25" i="26"/>
  <c r="A26"/>
  <c r="A25" i="25"/>
  <c r="B24"/>
  <c r="A25" i="24"/>
  <c r="B24"/>
  <c r="B24" i="23"/>
  <c r="A25"/>
  <c r="A25" i="22"/>
  <c r="B24"/>
  <c r="A22" i="21"/>
  <c r="B21"/>
  <c r="A22" i="20"/>
  <c r="B21"/>
  <c r="B20" i="19"/>
  <c r="A21"/>
  <c r="B34" i="31" l="1"/>
  <c r="A35"/>
  <c r="A26" i="30"/>
  <c r="B25"/>
  <c r="G132" i="18"/>
  <c r="G133"/>
  <c r="D151"/>
  <c r="D152"/>
  <c r="D153"/>
  <c r="A110"/>
  <c r="B109"/>
  <c r="C109" s="1"/>
  <c r="A27" i="28"/>
  <c r="B26"/>
  <c r="A26" i="27"/>
  <c r="B25"/>
  <c r="A27" i="26"/>
  <c r="B26"/>
  <c r="A26" i="25"/>
  <c r="B25"/>
  <c r="A26" i="24"/>
  <c r="B25"/>
  <c r="A26" i="23"/>
  <c r="B25"/>
  <c r="B25" i="22"/>
  <c r="A26"/>
  <c r="A23" i="21"/>
  <c r="B22"/>
  <c r="A23" i="20"/>
  <c r="B22"/>
  <c r="B21" i="19"/>
  <c r="A22"/>
  <c r="B35" i="31" l="1"/>
  <c r="A27" i="30"/>
  <c r="B26"/>
  <c r="G134" i="18"/>
  <c r="G135"/>
  <c r="D155"/>
  <c r="D156"/>
  <c r="D154"/>
  <c r="A111"/>
  <c r="B110"/>
  <c r="C110" s="1"/>
  <c r="B27" i="28"/>
  <c r="A28"/>
  <c r="A27" i="27"/>
  <c r="B26"/>
  <c r="B27" i="26"/>
  <c r="A28"/>
  <c r="A27" i="25"/>
  <c r="B26"/>
  <c r="B26" i="24"/>
  <c r="A27"/>
  <c r="A27" i="23"/>
  <c r="B26"/>
  <c r="A27" i="22"/>
  <c r="B26"/>
  <c r="A24" i="21"/>
  <c r="B23"/>
  <c r="A24" i="20"/>
  <c r="B23"/>
  <c r="B22" i="19"/>
  <c r="A23"/>
  <c r="A28" i="30" l="1"/>
  <c r="B27"/>
  <c r="G136" i="18"/>
  <c r="G137"/>
  <c r="D157"/>
  <c r="D158"/>
  <c r="D159"/>
  <c r="A112"/>
  <c r="B111"/>
  <c r="C111" s="1"/>
  <c r="A29" i="28"/>
  <c r="B28"/>
  <c r="A28" i="27"/>
  <c r="B27"/>
  <c r="A29" i="26"/>
  <c r="B28"/>
  <c r="B27" i="25"/>
  <c r="A28"/>
  <c r="A28" i="24"/>
  <c r="B27"/>
  <c r="A28" i="23"/>
  <c r="B27"/>
  <c r="B27" i="22"/>
  <c r="A28"/>
  <c r="A25" i="21"/>
  <c r="B24"/>
  <c r="A25" i="20"/>
  <c r="B24"/>
  <c r="B23" i="19"/>
  <c r="A24"/>
  <c r="A29" i="30" l="1"/>
  <c r="B28"/>
  <c r="G138" i="18"/>
  <c r="G139"/>
  <c r="D161"/>
  <c r="D162"/>
  <c r="D160"/>
  <c r="A113"/>
  <c r="B112"/>
  <c r="C112" s="1"/>
  <c r="B29" i="28"/>
  <c r="A30"/>
  <c r="A29" i="27"/>
  <c r="B28"/>
  <c r="A30" i="26"/>
  <c r="B29"/>
  <c r="A29" i="25"/>
  <c r="B28"/>
  <c r="A29" i="24"/>
  <c r="B28"/>
  <c r="B28" i="23"/>
  <c r="A29"/>
  <c r="A29" i="22"/>
  <c r="B28"/>
  <c r="A26" i="21"/>
  <c r="B25"/>
  <c r="A26" i="20"/>
  <c r="B25"/>
  <c r="B24" i="19"/>
  <c r="A25"/>
  <c r="A30" i="30" l="1"/>
  <c r="B29"/>
  <c r="G140" i="18"/>
  <c r="G141"/>
  <c r="D163"/>
  <c r="D164"/>
  <c r="D165"/>
  <c r="A114"/>
  <c r="B113"/>
  <c r="C113" s="1"/>
  <c r="A31" i="28"/>
  <c r="B30"/>
  <c r="B29" i="27"/>
  <c r="A30"/>
  <c r="A31" i="26"/>
  <c r="B30"/>
  <c r="B29" i="25"/>
  <c r="A30"/>
  <c r="A30" i="24"/>
  <c r="B29"/>
  <c r="A30" i="23"/>
  <c r="B29"/>
  <c r="A30" i="22"/>
  <c r="B29"/>
  <c r="A27" i="21"/>
  <c r="B26"/>
  <c r="A27" i="20"/>
  <c r="B26"/>
  <c r="B25" i="19"/>
  <c r="A26"/>
  <c r="A31" i="30" l="1"/>
  <c r="B30"/>
  <c r="G142" i="18"/>
  <c r="G143"/>
  <c r="D167"/>
  <c r="D168"/>
  <c r="D166"/>
  <c r="A115"/>
  <c r="B114"/>
  <c r="C114" s="1"/>
  <c r="A32" i="28"/>
  <c r="B31"/>
  <c r="A31" i="27"/>
  <c r="B30"/>
  <c r="A32" i="26"/>
  <c r="B31"/>
  <c r="A31" i="25"/>
  <c r="B30"/>
  <c r="B30" i="24"/>
  <c r="A31"/>
  <c r="A31" i="23"/>
  <c r="B30"/>
  <c r="A31" i="22"/>
  <c r="B30"/>
  <c r="A28" i="21"/>
  <c r="B27"/>
  <c r="A28" i="20"/>
  <c r="B27"/>
  <c r="B26" i="19"/>
  <c r="A27"/>
  <c r="A32" i="30" l="1"/>
  <c r="B31"/>
  <c r="G144" i="18"/>
  <c r="G145"/>
  <c r="D169"/>
  <c r="D170"/>
  <c r="D171"/>
  <c r="A116"/>
  <c r="B115"/>
  <c r="C115" s="1"/>
  <c r="A33" i="28"/>
  <c r="B33" s="1"/>
  <c r="B32"/>
  <c r="A32" i="27"/>
  <c r="B31"/>
  <c r="A33" i="26"/>
  <c r="B33" s="1"/>
  <c r="B32"/>
  <c r="A32" i="25"/>
  <c r="B31"/>
  <c r="A32" i="24"/>
  <c r="B31"/>
  <c r="A32" i="23"/>
  <c r="B31"/>
  <c r="A32" i="22"/>
  <c r="B31"/>
  <c r="A29" i="21"/>
  <c r="B28"/>
  <c r="A29" i="20"/>
  <c r="B28"/>
  <c r="B27" i="19"/>
  <c r="A28"/>
  <c r="A33" i="30" l="1"/>
  <c r="B33" s="1"/>
  <c r="B32"/>
  <c r="G146" i="18"/>
  <c r="G147"/>
  <c r="D173"/>
  <c r="D174"/>
  <c r="D172"/>
  <c r="A117"/>
  <c r="B116"/>
  <c r="C116" s="1"/>
  <c r="A33" i="27"/>
  <c r="B33" s="1"/>
  <c r="B32"/>
  <c r="A33" i="25"/>
  <c r="B33" s="1"/>
  <c r="B32"/>
  <c r="A33" i="24"/>
  <c r="B33" s="1"/>
  <c r="B32"/>
  <c r="B32" i="23"/>
  <c r="A33"/>
  <c r="B33" s="1"/>
  <c r="A33" i="22"/>
  <c r="B33" s="1"/>
  <c r="B32"/>
  <c r="A30" i="21"/>
  <c r="B29"/>
  <c r="A30" i="20"/>
  <c r="B29"/>
  <c r="B28" i="19"/>
  <c r="A29"/>
  <c r="G148" i="18" l="1"/>
  <c r="G149"/>
  <c r="D175"/>
  <c r="D176"/>
  <c r="D177"/>
  <c r="A118"/>
  <c r="B117"/>
  <c r="C117" s="1"/>
  <c r="A31" i="21"/>
  <c r="B30"/>
  <c r="A31" i="20"/>
  <c r="B30"/>
  <c r="B29" i="19"/>
  <c r="A30"/>
  <c r="G150" i="18" l="1"/>
  <c r="G151"/>
  <c r="D179"/>
  <c r="D180"/>
  <c r="D178"/>
  <c r="A119"/>
  <c r="B118"/>
  <c r="C118" s="1"/>
  <c r="B458" s="1"/>
  <c r="C458" s="1"/>
  <c r="A32" i="21"/>
  <c r="B31"/>
  <c r="A32" i="20"/>
  <c r="B31"/>
  <c r="B30" i="19"/>
  <c r="A31"/>
  <c r="G152" i="18" l="1"/>
  <c r="G153"/>
  <c r="D181"/>
  <c r="D182"/>
  <c r="D183"/>
  <c r="A120"/>
  <c r="B119"/>
  <c r="C119" s="1"/>
  <c r="A33" i="21"/>
  <c r="B33" s="1"/>
  <c r="B32"/>
  <c r="A33" i="20"/>
  <c r="B33" s="1"/>
  <c r="B32"/>
  <c r="B31" i="19"/>
  <c r="A32"/>
  <c r="G154" i="18" l="1"/>
  <c r="G155"/>
  <c r="D185"/>
  <c r="D186"/>
  <c r="D184"/>
  <c r="A121"/>
  <c r="B120"/>
  <c r="C120" s="1"/>
  <c r="B32" i="19"/>
  <c r="A33"/>
  <c r="B33" s="1"/>
  <c r="G156" i="18" l="1"/>
  <c r="G157"/>
  <c r="D187"/>
  <c r="D188"/>
  <c r="D189"/>
  <c r="A122"/>
  <c r="B121"/>
  <c r="C121" s="1"/>
  <c r="G158" l="1"/>
  <c r="G159"/>
  <c r="D191"/>
  <c r="D192"/>
  <c r="D190"/>
  <c r="A123"/>
  <c r="B122"/>
  <c r="C122" s="1"/>
  <c r="G160" l="1"/>
  <c r="G161"/>
  <c r="D193"/>
  <c r="D194"/>
  <c r="D195"/>
  <c r="A124"/>
  <c r="B123"/>
  <c r="C123" s="1"/>
  <c r="G162" l="1"/>
  <c r="G163"/>
  <c r="D197"/>
  <c r="D198"/>
  <c r="D196"/>
  <c r="A125"/>
  <c r="B124"/>
  <c r="C124" s="1"/>
  <c r="G164" l="1"/>
  <c r="G165"/>
  <c r="D199"/>
  <c r="D200"/>
  <c r="D201"/>
  <c r="A126"/>
  <c r="B125"/>
  <c r="C125" s="1"/>
  <c r="G166" l="1"/>
  <c r="G167"/>
  <c r="D203"/>
  <c r="D204"/>
  <c r="D202"/>
  <c r="A127"/>
  <c r="B126"/>
  <c r="C126" s="1"/>
  <c r="G168" l="1"/>
  <c r="G169"/>
  <c r="D205"/>
  <c r="D206"/>
  <c r="D207"/>
  <c r="A128"/>
  <c r="B127"/>
  <c r="C127" s="1"/>
  <c r="G170" l="1"/>
  <c r="G171"/>
  <c r="D209"/>
  <c r="D210"/>
  <c r="D208"/>
  <c r="A129"/>
  <c r="B128"/>
  <c r="C128" s="1"/>
  <c r="G172" l="1"/>
  <c r="G173"/>
  <c r="D211"/>
  <c r="D212"/>
  <c r="D213"/>
  <c r="A130"/>
  <c r="B129"/>
  <c r="C129" s="1"/>
  <c r="G174" l="1"/>
  <c r="G175"/>
  <c r="D215"/>
  <c r="D216"/>
  <c r="D214"/>
  <c r="A131"/>
  <c r="B130"/>
  <c r="C130" s="1"/>
  <c r="G176" l="1"/>
  <c r="G177"/>
  <c r="D217"/>
  <c r="D218"/>
  <c r="D219"/>
  <c r="A132"/>
  <c r="B131"/>
  <c r="C131" s="1"/>
  <c r="G178" l="1"/>
  <c r="G179"/>
  <c r="D221"/>
  <c r="D222"/>
  <c r="D220"/>
  <c r="A133"/>
  <c r="B132"/>
  <c r="C132" s="1"/>
  <c r="G180" l="1"/>
  <c r="G181"/>
  <c r="D223"/>
  <c r="D224"/>
  <c r="D225"/>
  <c r="A134"/>
  <c r="B133"/>
  <c r="C133" s="1"/>
  <c r="G182" l="1"/>
  <c r="G183"/>
  <c r="D227"/>
  <c r="D228"/>
  <c r="D226"/>
  <c r="A135"/>
  <c r="B134"/>
  <c r="C134" s="1"/>
  <c r="G184" l="1"/>
  <c r="G185"/>
  <c r="D229"/>
  <c r="D230"/>
  <c r="D231"/>
  <c r="A136"/>
  <c r="B135"/>
  <c r="C135" s="1"/>
  <c r="G186" l="1"/>
  <c r="G187"/>
  <c r="D233"/>
  <c r="D234"/>
  <c r="D232"/>
  <c r="A137"/>
  <c r="B136"/>
  <c r="C136" s="1"/>
  <c r="G188" l="1"/>
  <c r="G189"/>
  <c r="D235"/>
  <c r="D236"/>
  <c r="D237"/>
  <c r="A138"/>
  <c r="B137"/>
  <c r="C137" s="1"/>
  <c r="G190" l="1"/>
  <c r="G191"/>
  <c r="D239"/>
  <c r="D240"/>
  <c r="D238"/>
  <c r="A139"/>
  <c r="B138"/>
  <c r="C138" s="1"/>
  <c r="G192" l="1"/>
  <c r="G193"/>
  <c r="D241"/>
  <c r="D242"/>
  <c r="D243"/>
  <c r="A140"/>
  <c r="B139"/>
  <c r="C139" s="1"/>
  <c r="G194" l="1"/>
  <c r="G195"/>
  <c r="D245"/>
  <c r="D246"/>
  <c r="D244"/>
  <c r="A141"/>
  <c r="B140"/>
  <c r="C140" s="1"/>
  <c r="G196" l="1"/>
  <c r="G197"/>
  <c r="D247"/>
  <c r="D248"/>
  <c r="D249"/>
  <c r="A142"/>
  <c r="B141"/>
  <c r="C141" s="1"/>
  <c r="G198" l="1"/>
  <c r="G199"/>
  <c r="D251"/>
  <c r="D252"/>
  <c r="D250"/>
  <c r="A143"/>
  <c r="B142"/>
  <c r="C142" s="1"/>
  <c r="G200" l="1"/>
  <c r="G201"/>
  <c r="D253"/>
  <c r="D254"/>
  <c r="D255"/>
  <c r="A144"/>
  <c r="B143"/>
  <c r="C143" s="1"/>
  <c r="G202" l="1"/>
  <c r="G203"/>
  <c r="D257"/>
  <c r="D258"/>
  <c r="D256"/>
  <c r="A145"/>
  <c r="B144"/>
  <c r="C144" s="1"/>
  <c r="G204" l="1"/>
  <c r="G205"/>
  <c r="D259"/>
  <c r="D260"/>
  <c r="D261"/>
  <c r="A146"/>
  <c r="B145"/>
  <c r="C145" s="1"/>
  <c r="G206" l="1"/>
  <c r="G207"/>
  <c r="D263"/>
  <c r="D262"/>
  <c r="D264"/>
  <c r="A147"/>
  <c r="B146"/>
  <c r="C146" s="1"/>
  <c r="B459" s="1"/>
  <c r="G208" l="1"/>
  <c r="G209"/>
  <c r="D265"/>
  <c r="D266"/>
  <c r="D267"/>
  <c r="A148"/>
  <c r="B147"/>
  <c r="C147" s="1"/>
  <c r="G210" l="1"/>
  <c r="G211"/>
  <c r="D269"/>
  <c r="D270"/>
  <c r="D268"/>
  <c r="A149"/>
  <c r="B148"/>
  <c r="C148" s="1"/>
  <c r="G212" l="1"/>
  <c r="G213"/>
  <c r="D271"/>
  <c r="D272"/>
  <c r="D273"/>
  <c r="A150"/>
  <c r="B149"/>
  <c r="C149" s="1"/>
  <c r="G214" l="1"/>
  <c r="G215"/>
  <c r="D275"/>
  <c r="D274"/>
  <c r="D276"/>
  <c r="A151"/>
  <c r="B150"/>
  <c r="C150" s="1"/>
  <c r="G216" l="1"/>
  <c r="G217"/>
  <c r="D277"/>
  <c r="D278"/>
  <c r="D279"/>
  <c r="A152"/>
  <c r="B151"/>
  <c r="C151" s="1"/>
  <c r="G218" l="1"/>
  <c r="G219"/>
  <c r="D281"/>
  <c r="D282"/>
  <c r="D280"/>
  <c r="A153"/>
  <c r="B152"/>
  <c r="C152" s="1"/>
  <c r="G220" l="1"/>
  <c r="G221"/>
  <c r="D283"/>
  <c r="D284"/>
  <c r="D285"/>
  <c r="A154"/>
  <c r="B153"/>
  <c r="C153" s="1"/>
  <c r="G222" l="1"/>
  <c r="G223"/>
  <c r="D287"/>
  <c r="D286"/>
  <c r="D288"/>
  <c r="A155"/>
  <c r="B154"/>
  <c r="C154" s="1"/>
  <c r="G224" l="1"/>
  <c r="G225"/>
  <c r="D289"/>
  <c r="D290"/>
  <c r="D291"/>
  <c r="A156"/>
  <c r="B155"/>
  <c r="C155" s="1"/>
  <c r="G226" l="1"/>
  <c r="G227"/>
  <c r="D293"/>
  <c r="D294"/>
  <c r="D292"/>
  <c r="A157"/>
  <c r="B156"/>
  <c r="C156" s="1"/>
  <c r="G228" l="1"/>
  <c r="G229"/>
  <c r="D295"/>
  <c r="D296"/>
  <c r="D297"/>
  <c r="A158"/>
  <c r="B157"/>
  <c r="C157" s="1"/>
  <c r="G230" l="1"/>
  <c r="G231"/>
  <c r="D299"/>
  <c r="D298"/>
  <c r="D300"/>
  <c r="A159"/>
  <c r="B158"/>
  <c r="C158" s="1"/>
  <c r="G232" l="1"/>
  <c r="G233"/>
  <c r="D301"/>
  <c r="D302"/>
  <c r="D303"/>
  <c r="A160"/>
  <c r="B159"/>
  <c r="C159" s="1"/>
  <c r="G234" l="1"/>
  <c r="G235"/>
  <c r="D305"/>
  <c r="D306"/>
  <c r="D304"/>
  <c r="A161"/>
  <c r="B160"/>
  <c r="C160" s="1"/>
  <c r="G236" l="1"/>
  <c r="G237"/>
  <c r="D307"/>
  <c r="D308"/>
  <c r="D309"/>
  <c r="A162"/>
  <c r="B161"/>
  <c r="C161" s="1"/>
  <c r="G238" l="1"/>
  <c r="G239"/>
  <c r="D311"/>
  <c r="D310"/>
  <c r="D312"/>
  <c r="A163"/>
  <c r="B162"/>
  <c r="C162" s="1"/>
  <c r="G240" l="1"/>
  <c r="G241"/>
  <c r="D313"/>
  <c r="D314"/>
  <c r="D315"/>
  <c r="A164"/>
  <c r="B163"/>
  <c r="C163" s="1"/>
  <c r="G242" l="1"/>
  <c r="G243"/>
  <c r="D317"/>
  <c r="D318"/>
  <c r="D316"/>
  <c r="A165"/>
  <c r="B164"/>
  <c r="C164" s="1"/>
  <c r="G244" l="1"/>
  <c r="G245"/>
  <c r="D319"/>
  <c r="D320"/>
  <c r="D321"/>
  <c r="A166"/>
  <c r="B165"/>
  <c r="C165" s="1"/>
  <c r="G246" l="1"/>
  <c r="G247"/>
  <c r="D323"/>
  <c r="D322"/>
  <c r="D324"/>
  <c r="A167"/>
  <c r="B166"/>
  <c r="C166" s="1"/>
  <c r="G248" l="1"/>
  <c r="G249"/>
  <c r="D325"/>
  <c r="D326"/>
  <c r="D327"/>
  <c r="A168"/>
  <c r="B167"/>
  <c r="C167" s="1"/>
  <c r="G250" l="1"/>
  <c r="G251"/>
  <c r="D329"/>
  <c r="D330"/>
  <c r="D328"/>
  <c r="A169"/>
  <c r="B168"/>
  <c r="C168" s="1"/>
  <c r="G252" l="1"/>
  <c r="G253"/>
  <c r="D331"/>
  <c r="D332"/>
  <c r="D333"/>
  <c r="A170"/>
  <c r="B169"/>
  <c r="C169" s="1"/>
  <c r="G254" l="1"/>
  <c r="G255"/>
  <c r="D335"/>
  <c r="D334"/>
  <c r="D336"/>
  <c r="A171"/>
  <c r="B170"/>
  <c r="C170" s="1"/>
  <c r="G256" l="1"/>
  <c r="G257"/>
  <c r="D337"/>
  <c r="D338"/>
  <c r="D339"/>
  <c r="A172"/>
  <c r="B171"/>
  <c r="C171" s="1"/>
  <c r="G258" l="1"/>
  <c r="G259"/>
  <c r="D341"/>
  <c r="D342"/>
  <c r="D340"/>
  <c r="A173"/>
  <c r="B172"/>
  <c r="C172" s="1"/>
  <c r="G260" l="1"/>
  <c r="G261"/>
  <c r="D343"/>
  <c r="D344"/>
  <c r="D345"/>
  <c r="A174"/>
  <c r="B173"/>
  <c r="C173" s="1"/>
  <c r="G262" l="1"/>
  <c r="G263"/>
  <c r="D347"/>
  <c r="D346"/>
  <c r="D348"/>
  <c r="A175"/>
  <c r="B174"/>
  <c r="C174" s="1"/>
  <c r="G264" l="1"/>
  <c r="G265"/>
  <c r="D349"/>
  <c r="D350"/>
  <c r="D351"/>
  <c r="A176"/>
  <c r="B175"/>
  <c r="C175" s="1"/>
  <c r="G266" l="1"/>
  <c r="G267"/>
  <c r="D353"/>
  <c r="D354"/>
  <c r="D352"/>
  <c r="A177"/>
  <c r="B176"/>
  <c r="C176" s="1"/>
  <c r="G268" l="1"/>
  <c r="G269"/>
  <c r="D355"/>
  <c r="D356"/>
  <c r="D357"/>
  <c r="A178"/>
  <c r="B177"/>
  <c r="C177" s="1"/>
  <c r="B460" s="1"/>
  <c r="G270" l="1"/>
  <c r="G271"/>
  <c r="D359"/>
  <c r="D358"/>
  <c r="D360"/>
  <c r="A179"/>
  <c r="B178"/>
  <c r="C178" s="1"/>
  <c r="G272" l="1"/>
  <c r="G273"/>
  <c r="D361"/>
  <c r="D362"/>
  <c r="D363"/>
  <c r="A180"/>
  <c r="B179"/>
  <c r="C179" s="1"/>
  <c r="G274" l="1"/>
  <c r="G275"/>
  <c r="D365"/>
  <c r="D366"/>
  <c r="D364"/>
  <c r="A181"/>
  <c r="B180"/>
  <c r="C180" s="1"/>
  <c r="G276" l="1"/>
  <c r="G277"/>
  <c r="D367"/>
  <c r="D368"/>
  <c r="D369"/>
  <c r="A182"/>
  <c r="B181"/>
  <c r="C181" s="1"/>
  <c r="G278" l="1"/>
  <c r="G279"/>
  <c r="D371"/>
  <c r="D370"/>
  <c r="D372"/>
  <c r="A183"/>
  <c r="B182"/>
  <c r="C182" s="1"/>
  <c r="G280" l="1"/>
  <c r="G281"/>
  <c r="D373"/>
  <c r="D374"/>
  <c r="D375"/>
  <c r="A184"/>
  <c r="B183"/>
  <c r="C183" s="1"/>
  <c r="G282" l="1"/>
  <c r="G283"/>
  <c r="D377"/>
  <c r="D378"/>
  <c r="D376"/>
  <c r="A185"/>
  <c r="B184"/>
  <c r="C184" s="1"/>
  <c r="G284" l="1"/>
  <c r="G285"/>
  <c r="D379"/>
  <c r="D380"/>
  <c r="D381"/>
  <c r="A186"/>
  <c r="B185"/>
  <c r="C185" s="1"/>
  <c r="G286" l="1"/>
  <c r="G287"/>
  <c r="D383"/>
  <c r="D382"/>
  <c r="D384"/>
  <c r="A187"/>
  <c r="B186"/>
  <c r="C186" s="1"/>
  <c r="G288" l="1"/>
  <c r="G289"/>
  <c r="D385"/>
  <c r="D386"/>
  <c r="D387"/>
  <c r="A188"/>
  <c r="B187"/>
  <c r="C187" s="1"/>
  <c r="G290" l="1"/>
  <c r="G291"/>
  <c r="D389"/>
  <c r="D390"/>
  <c r="D388"/>
  <c r="A189"/>
  <c r="B188"/>
  <c r="C188" s="1"/>
  <c r="G292" l="1"/>
  <c r="G293"/>
  <c r="D391"/>
  <c r="D392"/>
  <c r="D393"/>
  <c r="A190"/>
  <c r="B189"/>
  <c r="C189" s="1"/>
  <c r="G294" l="1"/>
  <c r="G295"/>
  <c r="D395"/>
  <c r="D394"/>
  <c r="D396"/>
  <c r="A191"/>
  <c r="B190"/>
  <c r="C190" s="1"/>
  <c r="G296" l="1"/>
  <c r="G297"/>
  <c r="D397"/>
  <c r="D398"/>
  <c r="D399"/>
  <c r="A192"/>
  <c r="B191"/>
  <c r="C191" s="1"/>
  <c r="G298" l="1"/>
  <c r="G299"/>
  <c r="D401"/>
  <c r="D402"/>
  <c r="D400"/>
  <c r="A193"/>
  <c r="B192"/>
  <c r="C192" s="1"/>
  <c r="G300" l="1"/>
  <c r="G301"/>
  <c r="D403"/>
  <c r="D404"/>
  <c r="D405"/>
  <c r="A194"/>
  <c r="B193"/>
  <c r="C193" s="1"/>
  <c r="G302" l="1"/>
  <c r="G303"/>
  <c r="D407"/>
  <c r="D406"/>
  <c r="D408"/>
  <c r="A195"/>
  <c r="B194"/>
  <c r="C194" s="1"/>
  <c r="G304" l="1"/>
  <c r="G305"/>
  <c r="D409"/>
  <c r="D410"/>
  <c r="D411"/>
  <c r="A196"/>
  <c r="B195"/>
  <c r="C195" s="1"/>
  <c r="G306" l="1"/>
  <c r="G307"/>
  <c r="D413"/>
  <c r="D414"/>
  <c r="D412"/>
  <c r="A197"/>
  <c r="B196"/>
  <c r="C196" s="1"/>
  <c r="G308" l="1"/>
  <c r="G309"/>
  <c r="D415"/>
  <c r="D417"/>
  <c r="D416"/>
  <c r="A198"/>
  <c r="B197"/>
  <c r="C197" s="1"/>
  <c r="G310" l="1"/>
  <c r="G311"/>
  <c r="D419"/>
  <c r="D418"/>
  <c r="D420"/>
  <c r="A199"/>
  <c r="B198"/>
  <c r="C198" s="1"/>
  <c r="G312" l="1"/>
  <c r="G313"/>
  <c r="D421"/>
  <c r="D422"/>
  <c r="D423"/>
  <c r="A200"/>
  <c r="B199"/>
  <c r="C199" s="1"/>
  <c r="G314" l="1"/>
  <c r="G315"/>
  <c r="D425"/>
  <c r="D426"/>
  <c r="D424"/>
  <c r="A201"/>
  <c r="B200"/>
  <c r="C200" s="1"/>
  <c r="G316" l="1"/>
  <c r="G317"/>
  <c r="D427"/>
  <c r="D428"/>
  <c r="D429"/>
  <c r="A202"/>
  <c r="B201"/>
  <c r="C201" s="1"/>
  <c r="G318" l="1"/>
  <c r="G319"/>
  <c r="D431"/>
  <c r="D430"/>
  <c r="D432"/>
  <c r="A203"/>
  <c r="B202"/>
  <c r="C202" s="1"/>
  <c r="G320" l="1"/>
  <c r="G321"/>
  <c r="D433"/>
  <c r="D434"/>
  <c r="D435"/>
  <c r="A204"/>
  <c r="B203"/>
  <c r="C203" s="1"/>
  <c r="G322" l="1"/>
  <c r="G323"/>
  <c r="D437"/>
  <c r="D438"/>
  <c r="D436"/>
  <c r="A205"/>
  <c r="B204"/>
  <c r="C204" s="1"/>
  <c r="G324" l="1"/>
  <c r="G325"/>
  <c r="D439"/>
  <c r="D440"/>
  <c r="D441"/>
  <c r="A206"/>
  <c r="B205"/>
  <c r="C205" s="1"/>
  <c r="G326" l="1"/>
  <c r="G327"/>
  <c r="D443"/>
  <c r="D442"/>
  <c r="D444"/>
  <c r="A207"/>
  <c r="B206"/>
  <c r="C206" s="1"/>
  <c r="G328" l="1"/>
  <c r="G329"/>
  <c r="D445"/>
  <c r="D446"/>
  <c r="D447"/>
  <c r="A208"/>
  <c r="B207"/>
  <c r="C207" s="1"/>
  <c r="B461" s="1"/>
  <c r="C461" s="1"/>
  <c r="G330" l="1"/>
  <c r="G331"/>
  <c r="D449"/>
  <c r="D450"/>
  <c r="D448"/>
  <c r="A209"/>
  <c r="B208"/>
  <c r="C208" s="1"/>
  <c r="G332" l="1"/>
  <c r="G333"/>
  <c r="D451"/>
  <c r="D452"/>
  <c r="A210"/>
  <c r="B209"/>
  <c r="C209" s="1"/>
  <c r="G334" l="1"/>
  <c r="G335"/>
  <c r="A211"/>
  <c r="B210"/>
  <c r="C210" s="1"/>
  <c r="G336" l="1"/>
  <c r="G337"/>
  <c r="A212"/>
  <c r="B211"/>
  <c r="C211" s="1"/>
  <c r="G338" l="1"/>
  <c r="G339"/>
  <c r="A213"/>
  <c r="B212"/>
  <c r="C212" s="1"/>
  <c r="G340" l="1"/>
  <c r="G341"/>
  <c r="A214"/>
  <c r="B213"/>
  <c r="C213" s="1"/>
  <c r="G342" l="1"/>
  <c r="G343"/>
  <c r="A215"/>
  <c r="B214"/>
  <c r="C214" s="1"/>
  <c r="G344" l="1"/>
  <c r="G345"/>
  <c r="A216"/>
  <c r="B215"/>
  <c r="C215" s="1"/>
  <c r="G346" l="1"/>
  <c r="G347"/>
  <c r="A217"/>
  <c r="B216"/>
  <c r="C216" s="1"/>
  <c r="G348" l="1"/>
  <c r="G349"/>
  <c r="A218"/>
  <c r="B217"/>
  <c r="C217" s="1"/>
  <c r="G350" l="1"/>
  <c r="G351"/>
  <c r="A219"/>
  <c r="B218"/>
  <c r="C218" s="1"/>
  <c r="G352" l="1"/>
  <c r="G353"/>
  <c r="A220"/>
  <c r="B219"/>
  <c r="C219" s="1"/>
  <c r="G354" l="1"/>
  <c r="G355"/>
  <c r="A221"/>
  <c r="B220"/>
  <c r="C220" s="1"/>
  <c r="G356" l="1"/>
  <c r="G357"/>
  <c r="A222"/>
  <c r="B221"/>
  <c r="C221" s="1"/>
  <c r="G358" l="1"/>
  <c r="G359"/>
  <c r="A223"/>
  <c r="B222"/>
  <c r="C222" s="1"/>
  <c r="G360" l="1"/>
  <c r="G361"/>
  <c r="A224"/>
  <c r="B223"/>
  <c r="C223" s="1"/>
  <c r="G362" l="1"/>
  <c r="G363"/>
  <c r="A225"/>
  <c r="B224"/>
  <c r="C224" s="1"/>
  <c r="G364" l="1"/>
  <c r="G365"/>
  <c r="A226"/>
  <c r="B225"/>
  <c r="C225" s="1"/>
  <c r="G366" l="1"/>
  <c r="G367"/>
  <c r="A227"/>
  <c r="B226"/>
  <c r="C226" s="1"/>
  <c r="G368" l="1"/>
  <c r="G369"/>
  <c r="A228"/>
  <c r="B227"/>
  <c r="C227" s="1"/>
  <c r="G370" l="1"/>
  <c r="G371"/>
  <c r="A229"/>
  <c r="B228"/>
  <c r="C228" s="1"/>
  <c r="G372" l="1"/>
  <c r="G373"/>
  <c r="A230"/>
  <c r="B229"/>
  <c r="C229" s="1"/>
  <c r="G374" l="1"/>
  <c r="G375"/>
  <c r="A231"/>
  <c r="B230"/>
  <c r="C230" s="1"/>
  <c r="G376" l="1"/>
  <c r="G377"/>
  <c r="A232"/>
  <c r="B231"/>
  <c r="C231" s="1"/>
  <c r="G378" l="1"/>
  <c r="G379"/>
  <c r="A233"/>
  <c r="B232"/>
  <c r="C232" s="1"/>
  <c r="G380" l="1"/>
  <c r="G381"/>
  <c r="A234"/>
  <c r="B233"/>
  <c r="C233" s="1"/>
  <c r="G382" l="1"/>
  <c r="G383"/>
  <c r="A235"/>
  <c r="B234"/>
  <c r="C234" s="1"/>
  <c r="G384" l="1"/>
  <c r="G385"/>
  <c r="A236"/>
  <c r="B235"/>
  <c r="C235" s="1"/>
  <c r="G386" l="1"/>
  <c r="G387"/>
  <c r="A237"/>
  <c r="B236"/>
  <c r="C236" s="1"/>
  <c r="G388" l="1"/>
  <c r="G389"/>
  <c r="A238"/>
  <c r="B237"/>
  <c r="C237" s="1"/>
  <c r="B462" s="1"/>
  <c r="G390" l="1"/>
  <c r="G391"/>
  <c r="A239"/>
  <c r="B238"/>
  <c r="C238" s="1"/>
  <c r="G392" l="1"/>
  <c r="G393"/>
  <c r="A240"/>
  <c r="B239"/>
  <c r="C239" s="1"/>
  <c r="G394" l="1"/>
  <c r="G395"/>
  <c r="A241"/>
  <c r="B240"/>
  <c r="C240" s="1"/>
  <c r="G396" l="1"/>
  <c r="G397"/>
  <c r="A242"/>
  <c r="B241"/>
  <c r="C241" s="1"/>
  <c r="G398" l="1"/>
  <c r="G399"/>
  <c r="A243"/>
  <c r="B242"/>
  <c r="C242" s="1"/>
  <c r="G400" l="1"/>
  <c r="G401"/>
  <c r="A244"/>
  <c r="B243"/>
  <c r="C243" s="1"/>
  <c r="G402" l="1"/>
  <c r="G403"/>
  <c r="A245"/>
  <c r="B244"/>
  <c r="C244" s="1"/>
  <c r="G404" l="1"/>
  <c r="G405"/>
  <c r="A246"/>
  <c r="B245"/>
  <c r="C245" s="1"/>
  <c r="G406" l="1"/>
  <c r="G407"/>
  <c r="A247"/>
  <c r="B246"/>
  <c r="C246" s="1"/>
  <c r="G408" l="1"/>
  <c r="G409"/>
  <c r="A248"/>
  <c r="B247"/>
  <c r="C247" s="1"/>
  <c r="G410" l="1"/>
  <c r="G411"/>
  <c r="A249"/>
  <c r="B248"/>
  <c r="C248" s="1"/>
  <c r="G412" l="1"/>
  <c r="G413"/>
  <c r="A250"/>
  <c r="B249"/>
  <c r="C249" s="1"/>
  <c r="G414" l="1"/>
  <c r="G415"/>
  <c r="A251"/>
  <c r="B250"/>
  <c r="C250" s="1"/>
  <c r="G416" l="1"/>
  <c r="G417"/>
  <c r="A252"/>
  <c r="B251"/>
  <c r="C251" s="1"/>
  <c r="G418" l="1"/>
  <c r="G419"/>
  <c r="A253"/>
  <c r="B252"/>
  <c r="C252" s="1"/>
  <c r="G420" l="1"/>
  <c r="G421"/>
  <c r="A254"/>
  <c r="B253"/>
  <c r="C253" s="1"/>
  <c r="G422" l="1"/>
  <c r="G423"/>
  <c r="A255"/>
  <c r="B254"/>
  <c r="C254" s="1"/>
  <c r="G424" l="1"/>
  <c r="G425"/>
  <c r="A256"/>
  <c r="B255"/>
  <c r="C255" s="1"/>
  <c r="G426" l="1"/>
  <c r="G427"/>
  <c r="A257"/>
  <c r="B256"/>
  <c r="C256" s="1"/>
  <c r="G428" l="1"/>
  <c r="G429"/>
  <c r="A258"/>
  <c r="B257"/>
  <c r="C257" s="1"/>
  <c r="G430" l="1"/>
  <c r="G431"/>
  <c r="A259"/>
  <c r="B258"/>
  <c r="C258" s="1"/>
  <c r="G432" l="1"/>
  <c r="G433"/>
  <c r="A260"/>
  <c r="B259"/>
  <c r="C259" s="1"/>
  <c r="G434" l="1"/>
  <c r="G435"/>
  <c r="A261"/>
  <c r="B260"/>
  <c r="C260" s="1"/>
  <c r="G436" l="1"/>
  <c r="G437"/>
  <c r="A262"/>
  <c r="B261"/>
  <c r="C261" s="1"/>
  <c r="G438" l="1"/>
  <c r="G439"/>
  <c r="A263"/>
  <c r="B262"/>
  <c r="C262" s="1"/>
  <c r="G440" l="1"/>
  <c r="G441"/>
  <c r="A264"/>
  <c r="B263"/>
  <c r="C263" s="1"/>
  <c r="G442" l="1"/>
  <c r="G443"/>
  <c r="A265"/>
  <c r="B264"/>
  <c r="C264" s="1"/>
  <c r="G444" l="1"/>
  <c r="G445"/>
  <c r="A266"/>
  <c r="B265"/>
  <c r="C265" s="1"/>
  <c r="G446" l="1"/>
  <c r="G447"/>
  <c r="A267"/>
  <c r="B266"/>
  <c r="C266" s="1"/>
  <c r="G448" l="1"/>
  <c r="G449"/>
  <c r="A268"/>
  <c r="B267"/>
  <c r="C267" s="1"/>
  <c r="G450" l="1"/>
  <c r="G451"/>
  <c r="G452" s="1"/>
  <c r="A269"/>
  <c r="B268"/>
  <c r="C268" s="1"/>
  <c r="B463" s="1"/>
  <c r="A270" l="1"/>
  <c r="B269"/>
  <c r="C269" s="1"/>
  <c r="A271" l="1"/>
  <c r="B270"/>
  <c r="C270" s="1"/>
  <c r="A272" l="1"/>
  <c r="B271"/>
  <c r="C271" s="1"/>
  <c r="A273" l="1"/>
  <c r="B272"/>
  <c r="C272" s="1"/>
  <c r="A274" l="1"/>
  <c r="B273"/>
  <c r="C273" s="1"/>
  <c r="A275" l="1"/>
  <c r="B274"/>
  <c r="C274" s="1"/>
  <c r="A276" l="1"/>
  <c r="B275"/>
  <c r="C275" s="1"/>
  <c r="A277" l="1"/>
  <c r="B276"/>
  <c r="C276" s="1"/>
  <c r="A278" l="1"/>
  <c r="B277"/>
  <c r="C277" s="1"/>
  <c r="A279" l="1"/>
  <c r="B278"/>
  <c r="C278" s="1"/>
  <c r="A280" l="1"/>
  <c r="B279"/>
  <c r="C279" s="1"/>
  <c r="A281" l="1"/>
  <c r="B280"/>
  <c r="C280" s="1"/>
  <c r="A282" l="1"/>
  <c r="B281"/>
  <c r="C281" s="1"/>
  <c r="A283" l="1"/>
  <c r="B282"/>
  <c r="C282" s="1"/>
  <c r="A284" l="1"/>
  <c r="B283"/>
  <c r="C283" s="1"/>
  <c r="A285" l="1"/>
  <c r="B284"/>
  <c r="C284" s="1"/>
  <c r="A286" l="1"/>
  <c r="B285"/>
  <c r="C285" s="1"/>
  <c r="A287" l="1"/>
  <c r="B286"/>
  <c r="C286" s="1"/>
  <c r="A288" l="1"/>
  <c r="B287"/>
  <c r="C287" s="1"/>
  <c r="A289" l="1"/>
  <c r="B288"/>
  <c r="C288" s="1"/>
  <c r="A290" l="1"/>
  <c r="B289"/>
  <c r="C289" s="1"/>
  <c r="A291" l="1"/>
  <c r="B290"/>
  <c r="C290" s="1"/>
  <c r="A292" l="1"/>
  <c r="B291"/>
  <c r="C291" s="1"/>
  <c r="A293" l="1"/>
  <c r="B292"/>
  <c r="C292" s="1"/>
  <c r="A294" l="1"/>
  <c r="B293"/>
  <c r="C293" s="1"/>
  <c r="A295" l="1"/>
  <c r="B294"/>
  <c r="C294" s="1"/>
  <c r="A296" l="1"/>
  <c r="B295"/>
  <c r="C295" s="1"/>
  <c r="A297" l="1"/>
  <c r="B296"/>
  <c r="C296" s="1"/>
  <c r="A298" l="1"/>
  <c r="B297"/>
  <c r="C297" s="1"/>
  <c r="A299" l="1"/>
  <c r="B298"/>
  <c r="C298" s="1"/>
  <c r="A300" l="1"/>
  <c r="B299"/>
  <c r="C299" s="1"/>
  <c r="B464" s="1"/>
  <c r="C464" s="1"/>
  <c r="A301" l="1"/>
  <c r="B300"/>
  <c r="C300" s="1"/>
  <c r="A302" l="1"/>
  <c r="B301"/>
  <c r="C301" s="1"/>
  <c r="A303" l="1"/>
  <c r="B302"/>
  <c r="C302" s="1"/>
  <c r="A304" l="1"/>
  <c r="B303"/>
  <c r="C303" s="1"/>
  <c r="A305" l="1"/>
  <c r="B304"/>
  <c r="C304" s="1"/>
  <c r="A306" l="1"/>
  <c r="B305"/>
  <c r="C305" s="1"/>
  <c r="A307" l="1"/>
  <c r="B306"/>
  <c r="C306" s="1"/>
  <c r="A308" l="1"/>
  <c r="B307"/>
  <c r="C307" s="1"/>
  <c r="A309" l="1"/>
  <c r="B308"/>
  <c r="C308" s="1"/>
  <c r="A310" l="1"/>
  <c r="B309"/>
  <c r="C309" s="1"/>
  <c r="A311" l="1"/>
  <c r="B310"/>
  <c r="C310" s="1"/>
  <c r="A312" l="1"/>
  <c r="B311"/>
  <c r="C311" s="1"/>
  <c r="A313" l="1"/>
  <c r="B312"/>
  <c r="C312" s="1"/>
  <c r="A314" l="1"/>
  <c r="B313"/>
  <c r="C313" s="1"/>
  <c r="A315" l="1"/>
  <c r="B314"/>
  <c r="C314" s="1"/>
  <c r="A316" l="1"/>
  <c r="B315"/>
  <c r="C315" s="1"/>
  <c r="A317" l="1"/>
  <c r="B316"/>
  <c r="C316" s="1"/>
  <c r="A318" l="1"/>
  <c r="B317"/>
  <c r="C317" s="1"/>
  <c r="A319" l="1"/>
  <c r="B318"/>
  <c r="C318" s="1"/>
  <c r="A320" l="1"/>
  <c r="B319"/>
  <c r="C319" s="1"/>
  <c r="A321" l="1"/>
  <c r="B320"/>
  <c r="C320" s="1"/>
  <c r="A322" l="1"/>
  <c r="B321"/>
  <c r="C321" s="1"/>
  <c r="A323" l="1"/>
  <c r="B322"/>
  <c r="C322" s="1"/>
  <c r="A324" l="1"/>
  <c r="B323"/>
  <c r="C323" s="1"/>
  <c r="A325" l="1"/>
  <c r="B324"/>
  <c r="C324" s="1"/>
  <c r="A326" l="1"/>
  <c r="B325"/>
  <c r="C325" s="1"/>
  <c r="A327" l="1"/>
  <c r="B326"/>
  <c r="C326" s="1"/>
  <c r="A328" l="1"/>
  <c r="B327"/>
  <c r="C327" s="1"/>
  <c r="A329" l="1"/>
  <c r="B328"/>
  <c r="C328" s="1"/>
  <c r="A330" l="1"/>
  <c r="B329"/>
  <c r="C329" s="1"/>
  <c r="A331" l="1"/>
  <c r="B330"/>
  <c r="C330" s="1"/>
  <c r="B465" s="1"/>
  <c r="C465" s="1"/>
  <c r="A332" l="1"/>
  <c r="B331"/>
  <c r="C331" s="1"/>
  <c r="A333" l="1"/>
  <c r="B332"/>
  <c r="C332" s="1"/>
  <c r="A334" l="1"/>
  <c r="B333"/>
  <c r="C333" s="1"/>
  <c r="A335" l="1"/>
  <c r="B334"/>
  <c r="C334" s="1"/>
  <c r="A336" l="1"/>
  <c r="B335"/>
  <c r="C335" s="1"/>
  <c r="A337" l="1"/>
  <c r="B336"/>
  <c r="C336" s="1"/>
  <c r="A338" l="1"/>
  <c r="B337"/>
  <c r="C337" s="1"/>
  <c r="A339" l="1"/>
  <c r="B338"/>
  <c r="C338" s="1"/>
  <c r="A340" l="1"/>
  <c r="B339"/>
  <c r="C339" s="1"/>
  <c r="A341" l="1"/>
  <c r="B340"/>
  <c r="C340" s="1"/>
  <c r="A342" l="1"/>
  <c r="B341"/>
  <c r="C341" s="1"/>
  <c r="A343" l="1"/>
  <c r="B342"/>
  <c r="C342" s="1"/>
  <c r="A344" l="1"/>
  <c r="B343"/>
  <c r="C343" s="1"/>
  <c r="A345" l="1"/>
  <c r="B344"/>
  <c r="C344" s="1"/>
  <c r="A346" l="1"/>
  <c r="B345"/>
  <c r="C345" s="1"/>
  <c r="A347" l="1"/>
  <c r="B346"/>
  <c r="C346" s="1"/>
  <c r="A348" l="1"/>
  <c r="B347"/>
  <c r="C347" s="1"/>
  <c r="A349" l="1"/>
  <c r="B348"/>
  <c r="C348" s="1"/>
  <c r="A350" l="1"/>
  <c r="B349"/>
  <c r="C349" s="1"/>
  <c r="A351" l="1"/>
  <c r="B350"/>
  <c r="C350" s="1"/>
  <c r="A352" l="1"/>
  <c r="B351"/>
  <c r="C351" s="1"/>
  <c r="A353" l="1"/>
  <c r="B352"/>
  <c r="C352" s="1"/>
  <c r="A354" l="1"/>
  <c r="B353"/>
  <c r="C353" s="1"/>
  <c r="A355" l="1"/>
  <c r="B354"/>
  <c r="C354" s="1"/>
  <c r="A356" l="1"/>
  <c r="B355"/>
  <c r="C355" s="1"/>
  <c r="A357" l="1"/>
  <c r="B356"/>
  <c r="C356" s="1"/>
  <c r="A358" l="1"/>
  <c r="B357"/>
  <c r="C357" s="1"/>
  <c r="A359" l="1"/>
  <c r="B358"/>
  <c r="C358" s="1"/>
  <c r="A360" l="1"/>
  <c r="B359"/>
  <c r="C359" s="1"/>
  <c r="A361" l="1"/>
  <c r="B360"/>
  <c r="C360" s="1"/>
  <c r="B466" s="1"/>
  <c r="A362" l="1"/>
  <c r="B361"/>
  <c r="C361" s="1"/>
  <c r="A363" l="1"/>
  <c r="B362"/>
  <c r="C362" s="1"/>
  <c r="A364" l="1"/>
  <c r="B363"/>
  <c r="C363" s="1"/>
  <c r="A365" l="1"/>
  <c r="B364"/>
  <c r="C364" s="1"/>
  <c r="A366" l="1"/>
  <c r="B365"/>
  <c r="C365" s="1"/>
  <c r="A367" l="1"/>
  <c r="B366"/>
  <c r="C366" s="1"/>
  <c r="A368" l="1"/>
  <c r="B367"/>
  <c r="C367" s="1"/>
  <c r="A369" l="1"/>
  <c r="B368"/>
  <c r="C368" s="1"/>
  <c r="A370" l="1"/>
  <c r="B369"/>
  <c r="C369" s="1"/>
  <c r="A371" l="1"/>
  <c r="B370"/>
  <c r="C370" s="1"/>
  <c r="A372" l="1"/>
  <c r="B371"/>
  <c r="C371" s="1"/>
  <c r="A373" l="1"/>
  <c r="B372"/>
  <c r="C372" s="1"/>
  <c r="A374" l="1"/>
  <c r="B373"/>
  <c r="C373" s="1"/>
  <c r="A375" l="1"/>
  <c r="B374"/>
  <c r="C374" s="1"/>
  <c r="A376" l="1"/>
  <c r="B375"/>
  <c r="C375" s="1"/>
  <c r="A377" l="1"/>
  <c r="B376"/>
  <c r="C376" s="1"/>
  <c r="A378" l="1"/>
  <c r="B377"/>
  <c r="C377" s="1"/>
  <c r="A379" l="1"/>
  <c r="B378"/>
  <c r="C378" s="1"/>
  <c r="A380" l="1"/>
  <c r="B379"/>
  <c r="C379" s="1"/>
  <c r="A381" l="1"/>
  <c r="B380"/>
  <c r="C380" s="1"/>
  <c r="A382" l="1"/>
  <c r="B381"/>
  <c r="C381" s="1"/>
  <c r="A383" l="1"/>
  <c r="B382"/>
  <c r="C382" s="1"/>
  <c r="A384" l="1"/>
  <c r="B383"/>
  <c r="C383" s="1"/>
  <c r="A385" l="1"/>
  <c r="B384"/>
  <c r="C384" s="1"/>
  <c r="A386" l="1"/>
  <c r="B385"/>
  <c r="C385" s="1"/>
  <c r="A387" l="1"/>
  <c r="B386"/>
  <c r="C386" s="1"/>
  <c r="A388" l="1"/>
  <c r="B387"/>
  <c r="C387" s="1"/>
  <c r="A389" l="1"/>
  <c r="B388"/>
  <c r="C388" s="1"/>
  <c r="A390" l="1"/>
  <c r="B389"/>
  <c r="C389" s="1"/>
  <c r="A391" l="1"/>
  <c r="B390"/>
  <c r="C390" s="1"/>
  <c r="A392" l="1"/>
  <c r="B391"/>
  <c r="C391" s="1"/>
  <c r="B467" s="1"/>
  <c r="A393" l="1"/>
  <c r="B392"/>
  <c r="C392" s="1"/>
  <c r="A394" l="1"/>
  <c r="B393"/>
  <c r="C393" s="1"/>
  <c r="A395" l="1"/>
  <c r="B394"/>
  <c r="C394" s="1"/>
  <c r="A396" l="1"/>
  <c r="B395"/>
  <c r="C395" s="1"/>
  <c r="A397" l="1"/>
  <c r="B396"/>
  <c r="C396" s="1"/>
  <c r="A398" l="1"/>
  <c r="B397"/>
  <c r="C397" s="1"/>
  <c r="A399" l="1"/>
  <c r="B398"/>
  <c r="C398" s="1"/>
  <c r="A400" l="1"/>
  <c r="B399"/>
  <c r="C399" s="1"/>
  <c r="A401" l="1"/>
  <c r="B400"/>
  <c r="C400" s="1"/>
  <c r="A402" l="1"/>
  <c r="B401"/>
  <c r="C401" s="1"/>
  <c r="A403" l="1"/>
  <c r="B402"/>
  <c r="C402" s="1"/>
  <c r="A404" l="1"/>
  <c r="B403"/>
  <c r="C403" s="1"/>
  <c r="A405" l="1"/>
  <c r="B404"/>
  <c r="C404" s="1"/>
  <c r="A406" l="1"/>
  <c r="B405"/>
  <c r="C405" s="1"/>
  <c r="A407" l="1"/>
  <c r="B406"/>
  <c r="C406" s="1"/>
  <c r="A408" l="1"/>
  <c r="B407"/>
  <c r="C407" s="1"/>
  <c r="A409" l="1"/>
  <c r="B408"/>
  <c r="C408" s="1"/>
  <c r="A410" l="1"/>
  <c r="B409"/>
  <c r="C409" s="1"/>
  <c r="A411" l="1"/>
  <c r="B410"/>
  <c r="C410" s="1"/>
  <c r="A412" l="1"/>
  <c r="B411"/>
  <c r="C411" s="1"/>
  <c r="A413" l="1"/>
  <c r="B412"/>
  <c r="C412" s="1"/>
  <c r="A414" l="1"/>
  <c r="B413"/>
  <c r="C413" s="1"/>
  <c r="A415" l="1"/>
  <c r="B414"/>
  <c r="C414" s="1"/>
  <c r="A416" l="1"/>
  <c r="B415"/>
  <c r="C415" s="1"/>
  <c r="A417" l="1"/>
  <c r="B416"/>
  <c r="C416" s="1"/>
  <c r="A418" l="1"/>
  <c r="B417"/>
  <c r="C417" s="1"/>
  <c r="A419" l="1"/>
  <c r="B418"/>
  <c r="C418" s="1"/>
  <c r="A420" l="1"/>
  <c r="B419"/>
  <c r="C419" s="1"/>
  <c r="A421" l="1"/>
  <c r="B420"/>
  <c r="C420" s="1"/>
  <c r="A422" l="1"/>
  <c r="B421"/>
  <c r="C421" s="1"/>
  <c r="B468" s="1"/>
  <c r="A423" l="1"/>
  <c r="B422"/>
  <c r="C422" s="1"/>
  <c r="A424" l="1"/>
  <c r="B423"/>
  <c r="C423" s="1"/>
  <c r="A425" l="1"/>
  <c r="B424"/>
  <c r="C424" s="1"/>
  <c r="A426" l="1"/>
  <c r="B425"/>
  <c r="C425" s="1"/>
  <c r="A427" l="1"/>
  <c r="B426"/>
  <c r="C426" s="1"/>
  <c r="A428" l="1"/>
  <c r="B427"/>
  <c r="C427" s="1"/>
  <c r="A429" l="1"/>
  <c r="B428"/>
  <c r="C428" s="1"/>
  <c r="A430" l="1"/>
  <c r="B429"/>
  <c r="C429" s="1"/>
  <c r="A431" l="1"/>
  <c r="B430"/>
  <c r="C430" s="1"/>
  <c r="A432" l="1"/>
  <c r="B431"/>
  <c r="C431" s="1"/>
  <c r="A433" l="1"/>
  <c r="B432"/>
  <c r="C432" s="1"/>
  <c r="A434" l="1"/>
  <c r="B433"/>
  <c r="C433" s="1"/>
  <c r="A435" l="1"/>
  <c r="B434"/>
  <c r="C434" s="1"/>
  <c r="A436" l="1"/>
  <c r="B435"/>
  <c r="C435" s="1"/>
  <c r="A437" l="1"/>
  <c r="B436"/>
  <c r="C436" s="1"/>
  <c r="A438" l="1"/>
  <c r="B437"/>
  <c r="C437" s="1"/>
  <c r="A439" l="1"/>
  <c r="B438"/>
  <c r="C438" s="1"/>
  <c r="A440" l="1"/>
  <c r="B439"/>
  <c r="C439" s="1"/>
  <c r="A441" l="1"/>
  <c r="B440"/>
  <c r="C440" s="1"/>
  <c r="A442" l="1"/>
  <c r="B441"/>
  <c r="C441" s="1"/>
  <c r="A443" l="1"/>
  <c r="B442"/>
  <c r="C442" s="1"/>
  <c r="A444" l="1"/>
  <c r="B443"/>
  <c r="C443" s="1"/>
  <c r="A445" l="1"/>
  <c r="B444"/>
  <c r="C444" s="1"/>
  <c r="A446" l="1"/>
  <c r="B445"/>
  <c r="C445" s="1"/>
  <c r="A447" l="1"/>
  <c r="B446"/>
  <c r="C446" s="1"/>
  <c r="A448" l="1"/>
  <c r="B447"/>
  <c r="C447" s="1"/>
  <c r="A449" l="1"/>
  <c r="B448"/>
  <c r="C448" s="1"/>
  <c r="A450" l="1"/>
  <c r="B449"/>
  <c r="C449" s="1"/>
  <c r="A451" l="1"/>
  <c r="B450"/>
  <c r="C450" s="1"/>
  <c r="A452" l="1"/>
  <c r="B451"/>
  <c r="C451" s="1"/>
  <c r="B452" l="1"/>
  <c r="C452" s="1"/>
  <c r="I456" s="1"/>
  <c r="A453"/>
  <c r="B453" s="1"/>
  <c r="B469" l="1"/>
  <c r="B470" l="1"/>
  <c r="C469"/>
</calcChain>
</file>

<file path=xl/sharedStrings.xml><?xml version="1.0" encoding="utf-8"?>
<sst xmlns="http://schemas.openxmlformats.org/spreadsheetml/2006/main" count="2173" uniqueCount="216">
  <si>
    <t xml:space="preserve">                 RADYOLOJİ RÖNTGEN BÖLÜMÜ ÇALIŞMA LİSTESİ                </t>
  </si>
  <si>
    <t>GECE</t>
  </si>
  <si>
    <t>TOMOGRAFİ</t>
  </si>
  <si>
    <t xml:space="preserve">TAŞ KIRMA   </t>
  </si>
  <si>
    <t>EK-MESAİ</t>
  </si>
  <si>
    <t xml:space="preserve">  MR</t>
  </si>
  <si>
    <t>MR  GECE</t>
  </si>
  <si>
    <t xml:space="preserve">  İZİNLİ PERSONEL</t>
  </si>
  <si>
    <t>GÜNDÜZ</t>
  </si>
  <si>
    <t>RÖNTGEN</t>
  </si>
  <si>
    <t>MR</t>
  </si>
  <si>
    <t>CUMARTESİ YARIM GÜN</t>
  </si>
  <si>
    <t>CUMARTESİ YARIM</t>
  </si>
  <si>
    <t>TOPLAM</t>
  </si>
  <si>
    <t>KİŞİNİN GÜNDÜZ SAATİ</t>
  </si>
  <si>
    <t>TOPLAM SAATİ</t>
  </si>
  <si>
    <t>KİŞİNİN GECE 
SAATİ</t>
  </si>
  <si>
    <t xml:space="preserve">TÜM </t>
  </si>
  <si>
    <t>CUMARTESİ YARIM GÜN SAATİ</t>
  </si>
  <si>
    <t>DESTEK                                   (10:30-18:30)</t>
  </si>
  <si>
    <t>Saatler</t>
  </si>
  <si>
    <t>Ç.Saat</t>
  </si>
  <si>
    <t>K.zin</t>
  </si>
  <si>
    <t>Ocak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</si>
  <si>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</si>
  <si>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</si>
  <si>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</si>
  <si>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</si>
  <si>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</si>
  <si>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</si>
  <si>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</si>
  <si>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</si>
  <si>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</si>
  <si>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</si>
  <si>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</si>
  <si>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Önceki Yıldan gün Devir</t>
  </si>
  <si>
    <t>Kişinin Yıllık İzni</t>
  </si>
  <si>
    <t>Kişinin Yıllık Şuası</t>
  </si>
  <si>
    <t>Sene boyu kullanılabilir toplam izin günü</t>
  </si>
  <si>
    <t>Ekstra İzin Günü</t>
  </si>
  <si>
    <t>Önceki Yıldan İzin Saati</t>
  </si>
  <si>
    <t>Kullanılan izin gün</t>
  </si>
  <si>
    <t>Kullanılan izin saati</t>
  </si>
  <si>
    <t>165 Saati Üstü Toplam Saatler</t>
  </si>
  <si>
    <t>KULLANILABİLİR KALAN İZİN GÜNÜ</t>
  </si>
  <si>
    <t>KULLANILABİLİR KALAN İZİN SAATİ</t>
  </si>
  <si>
    <t>MESAİ RÖNTGEN GECE</t>
  </si>
  <si>
    <t>MESAİ MR</t>
  </si>
  <si>
    <t>MESAİ RÖNTGEN 
GÜNDÜZ</t>
  </si>
  <si>
    <t>MESAİ TOMO</t>
  </si>
  <si>
    <t>MESAİ HESAPLAMA</t>
  </si>
  <si>
    <t>!!!BU KISIM OTOMATİKTİR DEĞİŞTİRİLME YAPILMAZ!!!</t>
  </si>
  <si>
    <t>MESAİ CUMARTESİ YARIM GÜN</t>
  </si>
  <si>
    <t>ARA FORMÜL</t>
  </si>
  <si>
    <t>MESAİ YAPAN ÇALIŞANIN YANINA " (MS) " EKLENEREK MESAİ HESAPLAMASINA DAHİL EDİLİR.</t>
  </si>
  <si>
    <t>YARIM GÜN ÇALIŞANLARIN SAYISI OYOMATİK GİRİLMEZ EXCEL HESAPLAYAMAZ KAÇTANE YARIM GÜN ÇALIŞTIYSA SAYISI NORMAL KISMA MESAİYSE MESAİ KISMINA YAZILIR</t>
  </si>
  <si>
    <t>!!!CUMARTESİ YARIM GÜN SAYIMI</t>
  </si>
  <si>
    <t>MESAİ DAHİL EŞİTLEME</t>
  </si>
  <si>
    <t>MESAİ YOKSA EŞİTLME</t>
  </si>
  <si>
    <r>
      <t xml:space="preserve">TABLODAKİ GRİ ALAN HESAPLAMA KISMINDAKİ </t>
    </r>
    <r>
      <rPr>
        <b/>
        <sz val="12"/>
        <color rgb="FF002060"/>
        <rFont val="Arial"/>
        <family val="2"/>
        <charset val="162"/>
      </rPr>
      <t>MAVİ</t>
    </r>
    <r>
      <rPr>
        <b/>
        <sz val="12"/>
        <color rgb="FFFF0000"/>
        <rFont val="Arial"/>
        <family val="2"/>
        <charset val="162"/>
      </rPr>
      <t xml:space="preserve"> </t>
    </r>
    <r>
      <rPr>
        <b/>
        <sz val="12"/>
        <color theme="1"/>
        <rFont val="Arial"/>
        <family val="2"/>
        <charset val="162"/>
      </rPr>
      <t>ALANLAR OTOMATİKTİR</t>
    </r>
  </si>
  <si>
    <t>Gündüz</t>
  </si>
  <si>
    <t>Karışık</t>
  </si>
  <si>
    <t>Gece</t>
  </si>
  <si>
    <t>K.izin</t>
  </si>
  <si>
    <t>OCAK</t>
  </si>
  <si>
    <t>ŞUBAT</t>
  </si>
  <si>
    <t>MART</t>
  </si>
  <si>
    <t>NİSAN</t>
  </si>
  <si>
    <t>MAYIS</t>
  </si>
  <si>
    <t>HAZİRAN</t>
  </si>
  <si>
    <t>TEMMUZ</t>
  </si>
  <si>
    <t>AGUTOS</t>
  </si>
  <si>
    <t>EYLÜL</t>
  </si>
  <si>
    <t>EKİM</t>
  </si>
  <si>
    <t>KASIM</t>
  </si>
  <si>
    <t>ARALIK</t>
  </si>
  <si>
    <t>Değerlendirilmiştir</t>
  </si>
  <si>
    <t>****</t>
  </si>
  <si>
    <t>***</t>
  </si>
  <si>
    <t>-</t>
  </si>
  <si>
    <t>******</t>
  </si>
  <si>
    <t>MESAİ VAR</t>
  </si>
  <si>
    <t>*******</t>
  </si>
  <si>
    <t>x/8</t>
  </si>
  <si>
    <t xml:space="preserve"> x saat izinli kişi hesaplaması formülü</t>
  </si>
  <si>
    <t>*****</t>
  </si>
  <si>
    <t>***-</t>
  </si>
  <si>
    <t>GÜNDÜZ SAATİ</t>
  </si>
  <si>
    <t>YILI YAZ</t>
  </si>
  <si>
    <t>ÜST KISMI YILA AİTSE SAATİYLE DOLDUR YOKSA SİL</t>
  </si>
  <si>
    <t>2019 Aylık saat ortalması</t>
  </si>
  <si>
    <t>YENİ PERSONEL 3</t>
  </si>
  <si>
    <t>İZİNLİ OLANLAR</t>
  </si>
  <si>
    <t>GÜN</t>
  </si>
  <si>
    <t>SAAT</t>
  </si>
  <si>
    <t>ŞUA</t>
  </si>
  <si>
    <t>TOPLAM YILLIK ORTALAMA SAAT</t>
  </si>
  <si>
    <t>TÜM KALAN İZİN GÜN</t>
  </si>
  <si>
    <t>Mesai Var</t>
  </si>
  <si>
    <t>NISAN</t>
  </si>
  <si>
    <t>HAZIRAN</t>
  </si>
  <si>
    <t>AĞUSTOS</t>
  </si>
  <si>
    <t>EKIM</t>
  </si>
  <si>
    <t>KARIŞIK</t>
  </si>
  <si>
    <t>34 SAAT</t>
  </si>
  <si>
    <t>BAYRAM</t>
  </si>
  <si>
    <t xml:space="preserve">   2019  Çalışma Listesi</t>
  </si>
  <si>
    <t>RAMAZAN BAYRAMI</t>
  </si>
  <si>
    <t>1.GÜN</t>
  </si>
  <si>
    <t>2.GÜN</t>
  </si>
  <si>
    <t>3.GÜN</t>
  </si>
  <si>
    <t xml:space="preserve">KURBAN BAYRAMI           </t>
  </si>
  <si>
    <t>AREFE</t>
  </si>
  <si>
    <t>4.GÜN</t>
  </si>
  <si>
    <t>TATİLE BAGLANAN AMA TATİL OLMAYAN GÜNLER</t>
  </si>
  <si>
    <t>AREFEYE NÖBET BAĞLAYAN</t>
  </si>
  <si>
    <t>MAYIS AYI SAATLER</t>
  </si>
  <si>
    <t>RESMİ BAYRAMLAR</t>
  </si>
  <si>
    <t>A kişisi</t>
  </si>
  <si>
    <t>A kişisi ŞUA İZNİ</t>
  </si>
  <si>
    <t xml:space="preserve">A kişisi </t>
  </si>
  <si>
    <t>B kişisi</t>
  </si>
  <si>
    <t>C kişisi</t>
  </si>
  <si>
    <t xml:space="preserve">C kişisi ŞUA İZNİ   </t>
  </si>
  <si>
    <t>C kişisi ŞUA İZNİ
A kişisi İZİNLİ (1 GÜN )</t>
  </si>
  <si>
    <t>C kişisi ŞUA İZNİ   
A kişisi</t>
  </si>
  <si>
    <t xml:space="preserve">C kişisi ŞUA İZNİ  
A kişisi </t>
  </si>
  <si>
    <t xml:space="preserve">C kişisi </t>
  </si>
  <si>
    <t>C kişisi (MS)</t>
  </si>
  <si>
    <t xml:space="preserve">C kişisi   </t>
  </si>
  <si>
    <t>D kişisi</t>
  </si>
  <si>
    <t>C kişisi ŞUA İZNİ
D kişisi KADRO DIŞI  USG  EĞİTİM</t>
  </si>
  <si>
    <t>E kişisi</t>
  </si>
  <si>
    <t>E kişisi ŞUA İZNİ 
A kişisi İZİNLİ</t>
  </si>
  <si>
    <t xml:space="preserve">E kişisi ŞUA İZNİ </t>
  </si>
  <si>
    <t>E kişisi ŞUA</t>
  </si>
  <si>
    <t>E kişisi ŞUA
A kişisi 3 SA</t>
  </si>
  <si>
    <t>E kişisi ŞUA
A kişisi 1 GÜN</t>
  </si>
  <si>
    <t xml:space="preserve">A kişisi ŞUA İZNİ                                                          E kişisi ŞUA İZNİ                                  </t>
  </si>
  <si>
    <t xml:space="preserve">E kişisi   </t>
  </si>
  <si>
    <t xml:space="preserve">E kişisi </t>
  </si>
  <si>
    <t>E kişisi (MS)</t>
  </si>
  <si>
    <t>F kişisi</t>
  </si>
  <si>
    <t>C kişisi ŞUA İZNİ   
F kişisi 1,5 SAAT İZİNLİ</t>
  </si>
  <si>
    <t>F kişisi(MAMOGRAFİ İÇİN DEĞİŞİM )</t>
  </si>
  <si>
    <t>E kişisi ŞUA
F kişisi 1,5 SAAT İZİN</t>
  </si>
  <si>
    <t>E kişisi ŞUA
F kişisi 1 GÜN İZİN</t>
  </si>
  <si>
    <t>E kişisi ŞUA
F kişisi 2 GÜN İZİN</t>
  </si>
  <si>
    <t>F kişisi (MS)
ÖĞLEDEN SONRA</t>
  </si>
  <si>
    <t>A kişisi ŞUA İZNİ
F kişisi 4 SAAT İZİN</t>
  </si>
  <si>
    <t>F kişisi ŞUA İZNİ 
C kişisi 2 SAAT İZİN</t>
  </si>
  <si>
    <t xml:space="preserve">F kişisi ŞUA İZNİ </t>
  </si>
  <si>
    <t>F kişisi ŞUA İZNİ 
A kişisi 1 GÜN İZİN</t>
  </si>
  <si>
    <t>F kişisi (MS)</t>
  </si>
  <si>
    <t xml:space="preserve">F kişisi    </t>
  </si>
  <si>
    <t xml:space="preserve">F kişisi (MS) (ÖGLEDEN SONRA MR) </t>
  </si>
  <si>
    <t xml:space="preserve">F kişisi </t>
  </si>
  <si>
    <t>G kişisi</t>
  </si>
  <si>
    <t>F kişisi ŞUA İZNİ 
G kişisi ÖĞLEDEN SONRA İZİNLİ</t>
  </si>
  <si>
    <t>G kişisi (MS)</t>
  </si>
  <si>
    <t>H kişisi</t>
  </si>
  <si>
    <t xml:space="preserve">H kişisi </t>
  </si>
  <si>
    <t>H kişisi (MS)</t>
  </si>
  <si>
    <t>I kişisi</t>
  </si>
  <si>
    <t>E kişisi ŞUA
I kişisi 2DEN SONRA</t>
  </si>
  <si>
    <t xml:space="preserve">A kişisi ŞUA İZNİ    
E kişisi ŞUA İZNİ                                                                                I kişisi YARIM GÜN İZİNLİ </t>
  </si>
  <si>
    <t>I kişisi ŞUA İZNİNDE (16 )</t>
  </si>
  <si>
    <t>I kişisi ŞUA İZNİNDE</t>
  </si>
  <si>
    <t>I kişisi ŞUA İZNİNDE
F kişisi 1GÜN İZİN</t>
  </si>
  <si>
    <t>I kişisi ŞUA İZNİNDE 5buçuksa
D kişisi 13,30-18:00 İZİNLİ</t>
  </si>
  <si>
    <t>I kişisi ŞUA İZNİNDE
C kişisi 1 GÜN İZİN</t>
  </si>
  <si>
    <t xml:space="preserve"> E kişisi I kişisi (24 saat)</t>
  </si>
  <si>
    <t xml:space="preserve"> E kişisi (MS) I kişisi (MS) (24 saat)</t>
  </si>
  <si>
    <t>J kişisi</t>
  </si>
  <si>
    <t>E kişisi ŞUA
J kişisi YARIM GÜN</t>
  </si>
  <si>
    <t>J kişisi ŞUA İZNİNDE (14 )</t>
  </si>
  <si>
    <t>J kişisi ŞUA İZNİNDE
A kişisi 1 GÜN İZİN</t>
  </si>
  <si>
    <t>J kişisi ŞUA İZNİNDE</t>
  </si>
  <si>
    <t>J kişisi ŞUA İZNİNDE                                         G kişisi İZİNLİ (2 GÜN )</t>
  </si>
  <si>
    <t>J kişisi ŞUA İZNİNDE
D kişisi 1,5 GÜN İZİNLİ</t>
  </si>
  <si>
    <t>K kişisi</t>
  </si>
  <si>
    <t>E kişisi ŞUA
K kişisi 1 GÜN İZİN</t>
  </si>
  <si>
    <t xml:space="preserve">K kişisi </t>
  </si>
  <si>
    <t xml:space="preserve">K kişisi   </t>
  </si>
  <si>
    <t>K kişisi (MS)</t>
  </si>
  <si>
    <t>L kişisi</t>
  </si>
  <si>
    <t>L kişisi (MS)</t>
  </si>
  <si>
    <t>I kişisi
L kişisi</t>
  </si>
  <si>
    <t xml:space="preserve">L kişisi </t>
  </si>
  <si>
    <t xml:space="preserve">L kişisi                                         </t>
  </si>
  <si>
    <t xml:space="preserve">L kişisi ŞUA İZNİNDE </t>
  </si>
  <si>
    <t>L kişisi ŞUA İZNİNDE 
I kişisi ÖGLEDEN SONRA İZİNLİ</t>
  </si>
  <si>
    <t>L kişisi ŞUA İZNİNDE 
K kişisi 2 GÜN İZİN</t>
  </si>
  <si>
    <t>L kişisi ŞUA İZNİNDE 
I kişisi 1 GÜN İZİN
C kişisi 2 GÜN İZİNDE</t>
  </si>
  <si>
    <t>L kişisi ŞUA İZNİNDE 
C kişisi 2 GÜN İZİNDE
J kişisi ÖĞLEDEN SONRA İZİN</t>
  </si>
  <si>
    <t xml:space="preserve">D kişisi İZİNLİ (12 GÜN )   E kişisi  İZİNLİ (6  GÜN )   L kişisi  İZİNLİ (6 GÜN )                    </t>
  </si>
  <si>
    <t>M kişisi</t>
  </si>
  <si>
    <t>A kişisi
M kişisi</t>
  </si>
  <si>
    <t>N kişisi</t>
  </si>
  <si>
    <t>TEK TİP VE KARIŞIK VARDİYAYA GELEN KİŞİLERİN SAAT HESAPLAMASI</t>
  </si>
  <si>
    <t>L kişisi ŞUA İZNİNDE
B. YILLIK İZİNLİ ( YERİNDE)
J kişisi 1 GÜN İZİN</t>
  </si>
  <si>
    <t>B KİŞİSİ DIŞ MERKEZ</t>
  </si>
  <si>
    <t>DIŞ MERKEZİ ÇALIŞMALARI</t>
  </si>
  <si>
    <t xml:space="preserve"> ŞUA İZNİ </t>
  </si>
  <si>
    <t>Ö kişisi</t>
  </si>
  <si>
    <t xml:space="preserve">J kişisi İZİNLİ (12 GÜN )   D kişisi  İZİNLİ (3 GÜN )  Ö kişisi ŞUA İZNİ </t>
  </si>
  <si>
    <t xml:space="preserve">J kişisi İZİNLİ (12 GÜN )  K kişisi İZİNLİ (3 GÜN )  Ö kişisi ŞUA İZNİ </t>
  </si>
  <si>
    <t xml:space="preserve">J kişisi İZİNLİ (12 GÜN ) K kişisi İZİNLİ (3 GÜN )   Ö kişisi ŞUA İZNİ </t>
  </si>
  <si>
    <t xml:space="preserve">J kişisi İZİNLİ (12 GÜN )   K kişisi İZİNLİ (3 GÜN )   Ö kişisi ŞUA İZNİ </t>
  </si>
  <si>
    <t xml:space="preserve">   Ö kişisi ŞUA İZNİ </t>
  </si>
  <si>
    <t xml:space="preserve">H kişisi İZİNLİ (12 GÜN )  J kişisi İZİNLİ (12 GÜN )  Ö kişisi ŞUA İZNİ </t>
  </si>
  <si>
    <t xml:space="preserve">  Ö kişisi ŞUA İZNİ </t>
  </si>
  <si>
    <t xml:space="preserve">D kişisi İZİNLİ (12 GÜN )  H kişisi İZİNLİ (12 GÜN )    Ö kişisi ŞUA İZNİ </t>
  </si>
  <si>
    <t xml:space="preserve">Ö kişisi ŞUA İZNİ </t>
  </si>
  <si>
    <t xml:space="preserve">A kişisi İZİNLİ    (1,5 GÜN )                                                        H kişisi İZİNLİ (1 GÜN )                                                E kişisi İZİNLİ (1 GÜN )                                                    J kişisi İZİNLİ   (1,5 GÜN )                                                      Ö kişisi ŞUA İZNİ </t>
  </si>
  <si>
    <t>I KİŞİSİ (SABAHTAN)</t>
  </si>
</sst>
</file>

<file path=xl/styles.xml><?xml version="1.0" encoding="utf-8"?>
<styleSheet xmlns="http://schemas.openxmlformats.org/spreadsheetml/2006/main">
  <numFmts count="4">
    <numFmt numFmtId="164" formatCode="dd\/mm\/yyyy"/>
    <numFmt numFmtId="165" formatCode="[$-41F]mmmm"/>
    <numFmt numFmtId="166" formatCode="dddd"/>
    <numFmt numFmtId="167" formatCode="mmmm"/>
  </numFmts>
  <fonts count="93">
    <font>
      <sz val="11"/>
      <color theme="1"/>
      <name val="Calibri"/>
      <family val="2"/>
      <charset val="162"/>
      <scheme val="minor"/>
    </font>
    <font>
      <sz val="10"/>
      <name val="Arial Tur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8"/>
      <name val="Arial"/>
      <family val="2"/>
      <charset val="162"/>
    </font>
    <font>
      <b/>
      <sz val="8"/>
      <name val="Arial"/>
      <family val="2"/>
      <charset val="162"/>
    </font>
    <font>
      <b/>
      <sz val="11"/>
      <name val="Arial"/>
      <family val="2"/>
      <charset val="162"/>
    </font>
    <font>
      <b/>
      <sz val="14"/>
      <name val="Arial Tur"/>
      <charset val="162"/>
    </font>
    <font>
      <sz val="10"/>
      <name val="Arial"/>
      <family val="2"/>
      <charset val="162"/>
    </font>
    <font>
      <sz val="26"/>
      <name val="Arial"/>
      <family val="2"/>
      <charset val="162"/>
    </font>
    <font>
      <b/>
      <sz val="6"/>
      <name val="Arial"/>
      <family val="2"/>
      <charset val="162"/>
    </font>
    <font>
      <sz val="10"/>
      <color indexed="9"/>
      <name val="Arial"/>
      <family val="2"/>
      <charset val="162"/>
    </font>
    <font>
      <sz val="8"/>
      <color indexed="9"/>
      <name val="Arial"/>
      <family val="2"/>
      <charset val="162"/>
    </font>
    <font>
      <sz val="12"/>
      <name val="Arial"/>
      <family val="2"/>
      <charset val="162"/>
    </font>
    <font>
      <sz val="12.5"/>
      <name val="Arial"/>
      <family val="2"/>
      <charset val="162"/>
    </font>
    <font>
      <b/>
      <sz val="12.5"/>
      <name val="Arial"/>
      <family val="2"/>
      <charset val="162"/>
    </font>
    <font>
      <b/>
      <sz val="8"/>
      <color indexed="8"/>
      <name val="Arial Tur"/>
      <charset val="162"/>
    </font>
    <font>
      <b/>
      <sz val="8"/>
      <name val="Arial Tur"/>
      <charset val="162"/>
    </font>
    <font>
      <b/>
      <sz val="14"/>
      <color rgb="FFFF0000"/>
      <name val="Arial"/>
      <family val="2"/>
      <charset val="162"/>
    </font>
    <font>
      <b/>
      <sz val="14"/>
      <name val="Arial"/>
      <family val="2"/>
      <charset val="162"/>
    </font>
    <font>
      <b/>
      <sz val="12.5"/>
      <color theme="0"/>
      <name val="Arial"/>
      <family val="2"/>
      <charset val="162"/>
    </font>
    <font>
      <sz val="12.5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2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color rgb="FFFF0000"/>
      <name val="Arial"/>
      <family val="2"/>
      <charset val="162"/>
    </font>
    <font>
      <b/>
      <sz val="14"/>
      <color theme="1"/>
      <name val="Arial"/>
      <family val="2"/>
      <charset val="162"/>
    </font>
    <font>
      <sz val="16"/>
      <color rgb="FFFF0000"/>
      <name val="Arial"/>
      <family val="2"/>
      <charset val="162"/>
    </font>
    <font>
      <b/>
      <sz val="11"/>
      <color rgb="FFFFFF00"/>
      <name val="Arial"/>
      <family val="2"/>
      <charset val="162"/>
    </font>
    <font>
      <sz val="12"/>
      <color rgb="FFFFFF00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2"/>
      <color indexed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4"/>
      <color rgb="FF002060"/>
      <name val="Arial"/>
      <family val="2"/>
      <charset val="162"/>
    </font>
    <font>
      <b/>
      <sz val="11"/>
      <color rgb="FF002060"/>
      <name val="Arial"/>
      <family val="2"/>
      <charset val="162"/>
    </font>
    <font>
      <sz val="14"/>
      <color rgb="FF002060"/>
      <name val="Arial"/>
      <family val="2"/>
      <charset val="162"/>
    </font>
    <font>
      <b/>
      <sz val="18"/>
      <color rgb="FF002060"/>
      <name val="Arial"/>
      <family val="2"/>
      <charset val="162"/>
    </font>
    <font>
      <b/>
      <sz val="12"/>
      <color rgb="FF002060"/>
      <name val="Arial"/>
      <family val="2"/>
      <charset val="162"/>
    </font>
    <font>
      <sz val="12"/>
      <color rgb="FFFF0000"/>
      <name val="Arial"/>
      <family val="2"/>
      <charset val="162"/>
    </font>
    <font>
      <sz val="11"/>
      <color theme="0"/>
      <name val="Calibri"/>
      <family val="2"/>
      <charset val="162"/>
      <scheme val="minor"/>
    </font>
    <font>
      <sz val="12"/>
      <color theme="0"/>
      <name val="Arial Tur"/>
      <family val="2"/>
      <charset val="162"/>
    </font>
    <font>
      <sz val="12"/>
      <color theme="1"/>
      <name val="Arial Tur"/>
      <family val="2"/>
      <charset val="162"/>
    </font>
    <font>
      <sz val="10"/>
      <color theme="1"/>
      <name val="Calibri"/>
      <family val="2"/>
      <charset val="162"/>
      <scheme val="minor"/>
    </font>
    <font>
      <b/>
      <sz val="8"/>
      <color theme="0"/>
      <name val="Arial Tur"/>
      <charset val="162"/>
    </font>
    <font>
      <b/>
      <sz val="18"/>
      <name val="Arial"/>
      <family val="2"/>
      <charset val="162"/>
    </font>
    <font>
      <sz val="10"/>
      <name val="Arial Tur"/>
      <charset val="162"/>
    </font>
    <font>
      <b/>
      <sz val="9"/>
      <name val="Arial Tur"/>
      <charset val="162"/>
    </font>
    <font>
      <b/>
      <sz val="12"/>
      <color theme="0"/>
      <name val="Arial"/>
      <family val="2"/>
      <charset val="162"/>
    </font>
    <font>
      <sz val="11"/>
      <name val="Arial"/>
      <family val="2"/>
      <charset val="162"/>
    </font>
    <font>
      <b/>
      <sz val="11"/>
      <name val="Arial Tur"/>
      <charset val="162"/>
    </font>
    <font>
      <sz val="11"/>
      <name val="Arial Tur"/>
      <family val="2"/>
      <charset val="162"/>
    </font>
    <font>
      <sz val="12"/>
      <name val="Arial Tur"/>
      <family val="2"/>
      <charset val="162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Arial"/>
      <family val="2"/>
      <charset val="162"/>
    </font>
    <font>
      <b/>
      <sz val="12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1"/>
      <color theme="3"/>
      <name val="Calibri"/>
      <family val="2"/>
      <charset val="162"/>
      <scheme val="minor"/>
    </font>
    <font>
      <b/>
      <sz val="11"/>
      <color rgb="FFFFC000"/>
      <name val="Calibri"/>
      <family val="2"/>
      <charset val="162"/>
      <scheme val="minor"/>
    </font>
    <font>
      <sz val="11"/>
      <color theme="0" tint="-0.34998626667073579"/>
      <name val="Calibri"/>
      <family val="2"/>
      <charset val="162"/>
      <scheme val="minor"/>
    </font>
    <font>
      <b/>
      <sz val="12"/>
      <color rgb="FFFF0000"/>
      <name val="Algerian"/>
      <family val="5"/>
    </font>
    <font>
      <sz val="20"/>
      <color theme="3" tint="-0.499984740745262"/>
      <name val="Algerian"/>
      <family val="5"/>
    </font>
    <font>
      <sz val="11"/>
      <color rgb="FFD00000"/>
      <name val="Calibri"/>
      <family val="2"/>
      <charset val="162"/>
      <scheme val="minor"/>
    </font>
    <font>
      <b/>
      <sz val="11"/>
      <color rgb="FFD00000"/>
      <name val="Calibri"/>
      <family val="2"/>
      <charset val="162"/>
      <scheme val="minor"/>
    </font>
    <font>
      <sz val="11"/>
      <color rgb="FFD00000"/>
      <name val="Arial"/>
      <family val="2"/>
      <charset val="162"/>
    </font>
    <font>
      <b/>
      <sz val="9"/>
      <name val="Arial"/>
      <family val="2"/>
      <charset val="162"/>
    </font>
    <font>
      <b/>
      <sz val="16"/>
      <color rgb="FF002060"/>
      <name val="Arial"/>
      <family val="2"/>
      <charset val="162"/>
    </font>
    <font>
      <sz val="18"/>
      <name val="Arial"/>
      <family val="2"/>
      <charset val="162"/>
    </font>
    <font>
      <sz val="18"/>
      <color rgb="FFFF0000"/>
      <name val="Arial"/>
      <family val="2"/>
      <charset val="162"/>
    </font>
    <font>
      <b/>
      <sz val="12"/>
      <color rgb="FFFF0000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  <font>
      <b/>
      <sz val="12"/>
      <name val="Arial Tur"/>
      <charset val="162"/>
    </font>
    <font>
      <sz val="14"/>
      <name val="Arial"/>
      <family val="2"/>
      <charset val="162"/>
    </font>
    <font>
      <b/>
      <sz val="10"/>
      <name val="Arial Tur"/>
      <charset val="162"/>
    </font>
    <font>
      <b/>
      <sz val="16"/>
      <name val="Arial"/>
      <family val="2"/>
      <charset val="162"/>
    </font>
    <font>
      <b/>
      <sz val="10"/>
      <color rgb="FFFF0000"/>
      <name val="Arial"/>
      <family val="2"/>
      <charset val="162"/>
    </font>
    <font>
      <b/>
      <sz val="16"/>
      <color rgb="FFFF0000"/>
      <name val="Arial"/>
      <family val="2"/>
      <charset val="162"/>
    </font>
    <font>
      <sz val="10"/>
      <color rgb="FFFF0000"/>
      <name val="Arial"/>
      <family val="2"/>
      <charset val="162"/>
    </font>
    <font>
      <sz val="14"/>
      <color rgb="FFFFFF00"/>
      <name val="Arial"/>
      <family val="2"/>
      <charset val="162"/>
    </font>
    <font>
      <sz val="10"/>
      <color rgb="FFFFFF00"/>
      <name val="Arial"/>
      <family val="2"/>
      <charset val="162"/>
    </font>
    <font>
      <b/>
      <sz val="12.5"/>
      <color theme="1"/>
      <name val="Arial"/>
      <family val="2"/>
      <charset val="162"/>
    </font>
    <font>
      <b/>
      <sz val="14"/>
      <color theme="3" tint="-0.249977111117893"/>
      <name val="Arial"/>
      <family val="2"/>
      <charset val="162"/>
    </font>
    <font>
      <b/>
      <sz val="14"/>
      <color rgb="FF92D050"/>
      <name val="Arial"/>
      <family val="2"/>
      <charset val="162"/>
    </font>
    <font>
      <b/>
      <sz val="14"/>
      <color theme="0" tint="-0.34998626667073579"/>
      <name val="Arial"/>
      <family val="2"/>
      <charset val="162"/>
    </font>
    <font>
      <sz val="12"/>
      <name val="Arial Tur"/>
      <charset val="162"/>
    </font>
    <font>
      <sz val="12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sz val="14"/>
      <color rgb="FFFFC000"/>
      <name val="Calibri"/>
      <family val="2"/>
      <charset val="162"/>
      <scheme val="minor"/>
    </font>
    <font>
      <sz val="10"/>
      <color rgb="FFFFC000"/>
      <name val="Arial"/>
      <family val="2"/>
      <charset val="162"/>
    </font>
    <font>
      <sz val="18"/>
      <color rgb="FFFFC000"/>
      <name val="Calibri"/>
      <family val="2"/>
      <charset val="162"/>
      <scheme val="minor"/>
    </font>
    <font>
      <b/>
      <sz val="22"/>
      <color rgb="FFFF0000"/>
      <name val="Arial"/>
      <family val="2"/>
      <charset val="162"/>
    </font>
    <font>
      <b/>
      <sz val="20"/>
      <color rgb="FFFF0000"/>
      <name val="Arial"/>
      <family val="2"/>
      <charset val="162"/>
    </font>
    <font>
      <sz val="14"/>
      <color theme="1"/>
      <name val="Arial"/>
      <family val="2"/>
      <charset val="16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9" fillId="0" borderId="0"/>
    <xf numFmtId="0" fontId="2" fillId="0" borderId="0"/>
  </cellStyleXfs>
  <cellXfs count="686">
    <xf numFmtId="0" fontId="0" fillId="0" borderId="0" xfId="0"/>
    <xf numFmtId="0" fontId="4" fillId="5" borderId="3" xfId="2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0" borderId="31" xfId="2" applyFont="1" applyFill="1" applyBorder="1" applyAlignment="1">
      <alignment horizontal="center" vertical="center"/>
    </xf>
    <xf numFmtId="0" fontId="4" fillId="0" borderId="32" xfId="2" applyFont="1" applyFill="1" applyBorder="1" applyAlignment="1">
      <alignment horizontal="center" vertical="center"/>
    </xf>
    <xf numFmtId="0" fontId="14" fillId="5" borderId="3" xfId="2" applyFont="1" applyFill="1" applyBorder="1" applyAlignment="1">
      <alignment vertical="center"/>
    </xf>
    <xf numFmtId="0" fontId="14" fillId="0" borderId="0" xfId="2" applyFont="1" applyFill="1" applyBorder="1" applyAlignment="1">
      <alignment vertical="center"/>
    </xf>
    <xf numFmtId="0" fontId="7" fillId="5" borderId="3" xfId="0" applyFont="1" applyFill="1" applyBorder="1" applyAlignment="1">
      <alignment horizontal="center" wrapText="1"/>
    </xf>
    <xf numFmtId="0" fontId="19" fillId="9" borderId="3" xfId="0" applyFont="1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16" fillId="0" borderId="11" xfId="1" applyFont="1" applyFill="1" applyBorder="1" applyAlignment="1">
      <alignment horizontal="center" vertical="center" wrapText="1"/>
    </xf>
    <xf numFmtId="0" fontId="16" fillId="0" borderId="29" xfId="1" applyFont="1" applyFill="1" applyBorder="1" applyAlignment="1">
      <alignment horizontal="center" vertical="center" wrapText="1"/>
    </xf>
    <xf numFmtId="0" fontId="16" fillId="0" borderId="30" xfId="1" applyFont="1" applyFill="1" applyBorder="1" applyAlignment="1">
      <alignment horizontal="center" vertical="center"/>
    </xf>
    <xf numFmtId="164" fontId="21" fillId="8" borderId="3" xfId="1" applyNumberFormat="1" applyFont="1" applyFill="1" applyBorder="1" applyAlignment="1">
      <alignment horizontal="center" vertical="center"/>
    </xf>
    <xf numFmtId="0" fontId="16" fillId="0" borderId="3" xfId="1" applyFont="1" applyFill="1" applyBorder="1" applyAlignment="1">
      <alignment horizontal="center" vertical="center"/>
    </xf>
    <xf numFmtId="0" fontId="15" fillId="0" borderId="3" xfId="1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/>
    </xf>
    <xf numFmtId="0" fontId="16" fillId="0" borderId="3" xfId="1" applyFont="1" applyFill="1" applyBorder="1" applyAlignment="1">
      <alignment horizontal="center" vertical="center" wrapText="1"/>
    </xf>
    <xf numFmtId="0" fontId="2" fillId="3" borderId="0" xfId="1" applyFont="1" applyFill="1" applyAlignment="1">
      <alignment vertical="center"/>
    </xf>
    <xf numFmtId="0" fontId="14" fillId="0" borderId="3" xfId="1" applyFont="1" applyFill="1" applyBorder="1" applyAlignment="1">
      <alignment horizontal="center" vertical="center"/>
    </xf>
    <xf numFmtId="0" fontId="3" fillId="3" borderId="0" xfId="1" applyFont="1" applyFill="1" applyAlignment="1">
      <alignment vertical="center"/>
    </xf>
    <xf numFmtId="0" fontId="2" fillId="3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164" fontId="3" fillId="5" borderId="3" xfId="1" applyNumberFormat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  <xf numFmtId="0" fontId="2" fillId="5" borderId="3" xfId="1" applyFont="1" applyFill="1" applyBorder="1" applyAlignment="1">
      <alignment horizontal="center" wrapText="1"/>
    </xf>
    <xf numFmtId="0" fontId="2" fillId="5" borderId="8" xfId="1" applyFont="1" applyFill="1" applyBorder="1" applyAlignment="1">
      <alignment horizontal="center" wrapText="1"/>
    </xf>
    <xf numFmtId="0" fontId="23" fillId="5" borderId="8" xfId="0" applyFont="1" applyFill="1" applyBorder="1" applyAlignment="1">
      <alignment horizontal="center" wrapText="1"/>
    </xf>
    <xf numFmtId="0" fontId="2" fillId="0" borderId="3" xfId="1" applyFont="1" applyFill="1" applyBorder="1" applyAlignment="1">
      <alignment horizontal="center" wrapText="1"/>
    </xf>
    <xf numFmtId="0" fontId="24" fillId="5" borderId="3" xfId="0" applyFont="1" applyFill="1" applyBorder="1" applyAlignment="1">
      <alignment horizontal="center" vertical="center"/>
    </xf>
    <xf numFmtId="0" fontId="2" fillId="5" borderId="3" xfId="1" applyFont="1" applyFill="1" applyBorder="1" applyAlignment="1">
      <alignment horizontal="center" vertical="center" wrapText="1"/>
    </xf>
    <xf numFmtId="0" fontId="23" fillId="5" borderId="3" xfId="0" applyFont="1" applyFill="1" applyBorder="1" applyAlignment="1">
      <alignment horizontal="center" vertical="center" wrapText="1"/>
    </xf>
    <xf numFmtId="164" fontId="4" fillId="4" borderId="3" xfId="1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2" fillId="0" borderId="19" xfId="1" applyFont="1" applyFill="1" applyBorder="1" applyAlignment="1">
      <alignment vertical="center"/>
    </xf>
    <xf numFmtId="0" fontId="28" fillId="5" borderId="21" xfId="1" applyFont="1" applyFill="1" applyBorder="1" applyAlignment="1">
      <alignment vertical="center" wrapText="1"/>
    </xf>
    <xf numFmtId="0" fontId="26" fillId="4" borderId="10" xfId="1" applyNumberFormat="1" applyFont="1" applyFill="1" applyBorder="1" applyAlignment="1">
      <alignment horizontal="center" vertical="center"/>
    </xf>
    <xf numFmtId="0" fontId="2" fillId="5" borderId="0" xfId="1" applyFont="1" applyFill="1" applyBorder="1" applyAlignment="1">
      <alignment vertical="center" wrapText="1"/>
    </xf>
    <xf numFmtId="0" fontId="26" fillId="4" borderId="3" xfId="1" applyNumberFormat="1" applyFont="1" applyFill="1" applyBorder="1" applyAlignment="1">
      <alignment horizontal="center" vertical="center"/>
    </xf>
    <xf numFmtId="0" fontId="2" fillId="5" borderId="21" xfId="1" applyFont="1" applyFill="1" applyBorder="1" applyAlignment="1">
      <alignment vertical="center" wrapText="1"/>
    </xf>
    <xf numFmtId="0" fontId="3" fillId="0" borderId="0" xfId="1" applyFont="1" applyFill="1" applyAlignment="1">
      <alignment vertical="center"/>
    </xf>
    <xf numFmtId="164" fontId="4" fillId="4" borderId="20" xfId="1" applyNumberFormat="1" applyFont="1" applyFill="1" applyBorder="1" applyAlignment="1">
      <alignment vertical="center"/>
    </xf>
    <xf numFmtId="0" fontId="1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vertical="center" wrapText="1"/>
    </xf>
    <xf numFmtId="0" fontId="14" fillId="5" borderId="0" xfId="1" applyFont="1" applyFill="1" applyBorder="1" applyAlignment="1">
      <alignment horizontal="center" vertical="center"/>
    </xf>
    <xf numFmtId="0" fontId="14" fillId="5" borderId="20" xfId="1" applyFont="1" applyFill="1" applyBorder="1" applyAlignment="1">
      <alignment vertical="center" wrapText="1"/>
    </xf>
    <xf numFmtId="0" fontId="14" fillId="5" borderId="21" xfId="1" applyFont="1" applyFill="1" applyBorder="1" applyAlignment="1">
      <alignment vertical="center" wrapText="1"/>
    </xf>
    <xf numFmtId="0" fontId="14" fillId="0" borderId="0" xfId="1" applyFont="1" applyFill="1" applyAlignment="1">
      <alignment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39" xfId="1" applyFont="1" applyFill="1" applyBorder="1" applyAlignment="1">
      <alignment horizontal="center" vertical="center" wrapText="1"/>
    </xf>
    <xf numFmtId="0" fontId="4" fillId="5" borderId="36" xfId="1" applyFont="1" applyFill="1" applyBorder="1" applyAlignment="1">
      <alignment horizontal="center" vertical="center"/>
    </xf>
    <xf numFmtId="0" fontId="32" fillId="0" borderId="34" xfId="1" applyFont="1" applyFill="1" applyBorder="1" applyAlignment="1">
      <alignment horizontal="center" vertical="center" wrapText="1"/>
    </xf>
    <xf numFmtId="0" fontId="32" fillId="0" borderId="3" xfId="1" applyFont="1" applyFill="1" applyBorder="1" applyAlignment="1">
      <alignment horizontal="center" vertical="center" wrapText="1"/>
    </xf>
    <xf numFmtId="0" fontId="26" fillId="0" borderId="9" xfId="1" applyFont="1" applyFill="1" applyBorder="1" applyAlignment="1">
      <alignment horizontal="center" vertical="center" wrapText="1"/>
    </xf>
    <xf numFmtId="0" fontId="14" fillId="0" borderId="7" xfId="1" applyFont="1" applyFill="1" applyBorder="1" applyAlignment="1">
      <alignment horizontal="center" vertical="center"/>
    </xf>
    <xf numFmtId="0" fontId="14" fillId="5" borderId="42" xfId="1" applyFont="1" applyFill="1" applyBorder="1" applyAlignment="1">
      <alignment horizontal="center" vertical="center"/>
    </xf>
    <xf numFmtId="0" fontId="33" fillId="0" borderId="34" xfId="1" applyFont="1" applyFill="1" applyBorder="1" applyAlignment="1">
      <alignment horizontal="center" vertical="center" wrapText="1"/>
    </xf>
    <xf numFmtId="0" fontId="33" fillId="0" borderId="3" xfId="1" applyFont="1" applyFill="1" applyBorder="1" applyAlignment="1">
      <alignment horizontal="center" vertical="center"/>
    </xf>
    <xf numFmtId="0" fontId="24" fillId="0" borderId="9" xfId="1" applyFont="1" applyFill="1" applyBorder="1" applyAlignment="1">
      <alignment horizontal="center" vertical="center"/>
    </xf>
    <xf numFmtId="0" fontId="14" fillId="0" borderId="34" xfId="1" applyFont="1" applyFill="1" applyBorder="1" applyAlignment="1">
      <alignment horizontal="center" vertical="center"/>
    </xf>
    <xf numFmtId="0" fontId="14" fillId="5" borderId="9" xfId="1" applyFont="1" applyFill="1" applyBorder="1" applyAlignment="1">
      <alignment horizontal="center" vertical="center" wrapText="1"/>
    </xf>
    <xf numFmtId="0" fontId="33" fillId="0" borderId="8" xfId="1" applyFont="1" applyFill="1" applyBorder="1" applyAlignment="1">
      <alignment horizontal="center" vertical="center"/>
    </xf>
    <xf numFmtId="0" fontId="33" fillId="0" borderId="34" xfId="1" applyFont="1" applyFill="1" applyBorder="1" applyAlignment="1">
      <alignment horizontal="center" vertical="center"/>
    </xf>
    <xf numFmtId="0" fontId="33" fillId="0" borderId="9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14" fillId="0" borderId="0" xfId="1" applyFont="1" applyFill="1" applyBorder="1" applyAlignment="1">
      <alignment vertical="center"/>
    </xf>
    <xf numFmtId="0" fontId="33" fillId="0" borderId="40" xfId="1" applyFont="1" applyFill="1" applyBorder="1" applyAlignment="1">
      <alignment horizontal="center" vertical="center" wrapText="1"/>
    </xf>
    <xf numFmtId="0" fontId="33" fillId="0" borderId="17" xfId="1" applyFont="1" applyFill="1" applyBorder="1" applyAlignment="1">
      <alignment horizontal="center" vertical="center"/>
    </xf>
    <xf numFmtId="0" fontId="4" fillId="0" borderId="45" xfId="1" applyFont="1" applyFill="1" applyBorder="1" applyAlignment="1">
      <alignment vertical="center" wrapText="1"/>
    </xf>
    <xf numFmtId="0" fontId="4" fillId="0" borderId="15" xfId="1" applyFont="1" applyFill="1" applyBorder="1" applyAlignment="1">
      <alignment vertical="center"/>
    </xf>
    <xf numFmtId="0" fontId="14" fillId="5" borderId="0" xfId="1" applyFont="1" applyFill="1" applyBorder="1" applyAlignment="1">
      <alignment vertical="center" wrapText="1"/>
    </xf>
    <xf numFmtId="0" fontId="4" fillId="0" borderId="6" xfId="1" applyFont="1" applyFill="1" applyBorder="1" applyAlignment="1">
      <alignment vertical="center" wrapText="1"/>
    </xf>
    <xf numFmtId="0" fontId="4" fillId="0" borderId="7" xfId="1" applyFont="1" applyFill="1" applyBorder="1" applyAlignment="1">
      <alignment vertical="center" wrapText="1"/>
    </xf>
    <xf numFmtId="0" fontId="4" fillId="0" borderId="8" xfId="1" applyFont="1" applyFill="1" applyBorder="1" applyAlignment="1">
      <alignment vertical="center" wrapText="1"/>
    </xf>
    <xf numFmtId="0" fontId="4" fillId="0" borderId="3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 wrapText="1"/>
    </xf>
    <xf numFmtId="0" fontId="14" fillId="5" borderId="6" xfId="1" applyFont="1" applyFill="1" applyBorder="1" applyAlignment="1">
      <alignment horizontal="center" vertical="center"/>
    </xf>
    <xf numFmtId="0" fontId="14" fillId="5" borderId="34" xfId="1" applyFont="1" applyFill="1" applyBorder="1" applyAlignment="1">
      <alignment horizontal="center" vertical="center" wrapText="1"/>
    </xf>
    <xf numFmtId="0" fontId="14" fillId="0" borderId="3" xfId="1" applyFont="1" applyFill="1" applyBorder="1" applyAlignment="1">
      <alignment horizontal="center" vertical="center" wrapText="1"/>
    </xf>
    <xf numFmtId="164" fontId="4" fillId="4" borderId="20" xfId="1" applyNumberFormat="1" applyFont="1" applyFill="1" applyBorder="1" applyAlignment="1">
      <alignment horizontal="center" vertical="center"/>
    </xf>
    <xf numFmtId="0" fontId="14" fillId="5" borderId="22" xfId="1" applyFont="1" applyFill="1" applyBorder="1" applyAlignment="1">
      <alignment vertical="center" wrapText="1"/>
    </xf>
    <xf numFmtId="0" fontId="14" fillId="5" borderId="24" xfId="1" applyFont="1" applyFill="1" applyBorder="1" applyAlignment="1">
      <alignment vertical="center" wrapText="1"/>
    </xf>
    <xf numFmtId="0" fontId="14" fillId="5" borderId="23" xfId="1" applyFont="1" applyFill="1" applyBorder="1" applyAlignment="1">
      <alignment vertical="center" wrapText="1"/>
    </xf>
    <xf numFmtId="0" fontId="2" fillId="5" borderId="23" xfId="1" applyFont="1" applyFill="1" applyBorder="1" applyAlignment="1">
      <alignment vertical="center" wrapText="1"/>
    </xf>
    <xf numFmtId="0" fontId="2" fillId="5" borderId="24" xfId="1" applyFont="1" applyFill="1" applyBorder="1" applyAlignment="1">
      <alignment vertical="center" wrapText="1"/>
    </xf>
    <xf numFmtId="0" fontId="14" fillId="5" borderId="0" xfId="1" applyFont="1" applyFill="1" applyAlignment="1">
      <alignment horizontal="center" vertical="center"/>
    </xf>
    <xf numFmtId="0" fontId="35" fillId="5" borderId="31" xfId="2" applyFont="1" applyFill="1" applyBorder="1" applyAlignment="1">
      <alignment horizontal="center" vertical="center" wrapText="1"/>
    </xf>
    <xf numFmtId="0" fontId="36" fillId="5" borderId="45" xfId="2" applyFont="1" applyFill="1" applyBorder="1" applyAlignment="1">
      <alignment horizontal="center" vertical="center" wrapText="1"/>
    </xf>
    <xf numFmtId="0" fontId="37" fillId="5" borderId="48" xfId="1" applyNumberFormat="1" applyFont="1" applyFill="1" applyBorder="1" applyAlignment="1">
      <alignment horizontal="center" vertical="center" wrapText="1"/>
    </xf>
    <xf numFmtId="0" fontId="35" fillId="5" borderId="34" xfId="2" applyFont="1" applyFill="1" applyBorder="1" applyAlignment="1">
      <alignment horizontal="center" vertical="center" wrapText="1"/>
    </xf>
    <xf numFmtId="0" fontId="36" fillId="5" borderId="15" xfId="2" applyFont="1" applyFill="1" applyBorder="1" applyAlignment="1">
      <alignment horizontal="center" vertical="center" wrapText="1"/>
    </xf>
    <xf numFmtId="0" fontId="37" fillId="5" borderId="39" xfId="1" applyNumberFormat="1" applyFont="1" applyFill="1" applyBorder="1" applyAlignment="1">
      <alignment horizontal="center" vertical="center" wrapText="1"/>
    </xf>
    <xf numFmtId="0" fontId="35" fillId="5" borderId="40" xfId="2" applyFont="1" applyFill="1" applyBorder="1" applyAlignment="1">
      <alignment horizontal="center" vertical="center" wrapText="1"/>
    </xf>
    <xf numFmtId="0" fontId="36" fillId="5" borderId="0" xfId="2" applyFont="1" applyFill="1" applyBorder="1" applyAlignment="1">
      <alignment horizontal="center" vertical="center" wrapText="1"/>
    </xf>
    <xf numFmtId="0" fontId="36" fillId="5" borderId="33" xfId="1" applyFont="1" applyFill="1" applyBorder="1" applyAlignment="1">
      <alignment horizontal="center" vertical="center" wrapText="1"/>
    </xf>
    <xf numFmtId="0" fontId="37" fillId="5" borderId="9" xfId="1" applyFont="1" applyFill="1" applyBorder="1" applyAlignment="1">
      <alignment horizontal="center" vertical="center" wrapText="1"/>
    </xf>
    <xf numFmtId="0" fontId="39" fillId="5" borderId="12" xfId="1" applyFont="1" applyFill="1" applyBorder="1" applyAlignment="1">
      <alignment vertical="center" wrapText="1"/>
    </xf>
    <xf numFmtId="0" fontId="39" fillId="5" borderId="8" xfId="1" applyFont="1" applyFill="1" applyBorder="1" applyAlignment="1">
      <alignment horizontal="left" vertical="center" wrapText="1"/>
    </xf>
    <xf numFmtId="0" fontId="39" fillId="5" borderId="8" xfId="1" applyFont="1" applyFill="1" applyBorder="1" applyAlignment="1">
      <alignment vertical="center" wrapText="1"/>
    </xf>
    <xf numFmtId="164" fontId="16" fillId="0" borderId="3" xfId="1" applyNumberFormat="1" applyFont="1" applyFill="1" applyBorder="1" applyAlignment="1">
      <alignment horizontal="center" vertical="center"/>
    </xf>
    <xf numFmtId="166" fontId="16" fillId="0" borderId="3" xfId="1" applyNumberFormat="1" applyFont="1" applyFill="1" applyBorder="1" applyAlignment="1" applyProtection="1">
      <alignment horizontal="center" vertical="center"/>
    </xf>
    <xf numFmtId="17" fontId="16" fillId="0" borderId="18" xfId="1" applyNumberFormat="1" applyFont="1" applyFill="1" applyBorder="1" applyAlignment="1">
      <alignment vertical="center"/>
    </xf>
    <xf numFmtId="17" fontId="16" fillId="0" borderId="19" xfId="1" applyNumberFormat="1" applyFont="1" applyFill="1" applyBorder="1" applyAlignment="1">
      <alignment vertical="center"/>
    </xf>
    <xf numFmtId="167" fontId="20" fillId="0" borderId="0" xfId="1" applyNumberFormat="1" applyFont="1" applyFill="1" applyBorder="1" applyAlignment="1">
      <alignment horizontal="center" vertical="center"/>
    </xf>
    <xf numFmtId="0" fontId="16" fillId="0" borderId="4" xfId="1" applyFont="1" applyFill="1" applyBorder="1" applyAlignment="1">
      <alignment horizontal="center" vertical="center" wrapText="1"/>
    </xf>
    <xf numFmtId="0" fontId="20" fillId="0" borderId="5" xfId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/>
    </xf>
    <xf numFmtId="0" fontId="2" fillId="0" borderId="3" xfId="1" applyFont="1" applyFill="1" applyBorder="1" applyAlignment="1">
      <alignment vertical="center"/>
    </xf>
    <xf numFmtId="0" fontId="16" fillId="0" borderId="53" xfId="1" applyFont="1" applyFill="1" applyBorder="1" applyAlignment="1">
      <alignment horizontal="center" vertical="center"/>
    </xf>
    <xf numFmtId="0" fontId="15" fillId="0" borderId="3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4" fillId="5" borderId="15" xfId="1" applyFont="1" applyFill="1" applyBorder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4" fillId="5" borderId="15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3" xfId="4" applyFont="1" applyBorder="1" applyAlignment="1">
      <alignment horizontal="center"/>
    </xf>
    <xf numFmtId="0" fontId="2" fillId="3" borderId="3" xfId="4" applyFont="1" applyFill="1" applyBorder="1" applyAlignment="1">
      <alignment horizontal="center"/>
    </xf>
    <xf numFmtId="0" fontId="2" fillId="2" borderId="3" xfId="4" applyFont="1" applyFill="1" applyBorder="1" applyAlignment="1">
      <alignment horizontal="center"/>
    </xf>
    <xf numFmtId="0" fontId="2" fillId="2" borderId="6" xfId="4" applyFont="1" applyFill="1" applyBorder="1" applyAlignment="1">
      <alignment horizontal="center"/>
    </xf>
    <xf numFmtId="0" fontId="2" fillId="6" borderId="3" xfId="4" applyFont="1" applyFill="1" applyBorder="1" applyAlignment="1">
      <alignment horizontal="center"/>
    </xf>
    <xf numFmtId="0" fontId="2" fillId="10" borderId="3" xfId="4" applyFont="1" applyFill="1" applyBorder="1" applyAlignment="1">
      <alignment horizontal="center"/>
    </xf>
    <xf numFmtId="0" fontId="2" fillId="10" borderId="6" xfId="4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3" borderId="8" xfId="4" applyFont="1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17" fontId="20" fillId="0" borderId="0" xfId="1" applyNumberFormat="1" applyFont="1" applyFill="1" applyBorder="1" applyAlignment="1">
      <alignment vertical="center"/>
    </xf>
    <xf numFmtId="167" fontId="45" fillId="0" borderId="0" xfId="1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 wrapText="1"/>
    </xf>
    <xf numFmtId="0" fontId="47" fillId="2" borderId="3" xfId="1" applyFont="1" applyFill="1" applyBorder="1" applyAlignment="1">
      <alignment horizontal="center" vertical="center"/>
    </xf>
    <xf numFmtId="0" fontId="47" fillId="2" borderId="10" xfId="1" applyFont="1" applyFill="1" applyBorder="1" applyAlignment="1">
      <alignment horizontal="center" vertical="center"/>
    </xf>
    <xf numFmtId="0" fontId="1" fillId="5" borderId="3" xfId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2" fillId="3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14" fillId="5" borderId="3" xfId="2" applyFont="1" applyFill="1" applyBorder="1" applyAlignment="1">
      <alignment horizontal="center" vertical="center"/>
    </xf>
    <xf numFmtId="0" fontId="2" fillId="0" borderId="19" xfId="1" applyFont="1" applyFill="1" applyBorder="1" applyAlignment="1">
      <alignment horizontal="center" vertical="center"/>
    </xf>
    <xf numFmtId="0" fontId="28" fillId="5" borderId="21" xfId="1" applyFont="1" applyFill="1" applyBorder="1" applyAlignment="1">
      <alignment horizontal="center" vertical="center" wrapText="1"/>
    </xf>
    <xf numFmtId="0" fontId="39" fillId="5" borderId="12" xfId="1" applyFont="1" applyFill="1" applyBorder="1" applyAlignment="1">
      <alignment horizontal="center" vertical="center" wrapText="1"/>
    </xf>
    <xf numFmtId="0" fontId="2" fillId="5" borderId="0" xfId="1" applyFont="1" applyFill="1" applyBorder="1" applyAlignment="1">
      <alignment horizontal="center" vertical="center" wrapText="1"/>
    </xf>
    <xf numFmtId="0" fontId="39" fillId="5" borderId="8" xfId="1" applyFont="1" applyFill="1" applyBorder="1" applyAlignment="1">
      <alignment horizontal="center" vertical="center" wrapText="1"/>
    </xf>
    <xf numFmtId="0" fontId="2" fillId="5" borderId="21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14" fillId="5" borderId="20" xfId="1" applyFont="1" applyFill="1" applyBorder="1" applyAlignment="1">
      <alignment horizontal="center" vertical="center" wrapText="1"/>
    </xf>
    <xf numFmtId="0" fontId="14" fillId="5" borderId="21" xfId="1" applyFont="1" applyFill="1" applyBorder="1" applyAlignment="1">
      <alignment horizontal="center" vertical="center" wrapText="1"/>
    </xf>
    <xf numFmtId="0" fontId="14" fillId="0" borderId="0" xfId="1" applyFont="1" applyFill="1" applyAlignment="1">
      <alignment horizontal="center" vertical="center"/>
    </xf>
    <xf numFmtId="0" fontId="4" fillId="0" borderId="45" xfId="1" applyFont="1" applyFill="1" applyBorder="1" applyAlignment="1">
      <alignment horizontal="center" vertical="center" wrapText="1"/>
    </xf>
    <xf numFmtId="0" fontId="14" fillId="5" borderId="0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horizontal="center" vertical="center" wrapText="1"/>
    </xf>
    <xf numFmtId="0" fontId="4" fillId="0" borderId="8" xfId="1" applyFont="1" applyFill="1" applyBorder="1" applyAlignment="1">
      <alignment horizontal="center" vertical="center" wrapText="1"/>
    </xf>
    <xf numFmtId="0" fontId="14" fillId="5" borderId="22" xfId="1" applyFont="1" applyFill="1" applyBorder="1" applyAlignment="1">
      <alignment horizontal="center" vertical="center" wrapText="1"/>
    </xf>
    <xf numFmtId="0" fontId="14" fillId="5" borderId="24" xfId="1" applyFont="1" applyFill="1" applyBorder="1" applyAlignment="1">
      <alignment horizontal="center" vertical="center" wrapText="1"/>
    </xf>
    <xf numFmtId="0" fontId="14" fillId="5" borderId="23" xfId="1" applyFont="1" applyFill="1" applyBorder="1" applyAlignment="1">
      <alignment horizontal="center" vertical="center" wrapText="1"/>
    </xf>
    <xf numFmtId="0" fontId="2" fillId="5" borderId="23" xfId="1" applyFont="1" applyFill="1" applyBorder="1" applyAlignment="1">
      <alignment horizontal="center" vertical="center" wrapText="1"/>
    </xf>
    <xf numFmtId="0" fontId="2" fillId="5" borderId="24" xfId="1" applyFont="1" applyFill="1" applyBorder="1" applyAlignment="1">
      <alignment horizontal="center" vertical="center" wrapText="1"/>
    </xf>
    <xf numFmtId="164" fontId="4" fillId="4" borderId="10" xfId="1" applyNumberFormat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14" fillId="5" borderId="10" xfId="2" applyFont="1" applyFill="1" applyBorder="1" applyAlignment="1">
      <alignment horizontal="center" vertical="center"/>
    </xf>
    <xf numFmtId="0" fontId="24" fillId="5" borderId="10" xfId="0" applyFont="1" applyFill="1" applyBorder="1" applyAlignment="1">
      <alignment horizontal="center" vertical="center"/>
    </xf>
    <xf numFmtId="0" fontId="4" fillId="5" borderId="10" xfId="2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/>
    </xf>
    <xf numFmtId="17" fontId="4" fillId="0" borderId="18" xfId="1" applyNumberFormat="1" applyFont="1" applyFill="1" applyBorder="1" applyAlignment="1">
      <alignment horizontal="center" vertical="center"/>
    </xf>
    <xf numFmtId="167" fontId="4" fillId="0" borderId="0" xfId="1" applyNumberFormat="1" applyFont="1" applyFill="1" applyBorder="1" applyAlignment="1">
      <alignment horizontal="center" vertical="center"/>
    </xf>
    <xf numFmtId="17" fontId="4" fillId="0" borderId="0" xfId="1" applyNumberFormat="1" applyFont="1" applyFill="1" applyBorder="1" applyAlignment="1">
      <alignment horizontal="center" vertical="center"/>
    </xf>
    <xf numFmtId="17" fontId="4" fillId="0" borderId="19" xfId="1" applyNumberFormat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0" borderId="29" xfId="1" applyFont="1" applyFill="1" applyBorder="1" applyAlignment="1">
      <alignment horizontal="center" vertical="center" wrapText="1"/>
    </xf>
    <xf numFmtId="0" fontId="4" fillId="0" borderId="30" xfId="1" applyFont="1" applyFill="1" applyBorder="1" applyAlignment="1">
      <alignment horizontal="center" vertical="center"/>
    </xf>
    <xf numFmtId="0" fontId="4" fillId="0" borderId="53" xfId="1" applyFont="1" applyFill="1" applyBorder="1" applyAlignment="1">
      <alignment horizontal="center" vertical="center"/>
    </xf>
    <xf numFmtId="164" fontId="48" fillId="8" borderId="3" xfId="1" applyNumberFormat="1" applyFont="1" applyFill="1" applyBorder="1" applyAlignment="1">
      <alignment horizontal="center" vertical="center"/>
    </xf>
    <xf numFmtId="166" fontId="4" fillId="0" borderId="3" xfId="1" applyNumberFormat="1" applyFont="1" applyFill="1" applyBorder="1" applyAlignment="1" applyProtection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0" fontId="33" fillId="0" borderId="3" xfId="0" applyFont="1" applyFill="1" applyBorder="1" applyAlignment="1">
      <alignment horizontal="center" vertical="center"/>
    </xf>
    <xf numFmtId="0" fontId="26" fillId="9" borderId="3" xfId="0" applyFont="1" applyFill="1" applyBorder="1" applyAlignment="1">
      <alignment horizontal="center" vertical="center"/>
    </xf>
    <xf numFmtId="164" fontId="4" fillId="0" borderId="3" xfId="1" applyNumberFormat="1" applyFont="1" applyFill="1" applyBorder="1" applyAlignment="1">
      <alignment horizontal="center" vertical="center"/>
    </xf>
    <xf numFmtId="0" fontId="14" fillId="5" borderId="3" xfId="1" applyFont="1" applyFill="1" applyBorder="1" applyAlignment="1">
      <alignment horizontal="center" vertical="center" wrapText="1"/>
    </xf>
    <xf numFmtId="0" fontId="24" fillId="0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4" fillId="2" borderId="10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4" fillId="0" borderId="11" xfId="1" applyNumberFormat="1" applyFont="1" applyFill="1" applyBorder="1" applyAlignment="1">
      <alignment horizontal="center" vertical="center"/>
    </xf>
    <xf numFmtId="166" fontId="4" fillId="0" borderId="11" xfId="1" applyNumberFormat="1" applyFont="1" applyFill="1" applyBorder="1" applyAlignment="1" applyProtection="1">
      <alignment horizontal="center" vertical="center"/>
    </xf>
    <xf numFmtId="0" fontId="14" fillId="5" borderId="11" xfId="1" applyFont="1" applyFill="1" applyBorder="1" applyAlignment="1">
      <alignment horizontal="center" vertical="center" wrapText="1"/>
    </xf>
    <xf numFmtId="0" fontId="24" fillId="5" borderId="11" xfId="0" applyFont="1" applyFill="1" applyBorder="1" applyAlignment="1">
      <alignment horizontal="center" vertical="center" wrapText="1"/>
    </xf>
    <xf numFmtId="0" fontId="24" fillId="5" borderId="55" xfId="0" applyFont="1" applyFill="1" applyBorder="1" applyAlignment="1">
      <alignment horizontal="center" vertical="center" wrapText="1"/>
    </xf>
    <xf numFmtId="0" fontId="14" fillId="0" borderId="11" xfId="1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6" fillId="9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4" fillId="5" borderId="15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 wrapText="1"/>
    </xf>
    <xf numFmtId="164" fontId="16" fillId="2" borderId="3" xfId="1" applyNumberFormat="1" applyFont="1" applyFill="1" applyBorder="1" applyAlignment="1">
      <alignment horizontal="center" vertical="center"/>
    </xf>
    <xf numFmtId="166" fontId="16" fillId="2" borderId="3" xfId="1" applyNumberFormat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15" fillId="2" borderId="3" xfId="1" applyFont="1" applyFill="1" applyBorder="1" applyAlignment="1">
      <alignment horizontal="center" vertical="center" wrapText="1"/>
    </xf>
    <xf numFmtId="0" fontId="49" fillId="0" borderId="3" xfId="1" applyFont="1" applyFill="1" applyBorder="1" applyAlignment="1">
      <alignment horizontal="center" vertical="center" wrapText="1"/>
    </xf>
    <xf numFmtId="0" fontId="49" fillId="0" borderId="3" xfId="1" applyFont="1" applyFill="1" applyBorder="1" applyAlignment="1">
      <alignment horizontal="center" vertical="center"/>
    </xf>
    <xf numFmtId="0" fontId="51" fillId="5" borderId="3" xfId="1" applyFont="1" applyFill="1" applyBorder="1" applyAlignment="1">
      <alignment horizontal="center" vertical="center" wrapText="1"/>
    </xf>
    <xf numFmtId="0" fontId="49" fillId="2" borderId="3" xfId="1" applyFont="1" applyFill="1" applyBorder="1" applyAlignment="1">
      <alignment horizontal="center" vertical="center"/>
    </xf>
    <xf numFmtId="0" fontId="52" fillId="5" borderId="3" xfId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2" fillId="0" borderId="0" xfId="1" applyFont="1" applyFill="1" applyAlignment="1">
      <alignment horizontal="center" vertical="center"/>
    </xf>
    <xf numFmtId="0" fontId="4" fillId="5" borderId="15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4" fillId="5" borderId="15" xfId="1" applyFont="1" applyFill="1" applyBorder="1" applyAlignment="1">
      <alignment horizontal="center" vertical="center"/>
    </xf>
    <xf numFmtId="0" fontId="2" fillId="5" borderId="8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17" fontId="16" fillId="0" borderId="18" xfId="1" applyNumberFormat="1" applyFont="1" applyFill="1" applyBorder="1" applyAlignment="1">
      <alignment horizontal="center" vertical="center"/>
    </xf>
    <xf numFmtId="17" fontId="20" fillId="0" borderId="0" xfId="1" applyNumberFormat="1" applyFont="1" applyFill="1" applyBorder="1" applyAlignment="1">
      <alignment horizontal="center" vertical="center"/>
    </xf>
    <xf numFmtId="17" fontId="16" fillId="0" borderId="19" xfId="1" applyNumberFormat="1" applyFont="1" applyFill="1" applyBorder="1" applyAlignment="1">
      <alignment horizontal="center" vertical="center"/>
    </xf>
    <xf numFmtId="0" fontId="49" fillId="0" borderId="3" xfId="1" applyFont="1" applyFill="1" applyBorder="1" applyAlignment="1">
      <alignment vertical="center"/>
    </xf>
    <xf numFmtId="0" fontId="50" fillId="2" borderId="3" xfId="1" applyFont="1" applyFill="1" applyBorder="1" applyAlignment="1">
      <alignment horizontal="center" vertical="center" wrapText="1"/>
    </xf>
    <xf numFmtId="0" fontId="53" fillId="2" borderId="8" xfId="0" applyFont="1" applyFill="1" applyBorder="1" applyAlignment="1">
      <alignment horizontal="center" vertical="center" wrapText="1"/>
    </xf>
    <xf numFmtId="0" fontId="54" fillId="5" borderId="8" xfId="0" applyFont="1" applyFill="1" applyBorder="1" applyAlignment="1">
      <alignment horizontal="center" vertical="center" wrapText="1"/>
    </xf>
    <xf numFmtId="0" fontId="50" fillId="2" borderId="3" xfId="1" applyFont="1" applyFill="1" applyBorder="1" applyAlignment="1">
      <alignment horizontal="center" vertical="center"/>
    </xf>
    <xf numFmtId="0" fontId="50" fillId="2" borderId="13" xfId="1" applyFont="1" applyFill="1" applyBorder="1" applyAlignment="1">
      <alignment horizontal="center" vertical="center"/>
    </xf>
    <xf numFmtId="0" fontId="50" fillId="2" borderId="16" xfId="1" applyFont="1" applyFill="1" applyBorder="1" applyAlignment="1">
      <alignment horizontal="center" vertical="center"/>
    </xf>
    <xf numFmtId="0" fontId="53" fillId="2" borderId="55" xfId="0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 wrapText="1"/>
    </xf>
    <xf numFmtId="0" fontId="50" fillId="2" borderId="10" xfId="1" applyFont="1" applyFill="1" applyBorder="1" applyAlignment="1">
      <alignment horizontal="center" vertical="center"/>
    </xf>
    <xf numFmtId="0" fontId="53" fillId="2" borderId="3" xfId="0" applyFont="1" applyFill="1" applyBorder="1" applyAlignment="1">
      <alignment horizontal="center" vertical="center"/>
    </xf>
    <xf numFmtId="0" fontId="15" fillId="5" borderId="3" xfId="1" applyFont="1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/>
    </xf>
    <xf numFmtId="0" fontId="0" fillId="0" borderId="50" xfId="0" applyFill="1" applyBorder="1" applyAlignment="1">
      <alignment horizontal="center"/>
    </xf>
    <xf numFmtId="14" fontId="56" fillId="0" borderId="0" xfId="0" applyNumberFormat="1" applyFont="1" applyFill="1" applyBorder="1" applyAlignment="1">
      <alignment horizontal="center"/>
    </xf>
    <xf numFmtId="0" fontId="56" fillId="0" borderId="0" xfId="0" applyFont="1" applyFill="1" applyBorder="1" applyAlignment="1">
      <alignment horizontal="center"/>
    </xf>
    <xf numFmtId="0" fontId="59" fillId="0" borderId="0" xfId="0" applyFont="1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58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60" fillId="0" borderId="0" xfId="0" applyFont="1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2" fillId="6" borderId="3" xfId="0" applyFont="1" applyFill="1" applyBorder="1" applyAlignment="1">
      <alignment horizontal="center"/>
    </xf>
    <xf numFmtId="0" fontId="63" fillId="6" borderId="3" xfId="0" applyFont="1" applyFill="1" applyBorder="1" applyAlignment="1">
      <alignment horizontal="center"/>
    </xf>
    <xf numFmtId="0" fontId="62" fillId="10" borderId="3" xfId="0" applyFont="1" applyFill="1" applyBorder="1" applyAlignment="1">
      <alignment horizontal="center"/>
    </xf>
    <xf numFmtId="0" fontId="62" fillId="3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/>
    </xf>
    <xf numFmtId="0" fontId="62" fillId="10" borderId="6" xfId="0" applyFont="1" applyFill="1" applyBorder="1" applyAlignment="1">
      <alignment horizontal="center"/>
    </xf>
    <xf numFmtId="0" fontId="64" fillId="0" borderId="3" xfId="4" applyFont="1" applyBorder="1" applyAlignment="1">
      <alignment horizontal="center"/>
    </xf>
    <xf numFmtId="0" fontId="64" fillId="3" borderId="3" xfId="4" applyFont="1" applyFill="1" applyBorder="1" applyAlignment="1">
      <alignment horizontal="center"/>
    </xf>
    <xf numFmtId="0" fontId="64" fillId="6" borderId="3" xfId="4" applyFont="1" applyFill="1" applyBorder="1" applyAlignment="1">
      <alignment horizontal="center"/>
    </xf>
    <xf numFmtId="0" fontId="64" fillId="10" borderId="6" xfId="4" applyFont="1" applyFill="1" applyBorder="1" applyAlignment="1">
      <alignment horizontal="center"/>
    </xf>
    <xf numFmtId="0" fontId="41" fillId="8" borderId="34" xfId="1" applyFont="1" applyFill="1" applyBorder="1" applyAlignment="1">
      <alignment horizontal="center"/>
    </xf>
    <xf numFmtId="0" fontId="42" fillId="0" borderId="9" xfId="1" applyNumberFormat="1" applyFont="1" applyFill="1" applyBorder="1" applyAlignment="1">
      <alignment horizontal="center"/>
    </xf>
    <xf numFmtId="0" fontId="41" fillId="8" borderId="40" xfId="1" applyFont="1" applyFill="1" applyBorder="1" applyAlignment="1">
      <alignment horizontal="center"/>
    </xf>
    <xf numFmtId="0" fontId="41" fillId="8" borderId="41" xfId="1" applyNumberFormat="1" applyFont="1" applyFill="1" applyBorder="1" applyAlignment="1">
      <alignment horizontal="center"/>
    </xf>
    <xf numFmtId="0" fontId="43" fillId="0" borderId="3" xfId="0" applyFont="1" applyFill="1" applyBorder="1" applyAlignment="1">
      <alignment horizontal="center" wrapText="1"/>
    </xf>
    <xf numFmtId="0" fontId="41" fillId="8" borderId="0" xfId="1" applyFont="1" applyFill="1" applyBorder="1" applyAlignment="1">
      <alignment horizontal="center"/>
    </xf>
    <xf numFmtId="0" fontId="42" fillId="0" borderId="0" xfId="1" applyNumberFormat="1" applyFont="1" applyFill="1" applyBorder="1" applyAlignment="1">
      <alignment horizontal="center"/>
    </xf>
    <xf numFmtId="0" fontId="41" fillId="8" borderId="0" xfId="1" applyNumberFormat="1" applyFont="1" applyFill="1" applyBorder="1" applyAlignment="1">
      <alignment horizontal="center"/>
    </xf>
    <xf numFmtId="0" fontId="44" fillId="0" borderId="0" xfId="1" applyFont="1" applyFill="1" applyBorder="1" applyAlignment="1">
      <alignment horizontal="center"/>
    </xf>
    <xf numFmtId="0" fontId="17" fillId="0" borderId="0" xfId="1" applyFont="1" applyFill="1" applyBorder="1" applyAlignment="1">
      <alignment horizontal="center"/>
    </xf>
    <xf numFmtId="0" fontId="8" fillId="5" borderId="0" xfId="1" applyFont="1" applyFill="1" applyBorder="1" applyAlignment="1">
      <alignment horizontal="center" wrapText="1"/>
    </xf>
    <xf numFmtId="0" fontId="65" fillId="5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2" fontId="2" fillId="3" borderId="3" xfId="4" applyNumberFormat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4" fillId="5" borderId="15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34" fillId="0" borderId="43" xfId="1" applyFont="1" applyFill="1" applyBorder="1" applyAlignment="1">
      <alignment horizontal="center" vertical="center"/>
    </xf>
    <xf numFmtId="0" fontId="34" fillId="0" borderId="8" xfId="1" applyFont="1" applyFill="1" applyBorder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0" fillId="2" borderId="3" xfId="0" applyFont="1" applyFill="1" applyBorder="1" applyAlignment="1">
      <alignment horizontal="center"/>
    </xf>
    <xf numFmtId="0" fontId="31" fillId="0" borderId="0" xfId="1" applyFont="1" applyFill="1" applyBorder="1" applyAlignment="1">
      <alignment horizontal="center" vertical="center"/>
    </xf>
    <xf numFmtId="0" fontId="4" fillId="0" borderId="18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34" fillId="0" borderId="8" xfId="1" applyFont="1" applyFill="1" applyBorder="1" applyAlignment="1">
      <alignment vertical="center"/>
    </xf>
    <xf numFmtId="0" fontId="34" fillId="0" borderId="43" xfId="1" applyFont="1" applyFill="1" applyBorder="1" applyAlignment="1">
      <alignment vertical="center"/>
    </xf>
    <xf numFmtId="0" fontId="2" fillId="0" borderId="39" xfId="1" applyFont="1" applyFill="1" applyBorder="1" applyAlignment="1">
      <alignment horizontal="center" vertical="center"/>
    </xf>
    <xf numFmtId="0" fontId="34" fillId="0" borderId="34" xfId="1" applyFont="1" applyFill="1" applyBorder="1" applyAlignment="1">
      <alignment vertical="center"/>
    </xf>
    <xf numFmtId="0" fontId="34" fillId="0" borderId="40" xfId="1" applyFont="1" applyFill="1" applyBorder="1" applyAlignment="1">
      <alignment vertical="center"/>
    </xf>
    <xf numFmtId="0" fontId="7" fillId="0" borderId="31" xfId="1" applyFont="1" applyFill="1" applyBorder="1" applyAlignment="1">
      <alignment horizontal="center" vertical="center"/>
    </xf>
    <xf numFmtId="0" fontId="7" fillId="0" borderId="32" xfId="1" applyFont="1" applyFill="1" applyBorder="1" applyAlignment="1">
      <alignment horizontal="center" vertical="center"/>
    </xf>
    <xf numFmtId="0" fontId="37" fillId="0" borderId="3" xfId="1" applyFont="1" applyFill="1" applyBorder="1" applyAlignment="1">
      <alignment vertical="center"/>
    </xf>
    <xf numFmtId="0" fontId="67" fillId="0" borderId="3" xfId="1" applyFont="1" applyFill="1" applyBorder="1" applyAlignment="1">
      <alignment horizontal="center" vertical="center"/>
    </xf>
    <xf numFmtId="0" fontId="67" fillId="3" borderId="3" xfId="1" applyFont="1" applyFill="1" applyBorder="1" applyAlignment="1">
      <alignment horizontal="center" vertical="center"/>
    </xf>
    <xf numFmtId="0" fontId="37" fillId="0" borderId="17" xfId="1" applyFont="1" applyFill="1" applyBorder="1" applyAlignment="1">
      <alignment vertical="center"/>
    </xf>
    <xf numFmtId="0" fontId="67" fillId="0" borderId="17" xfId="1" applyFont="1" applyFill="1" applyBorder="1" applyAlignment="1">
      <alignment horizontal="center" vertical="center"/>
    </xf>
    <xf numFmtId="0" fontId="68" fillId="0" borderId="9" xfId="1" applyFont="1" applyFill="1" applyBorder="1" applyAlignment="1">
      <alignment horizontal="center" vertical="center"/>
    </xf>
    <xf numFmtId="0" fontId="7" fillId="0" borderId="37" xfId="1" applyFont="1" applyFill="1" applyBorder="1" applyAlignment="1">
      <alignment horizontal="center" vertical="center"/>
    </xf>
    <xf numFmtId="0" fontId="66" fillId="0" borderId="8" xfId="1" applyFont="1" applyFill="1" applyBorder="1" applyAlignment="1">
      <alignment horizontal="center" vertical="center"/>
    </xf>
    <xf numFmtId="0" fontId="37" fillId="0" borderId="3" xfId="1" applyFont="1" applyFill="1" applyBorder="1" applyAlignment="1">
      <alignment horizontal="center" vertical="center"/>
    </xf>
    <xf numFmtId="0" fontId="37" fillId="0" borderId="17" xfId="1" applyFont="1" applyFill="1" applyBorder="1" applyAlignment="1">
      <alignment horizontal="center" vertical="center"/>
    </xf>
    <xf numFmtId="0" fontId="34" fillId="0" borderId="43" xfId="1" applyFont="1" applyFill="1" applyBorder="1" applyAlignment="1">
      <alignment horizontal="center" vertical="center"/>
    </xf>
    <xf numFmtId="0" fontId="34" fillId="0" borderId="8" xfId="1" applyFont="1" applyFill="1" applyBorder="1" applyAlignment="1">
      <alignment horizontal="center" vertical="center"/>
    </xf>
    <xf numFmtId="0" fontId="2" fillId="6" borderId="3" xfId="4" applyNumberFormat="1" applyFont="1" applyFill="1" applyBorder="1" applyAlignment="1">
      <alignment horizontal="center"/>
    </xf>
    <xf numFmtId="0" fontId="53" fillId="2" borderId="8" xfId="0" applyFont="1" applyFill="1" applyBorder="1" applyAlignment="1">
      <alignment horizontal="center" vertical="center" wrapText="1"/>
    </xf>
    <xf numFmtId="0" fontId="70" fillId="0" borderId="0" xfId="0" applyFont="1" applyFill="1" applyBorder="1" applyAlignment="1">
      <alignment horizontal="center"/>
    </xf>
    <xf numFmtId="0" fontId="4" fillId="0" borderId="3" xfId="1" applyFont="1" applyFill="1" applyBorder="1" applyAlignment="1">
      <alignment vertical="center"/>
    </xf>
    <xf numFmtId="0" fontId="14" fillId="0" borderId="3" xfId="1" applyFont="1" applyFill="1" applyBorder="1" applyAlignment="1">
      <alignment vertical="center"/>
    </xf>
    <xf numFmtId="0" fontId="55" fillId="2" borderId="8" xfId="0" applyFont="1" applyFill="1" applyBorder="1" applyAlignment="1">
      <alignment horizontal="center" vertical="center" wrapText="1"/>
    </xf>
    <xf numFmtId="0" fontId="33" fillId="5" borderId="8" xfId="0" applyFont="1" applyFill="1" applyBorder="1" applyAlignment="1">
      <alignment horizontal="center" vertical="center" wrapText="1"/>
    </xf>
    <xf numFmtId="0" fontId="71" fillId="2" borderId="13" xfId="1" applyFont="1" applyFill="1" applyBorder="1" applyAlignment="1">
      <alignment horizontal="center" vertical="center"/>
    </xf>
    <xf numFmtId="0" fontId="55" fillId="2" borderId="55" xfId="0" applyFont="1" applyFill="1" applyBorder="1" applyAlignment="1">
      <alignment horizontal="center" vertical="center"/>
    </xf>
    <xf numFmtId="0" fontId="71" fillId="2" borderId="10" xfId="1" applyFont="1" applyFill="1" applyBorder="1" applyAlignment="1">
      <alignment horizontal="center" vertical="center"/>
    </xf>
    <xf numFmtId="0" fontId="16" fillId="0" borderId="3" xfId="1" applyFont="1" applyFill="1" applyBorder="1" applyAlignment="1">
      <alignment horizontal="left" vertical="center" wrapText="1"/>
    </xf>
    <xf numFmtId="0" fontId="34" fillId="0" borderId="35" xfId="1" applyFont="1" applyFill="1" applyBorder="1" applyAlignment="1">
      <alignment vertical="center"/>
    </xf>
    <xf numFmtId="0" fontId="34" fillId="0" borderId="55" xfId="1" applyFont="1" applyFill="1" applyBorder="1" applyAlignment="1">
      <alignment horizontal="center" vertical="center"/>
    </xf>
    <xf numFmtId="0" fontId="37" fillId="0" borderId="11" xfId="1" applyFont="1" applyFill="1" applyBorder="1" applyAlignment="1">
      <alignment horizontal="center" vertical="center"/>
    </xf>
    <xf numFmtId="0" fontId="67" fillId="0" borderId="11" xfId="1" applyFont="1" applyFill="1" applyBorder="1" applyAlignment="1">
      <alignment horizontal="center" vertical="center"/>
    </xf>
    <xf numFmtId="0" fontId="68" fillId="0" borderId="57" xfId="1" applyFont="1" applyFill="1" applyBorder="1" applyAlignment="1">
      <alignment horizontal="center" vertical="center"/>
    </xf>
    <xf numFmtId="0" fontId="72" fillId="3" borderId="3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vertical="center"/>
    </xf>
    <xf numFmtId="0" fontId="73" fillId="2" borderId="3" xfId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74" fillId="0" borderId="0" xfId="1" applyFont="1" applyFill="1" applyBorder="1" applyAlignment="1">
      <alignment horizontal="center" vertical="center" wrapText="1"/>
    </xf>
    <xf numFmtId="0" fontId="74" fillId="3" borderId="0" xfId="1" applyFont="1" applyFill="1" applyBorder="1" applyAlignment="1">
      <alignment horizontal="center" vertical="center" wrapText="1"/>
    </xf>
    <xf numFmtId="0" fontId="74" fillId="0" borderId="0" xfId="1" applyFont="1" applyFill="1" applyBorder="1" applyAlignment="1">
      <alignment horizontal="center" vertical="center"/>
    </xf>
    <xf numFmtId="0" fontId="74" fillId="3" borderId="0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2" borderId="58" xfId="0" applyFill="1" applyBorder="1" applyAlignment="1">
      <alignment horizontal="center"/>
    </xf>
    <xf numFmtId="0" fontId="0" fillId="2" borderId="59" xfId="0" applyFill="1" applyBorder="1" applyAlignment="1">
      <alignment horizontal="center"/>
    </xf>
    <xf numFmtId="0" fontId="0" fillId="2" borderId="6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61" xfId="0" applyFill="1" applyBorder="1" applyAlignment="1">
      <alignment horizontal="center"/>
    </xf>
    <xf numFmtId="0" fontId="75" fillId="0" borderId="0" xfId="1" applyFont="1" applyFill="1" applyBorder="1" applyAlignment="1">
      <alignment horizontal="center" vertical="center" wrapText="1"/>
    </xf>
    <xf numFmtId="0" fontId="76" fillId="0" borderId="0" xfId="1" applyFont="1" applyFill="1" applyAlignment="1">
      <alignment horizontal="center" vertical="center"/>
    </xf>
    <xf numFmtId="0" fontId="76" fillId="3" borderId="0" xfId="1" applyFont="1" applyFill="1" applyAlignment="1">
      <alignment horizontal="center" vertical="center"/>
    </xf>
    <xf numFmtId="0" fontId="77" fillId="0" borderId="0" xfId="1" applyFont="1" applyFill="1" applyAlignment="1">
      <alignment vertical="center"/>
    </xf>
    <xf numFmtId="0" fontId="78" fillId="0" borderId="0" xfId="1" applyFont="1" applyFill="1" applyAlignment="1">
      <alignment horizontal="center" vertical="center"/>
    </xf>
    <xf numFmtId="0" fontId="79" fillId="3" borderId="0" xfId="1" applyFont="1" applyFill="1" applyAlignment="1">
      <alignment vertical="center"/>
    </xf>
    <xf numFmtId="0" fontId="4" fillId="5" borderId="15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22" fillId="10" borderId="3" xfId="0" applyFont="1" applyFill="1" applyBorder="1" applyAlignment="1">
      <alignment horizontal="center" vertical="center"/>
    </xf>
    <xf numFmtId="0" fontId="19" fillId="10" borderId="3" xfId="0" applyFont="1" applyFill="1" applyBorder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164" fontId="80" fillId="0" borderId="3" xfId="1" applyNumberFormat="1" applyFont="1" applyFill="1" applyBorder="1" applyAlignment="1">
      <alignment horizontal="center" vertical="center"/>
    </xf>
    <xf numFmtId="0" fontId="2" fillId="10" borderId="3" xfId="1" applyFont="1" applyFill="1" applyBorder="1" applyAlignment="1">
      <alignment horizontal="center" vertical="center"/>
    </xf>
    <xf numFmtId="0" fontId="2" fillId="10" borderId="3" xfId="1" applyFont="1" applyFill="1" applyBorder="1" applyAlignment="1">
      <alignment vertical="center"/>
    </xf>
    <xf numFmtId="0" fontId="19" fillId="5" borderId="3" xfId="0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37" fillId="0" borderId="0" xfId="1" applyFont="1" applyFill="1" applyBorder="1" applyAlignment="1">
      <alignment horizontal="center" vertical="center"/>
    </xf>
    <xf numFmtId="0" fontId="67" fillId="0" borderId="0" xfId="1" applyFont="1" applyFill="1" applyBorder="1" applyAlignment="1">
      <alignment horizontal="center" vertical="center"/>
    </xf>
    <xf numFmtId="0" fontId="68" fillId="0" borderId="0" xfId="1" applyFont="1" applyFill="1" applyBorder="1" applyAlignment="1">
      <alignment horizontal="center" vertical="center"/>
    </xf>
    <xf numFmtId="0" fontId="67" fillId="3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53" fillId="2" borderId="6" xfId="0" applyFont="1" applyFill="1" applyBorder="1" applyAlignment="1">
      <alignment horizontal="center" vertical="center" wrapText="1"/>
    </xf>
    <xf numFmtId="0" fontId="19" fillId="9" borderId="3" xfId="0" applyFont="1" applyFill="1" applyBorder="1" applyAlignment="1">
      <alignment horizontal="center" vertical="center"/>
    </xf>
    <xf numFmtId="0" fontId="16" fillId="0" borderId="11" xfId="1" applyFont="1" applyFill="1" applyBorder="1" applyAlignment="1">
      <alignment horizontal="center" vertical="center" wrapText="1"/>
    </xf>
    <xf numFmtId="0" fontId="15" fillId="0" borderId="3" xfId="1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/>
    </xf>
    <xf numFmtId="0" fontId="16" fillId="0" borderId="3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/>
    </xf>
    <xf numFmtId="164" fontId="16" fillId="0" borderId="3" xfId="1" applyNumberFormat="1" applyFont="1" applyFill="1" applyBorder="1" applyAlignment="1">
      <alignment horizontal="center" vertical="center"/>
    </xf>
    <xf numFmtId="166" fontId="16" fillId="0" borderId="3" xfId="1" applyNumberFormat="1" applyFont="1" applyFill="1" applyBorder="1" applyAlignment="1" applyProtection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2" fillId="0" borderId="3" xfId="1" applyFont="1" applyFill="1" applyBorder="1" applyAlignment="1">
      <alignment vertical="center"/>
    </xf>
    <xf numFmtId="0" fontId="15" fillId="0" borderId="3" xfId="1" applyFont="1" applyFill="1" applyBorder="1" applyAlignment="1">
      <alignment vertical="center" wrapText="1"/>
    </xf>
    <xf numFmtId="0" fontId="2" fillId="0" borderId="3" xfId="1" applyFont="1" applyFill="1" applyBorder="1" applyAlignment="1">
      <alignment horizontal="center" vertical="center"/>
    </xf>
    <xf numFmtId="0" fontId="14" fillId="2" borderId="3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33" fillId="0" borderId="3" xfId="0" applyFont="1" applyFill="1" applyBorder="1" applyAlignment="1">
      <alignment horizontal="center" vertical="center"/>
    </xf>
    <xf numFmtId="0" fontId="26" fillId="9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3" xfId="0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/>
    </xf>
    <xf numFmtId="0" fontId="55" fillId="2" borderId="3" xfId="0" applyFont="1" applyFill="1" applyBorder="1" applyAlignment="1">
      <alignment horizontal="center" vertical="center"/>
    </xf>
    <xf numFmtId="0" fontId="33" fillId="5" borderId="3" xfId="0" applyFont="1" applyFill="1" applyBorder="1" applyAlignment="1">
      <alignment horizontal="center" vertical="center"/>
    </xf>
    <xf numFmtId="0" fontId="55" fillId="2" borderId="6" xfId="0" applyFont="1" applyFill="1" applyBorder="1" applyAlignment="1">
      <alignment horizontal="center" vertical="center" wrapText="1"/>
    </xf>
    <xf numFmtId="0" fontId="55" fillId="2" borderId="8" xfId="0" applyFont="1" applyFill="1" applyBorder="1" applyAlignment="1">
      <alignment horizontal="center" vertical="center" wrapText="1"/>
    </xf>
    <xf numFmtId="0" fontId="33" fillId="5" borderId="8" xfId="0" applyFont="1" applyFill="1" applyBorder="1" applyAlignment="1">
      <alignment horizontal="center" vertical="center" wrapText="1"/>
    </xf>
    <xf numFmtId="0" fontId="4" fillId="5" borderId="3" xfId="2" applyFont="1" applyFill="1" applyBorder="1" applyAlignment="1">
      <alignment horizontal="center" vertical="center"/>
    </xf>
    <xf numFmtId="0" fontId="71" fillId="2" borderId="13" xfId="1" applyFont="1" applyFill="1" applyBorder="1" applyAlignment="1">
      <alignment horizontal="center" vertical="center"/>
    </xf>
    <xf numFmtId="0" fontId="71" fillId="2" borderId="16" xfId="1" applyFont="1" applyFill="1" applyBorder="1" applyAlignment="1">
      <alignment horizontal="center" vertical="center"/>
    </xf>
    <xf numFmtId="0" fontId="55" fillId="2" borderId="55" xfId="0" applyFont="1" applyFill="1" applyBorder="1" applyAlignment="1">
      <alignment horizontal="center" vertical="center"/>
    </xf>
    <xf numFmtId="0" fontId="71" fillId="2" borderId="10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vertical="center"/>
    </xf>
    <xf numFmtId="0" fontId="71" fillId="2" borderId="3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vertical="center"/>
    </xf>
    <xf numFmtId="0" fontId="2" fillId="2" borderId="3" xfId="1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5" fillId="2" borderId="3" xfId="1" applyFont="1" applyFill="1" applyBorder="1" applyAlignment="1">
      <alignment vertical="center" wrapText="1"/>
    </xf>
    <xf numFmtId="0" fontId="2" fillId="5" borderId="3" xfId="1" applyFont="1" applyFill="1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5" borderId="8" xfId="0" applyFill="1" applyBorder="1" applyAlignment="1">
      <alignment horizontal="center" vertical="center" wrapText="1"/>
    </xf>
    <xf numFmtId="0" fontId="71" fillId="2" borderId="6" xfId="1" applyFont="1" applyFill="1" applyBorder="1" applyAlignment="1">
      <alignment vertical="center" wrapText="1"/>
    </xf>
    <xf numFmtId="0" fontId="87" fillId="2" borderId="7" xfId="0" applyFont="1" applyFill="1" applyBorder="1" applyAlignment="1">
      <alignment vertical="center" wrapText="1"/>
    </xf>
    <xf numFmtId="0" fontId="86" fillId="2" borderId="8" xfId="0" applyFont="1" applyFill="1" applyBorder="1" applyAlignment="1">
      <alignment horizontal="center" vertical="center" wrapText="1"/>
    </xf>
    <xf numFmtId="0" fontId="88" fillId="2" borderId="3" xfId="1" applyFont="1" applyFill="1" applyBorder="1" applyAlignment="1">
      <alignment vertical="center"/>
    </xf>
    <xf numFmtId="0" fontId="89" fillId="2" borderId="8" xfId="0" applyFont="1" applyFill="1" applyBorder="1" applyAlignment="1">
      <alignment vertical="center" wrapText="1"/>
    </xf>
    <xf numFmtId="0" fontId="28" fillId="0" borderId="0" xfId="1" applyFont="1" applyFill="1" applyAlignment="1">
      <alignment horizontal="center" vertical="center"/>
    </xf>
    <xf numFmtId="164" fontId="20" fillId="0" borderId="3" xfId="1" applyNumberFormat="1" applyFont="1" applyFill="1" applyBorder="1" applyAlignment="1">
      <alignment horizontal="center" vertical="center"/>
    </xf>
    <xf numFmtId="166" fontId="20" fillId="0" borderId="3" xfId="1" applyNumberFormat="1" applyFont="1" applyFill="1" applyBorder="1" applyAlignment="1" applyProtection="1">
      <alignment horizontal="center" vertical="center"/>
    </xf>
    <xf numFmtId="0" fontId="72" fillId="0" borderId="3" xfId="1" applyFont="1" applyFill="1" applyBorder="1" applyAlignment="1">
      <alignment vertical="center"/>
    </xf>
    <xf numFmtId="0" fontId="72" fillId="0" borderId="3" xfId="1" applyFont="1" applyFill="1" applyBorder="1" applyAlignment="1">
      <alignment vertical="center" wrapText="1"/>
    </xf>
    <xf numFmtId="164" fontId="20" fillId="2" borderId="3" xfId="1" applyNumberFormat="1" applyFont="1" applyFill="1" applyBorder="1" applyAlignment="1">
      <alignment horizontal="center" vertical="center"/>
    </xf>
    <xf numFmtId="166" fontId="20" fillId="2" borderId="3" xfId="1" applyNumberFormat="1" applyFont="1" applyFill="1" applyBorder="1" applyAlignment="1" applyProtection="1">
      <alignment horizontal="center" vertical="center"/>
    </xf>
    <xf numFmtId="0" fontId="92" fillId="0" borderId="3" xfId="0" applyFont="1" applyFill="1" applyBorder="1" applyAlignment="1">
      <alignment horizontal="center" vertical="center"/>
    </xf>
    <xf numFmtId="0" fontId="72" fillId="0" borderId="3" xfId="1" applyFont="1" applyFill="1" applyBorder="1" applyAlignment="1">
      <alignment horizontal="center" vertical="center" wrapText="1"/>
    </xf>
    <xf numFmtId="0" fontId="16" fillId="2" borderId="3" xfId="1" applyFont="1" applyFill="1" applyBorder="1" applyAlignment="1">
      <alignment horizontal="center" vertical="center" wrapText="1"/>
    </xf>
    <xf numFmtId="0" fontId="19" fillId="0" borderId="0" xfId="1" applyFont="1" applyFill="1" applyBorder="1" applyAlignment="1">
      <alignment vertical="center"/>
    </xf>
    <xf numFmtId="0" fontId="19" fillId="0" borderId="0" xfId="1" applyFont="1" applyFill="1" applyBorder="1" applyAlignment="1">
      <alignment horizontal="center" vertical="center"/>
    </xf>
    <xf numFmtId="0" fontId="83" fillId="0" borderId="0" xfId="1" applyFont="1" applyFill="1" applyBorder="1" applyAlignment="1">
      <alignment vertical="center"/>
    </xf>
    <xf numFmtId="0" fontId="83" fillId="0" borderId="0" xfId="1" applyFont="1" applyFill="1" applyBorder="1" applyAlignment="1">
      <alignment horizontal="center" vertical="center"/>
    </xf>
    <xf numFmtId="0" fontId="82" fillId="11" borderId="0" xfId="1" applyFont="1" applyFill="1" applyBorder="1" applyAlignment="1">
      <alignment vertical="center"/>
    </xf>
    <xf numFmtId="0" fontId="82" fillId="11" borderId="0" xfId="1" applyFont="1" applyFill="1" applyBorder="1" applyAlignment="1">
      <alignment horizontal="center" vertical="center"/>
    </xf>
    <xf numFmtId="0" fontId="82" fillId="0" borderId="0" xfId="1" applyFont="1" applyFill="1" applyBorder="1" applyAlignment="1">
      <alignment vertical="center"/>
    </xf>
    <xf numFmtId="0" fontId="82" fillId="0" borderId="0" xfId="1" applyFont="1" applyFill="1" applyBorder="1" applyAlignment="1">
      <alignment horizontal="center" vertical="center"/>
    </xf>
    <xf numFmtId="0" fontId="81" fillId="0" borderId="0" xfId="1" applyFont="1" applyFill="1" applyBorder="1" applyAlignment="1">
      <alignment vertical="center"/>
    </xf>
    <xf numFmtId="0" fontId="34" fillId="0" borderId="0" xfId="1" applyFont="1" applyFill="1" applyBorder="1" applyAlignment="1">
      <alignment horizontal="center" vertical="center"/>
    </xf>
    <xf numFmtId="0" fontId="16" fillId="0" borderId="11" xfId="1" applyFont="1" applyFill="1" applyBorder="1" applyAlignment="1">
      <alignment horizontal="center" vertical="center"/>
    </xf>
    <xf numFmtId="0" fontId="16" fillId="0" borderId="63" xfId="1" applyFont="1" applyFill="1" applyBorder="1" applyAlignment="1">
      <alignment horizontal="center" vertical="center" wrapText="1"/>
    </xf>
    <xf numFmtId="0" fontId="20" fillId="0" borderId="29" xfId="1" applyFont="1" applyFill="1" applyBorder="1" applyAlignment="1">
      <alignment horizontal="center" vertical="center" wrapText="1"/>
    </xf>
    <xf numFmtId="0" fontId="84" fillId="2" borderId="3" xfId="1" applyFont="1" applyFill="1" applyBorder="1" applyAlignment="1">
      <alignment horizontal="right" vertical="center"/>
    </xf>
    <xf numFmtId="0" fontId="85" fillId="2" borderId="3" xfId="0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0" fontId="50" fillId="2" borderId="3" xfId="1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87" fillId="2" borderId="3" xfId="0" applyFont="1" applyFill="1" applyBorder="1" applyAlignment="1">
      <alignment vertical="center" wrapText="1"/>
    </xf>
    <xf numFmtId="0" fontId="86" fillId="2" borderId="3" xfId="0" applyFont="1" applyFill="1" applyBorder="1" applyAlignment="1">
      <alignment horizontal="center" vertical="center" wrapText="1"/>
    </xf>
    <xf numFmtId="0" fontId="71" fillId="2" borderId="3" xfId="1" applyFont="1" applyFill="1" applyBorder="1" applyAlignment="1">
      <alignment horizontal="center" vertical="center" wrapText="1"/>
    </xf>
    <xf numFmtId="0" fontId="89" fillId="2" borderId="3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/>
    </xf>
    <xf numFmtId="0" fontId="69" fillId="0" borderId="0" xfId="0" applyFont="1" applyFill="1" applyBorder="1" applyAlignment="1">
      <alignment horizontal="center"/>
    </xf>
    <xf numFmtId="0" fontId="58" fillId="0" borderId="0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57" fillId="0" borderId="25" xfId="0" applyFont="1" applyFill="1" applyBorder="1" applyAlignment="1">
      <alignment horizontal="center"/>
    </xf>
    <xf numFmtId="0" fontId="57" fillId="0" borderId="26" xfId="0" applyFont="1" applyFill="1" applyBorder="1" applyAlignment="1">
      <alignment horizontal="center"/>
    </xf>
    <xf numFmtId="0" fontId="57" fillId="0" borderId="27" xfId="0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40" fillId="8" borderId="1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55" fillId="0" borderId="6" xfId="0" applyFont="1" applyBorder="1" applyAlignment="1">
      <alignment horizontal="center"/>
    </xf>
    <xf numFmtId="0" fontId="55" fillId="0" borderId="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3" fillId="7" borderId="6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0" borderId="6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55" fillId="0" borderId="3" xfId="0" applyFont="1" applyBorder="1" applyAlignment="1">
      <alignment horizontal="center"/>
    </xf>
    <xf numFmtId="0" fontId="55" fillId="0" borderId="47" xfId="0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 textRotation="90"/>
    </xf>
    <xf numFmtId="0" fontId="10" fillId="0" borderId="56" xfId="0" applyFont="1" applyBorder="1" applyAlignment="1">
      <alignment horizontal="center" vertical="center" textRotation="90"/>
    </xf>
    <xf numFmtId="0" fontId="10" fillId="0" borderId="10" xfId="0" applyFont="1" applyBorder="1" applyAlignment="1">
      <alignment horizontal="center" vertical="center" textRotation="90"/>
    </xf>
    <xf numFmtId="0" fontId="5" fillId="0" borderId="3" xfId="0" applyFont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0" fillId="8" borderId="3" xfId="0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4" xfId="0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2" fillId="7" borderId="6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40" fillId="0" borderId="0" xfId="0" applyFont="1" applyFill="1" applyBorder="1" applyAlignment="1">
      <alignment horizontal="center"/>
    </xf>
    <xf numFmtId="0" fontId="17" fillId="0" borderId="0" xfId="1" applyFont="1" applyFill="1" applyBorder="1" applyAlignment="1">
      <alignment horizontal="center"/>
    </xf>
    <xf numFmtId="0" fontId="18" fillId="0" borderId="0" xfId="1" applyFont="1" applyFill="1" applyBorder="1" applyAlignment="1">
      <alignment horizontal="center"/>
    </xf>
    <xf numFmtId="0" fontId="18" fillId="0" borderId="0" xfId="1" applyFont="1" applyFill="1" applyBorder="1" applyAlignment="1">
      <alignment horizontal="center" wrapText="1"/>
    </xf>
    <xf numFmtId="0" fontId="0" fillId="0" borderId="6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43" fillId="0" borderId="3" xfId="0" applyFont="1" applyFill="1" applyBorder="1" applyAlignment="1">
      <alignment horizontal="center" wrapText="1"/>
    </xf>
    <xf numFmtId="0" fontId="14" fillId="2" borderId="6" xfId="1" applyFont="1" applyFill="1" applyBorder="1" applyAlignment="1">
      <alignment horizontal="center" vertical="center" wrapText="1"/>
    </xf>
    <xf numFmtId="0" fontId="14" fillId="2" borderId="7" xfId="1" applyFont="1" applyFill="1" applyBorder="1" applyAlignment="1">
      <alignment horizontal="center" vertical="center" wrapText="1"/>
    </xf>
    <xf numFmtId="0" fontId="14" fillId="2" borderId="8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164" fontId="20" fillId="4" borderId="20" xfId="1" applyNumberFormat="1" applyFont="1" applyFill="1" applyBorder="1" applyAlignment="1">
      <alignment horizontal="center" vertical="center"/>
    </xf>
    <xf numFmtId="164" fontId="20" fillId="4" borderId="0" xfId="1" applyNumberFormat="1" applyFont="1" applyFill="1" applyBorder="1" applyAlignment="1">
      <alignment horizontal="center" vertical="center"/>
    </xf>
    <xf numFmtId="164" fontId="25" fillId="4" borderId="50" xfId="1" applyNumberFormat="1" applyFont="1" applyFill="1" applyBorder="1" applyAlignment="1">
      <alignment horizontal="center" vertical="center" wrapText="1"/>
    </xf>
    <xf numFmtId="164" fontId="25" fillId="4" borderId="51" xfId="1" applyNumberFormat="1" applyFont="1" applyFill="1" applyBorder="1" applyAlignment="1">
      <alignment horizontal="center" vertical="center" wrapText="1"/>
    </xf>
    <xf numFmtId="164" fontId="38" fillId="2" borderId="26" xfId="1" applyNumberFormat="1" applyFont="1" applyFill="1" applyBorder="1" applyAlignment="1">
      <alignment horizontal="center" vertical="center"/>
    </xf>
    <xf numFmtId="164" fontId="38" fillId="2" borderId="27" xfId="1" applyNumberFormat="1" applyFont="1" applyFill="1" applyBorder="1" applyAlignment="1">
      <alignment horizontal="center" vertical="center"/>
    </xf>
    <xf numFmtId="0" fontId="27" fillId="5" borderId="25" xfId="1" applyFont="1" applyFill="1" applyBorder="1" applyAlignment="1">
      <alignment horizontal="center" vertical="center" wrapText="1"/>
    </xf>
    <xf numFmtId="0" fontId="27" fillId="5" borderId="26" xfId="1" applyFont="1" applyFill="1" applyBorder="1" applyAlignment="1">
      <alignment horizontal="center" vertical="center" wrapText="1"/>
    </xf>
    <xf numFmtId="0" fontId="3" fillId="0" borderId="50" xfId="1" applyFont="1" applyFill="1" applyBorder="1" applyAlignment="1">
      <alignment horizontal="center" vertical="center" wrapText="1"/>
    </xf>
    <xf numFmtId="0" fontId="3" fillId="0" borderId="51" xfId="1" applyFont="1" applyFill="1" applyBorder="1" applyAlignment="1">
      <alignment horizontal="center" vertical="center" wrapText="1"/>
    </xf>
    <xf numFmtId="165" fontId="34" fillId="4" borderId="45" xfId="1" applyNumberFormat="1" applyFont="1" applyFill="1" applyBorder="1" applyAlignment="1">
      <alignment horizontal="center" vertical="center"/>
    </xf>
    <xf numFmtId="165" fontId="34" fillId="4" borderId="37" xfId="1" applyNumberFormat="1" applyFont="1" applyFill="1" applyBorder="1" applyAlignment="1">
      <alignment horizontal="center" vertical="center"/>
    </xf>
    <xf numFmtId="0" fontId="14" fillId="5" borderId="6" xfId="1" applyFont="1" applyFill="1" applyBorder="1" applyAlignment="1">
      <alignment horizontal="center" vertical="center" wrapText="1"/>
    </xf>
    <xf numFmtId="0" fontId="14" fillId="5" borderId="8" xfId="1" applyFont="1" applyFill="1" applyBorder="1" applyAlignment="1">
      <alignment horizontal="center" vertical="center" wrapText="1"/>
    </xf>
    <xf numFmtId="0" fontId="14" fillId="0" borderId="52" xfId="1" applyFont="1" applyFill="1" applyBorder="1" applyAlignment="1">
      <alignment horizontal="center" vertical="center"/>
    </xf>
    <xf numFmtId="0" fontId="5" fillId="0" borderId="20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14" fillId="0" borderId="2" xfId="2" applyFont="1" applyFill="1" applyBorder="1" applyAlignment="1">
      <alignment horizontal="center" vertical="center" wrapText="1"/>
    </xf>
    <xf numFmtId="0" fontId="14" fillId="0" borderId="28" xfId="2" applyFont="1" applyFill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center" vertical="center" wrapText="1"/>
    </xf>
    <xf numFmtId="0" fontId="24" fillId="2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34" fillId="0" borderId="7" xfId="1" applyFont="1" applyFill="1" applyBorder="1" applyAlignment="1">
      <alignment horizontal="center" vertical="center"/>
    </xf>
    <xf numFmtId="0" fontId="34" fillId="0" borderId="8" xfId="1" applyFont="1" applyFill="1" applyBorder="1" applyAlignment="1">
      <alignment horizontal="center" vertical="center"/>
    </xf>
    <xf numFmtId="0" fontId="31" fillId="0" borderId="3" xfId="1" applyFont="1" applyFill="1" applyBorder="1" applyAlignment="1">
      <alignment horizontal="center" vertical="center"/>
    </xf>
    <xf numFmtId="0" fontId="19" fillId="5" borderId="49" xfId="2" applyFont="1" applyFill="1" applyBorder="1" applyAlignment="1">
      <alignment horizontal="center" vertical="center"/>
    </xf>
    <xf numFmtId="0" fontId="19" fillId="5" borderId="27" xfId="2" applyFont="1" applyFill="1" applyBorder="1" applyAlignment="1">
      <alignment horizontal="center" vertical="center"/>
    </xf>
    <xf numFmtId="0" fontId="26" fillId="5" borderId="34" xfId="1" applyFont="1" applyFill="1" applyBorder="1" applyAlignment="1">
      <alignment horizontal="center" vertical="center" wrapText="1"/>
    </xf>
    <xf numFmtId="0" fontId="26" fillId="5" borderId="9" xfId="1" applyFont="1" applyFill="1" applyBorder="1" applyAlignment="1">
      <alignment horizontal="center" vertical="center" wrapText="1"/>
    </xf>
    <xf numFmtId="0" fontId="34" fillId="0" borderId="25" xfId="1" applyFont="1" applyFill="1" applyBorder="1" applyAlignment="1">
      <alignment horizontal="center" vertical="center"/>
    </xf>
    <xf numFmtId="0" fontId="34" fillId="0" borderId="26" xfId="1" applyFont="1" applyFill="1" applyBorder="1" applyAlignment="1">
      <alignment horizontal="center" vertical="center"/>
    </xf>
    <xf numFmtId="0" fontId="34" fillId="0" borderId="27" xfId="1" applyFont="1" applyFill="1" applyBorder="1" applyAlignment="1">
      <alignment horizontal="center" vertical="center"/>
    </xf>
    <xf numFmtId="0" fontId="29" fillId="0" borderId="25" xfId="1" applyFont="1" applyFill="1" applyBorder="1" applyAlignment="1">
      <alignment horizontal="center" vertical="center"/>
    </xf>
    <xf numFmtId="0" fontId="29" fillId="0" borderId="26" xfId="1" applyFont="1" applyFill="1" applyBorder="1" applyAlignment="1">
      <alignment horizontal="center" vertical="center"/>
    </xf>
    <xf numFmtId="0" fontId="29" fillId="0" borderId="27" xfId="1" applyFont="1" applyFill="1" applyBorder="1" applyAlignment="1">
      <alignment horizontal="center" vertical="center"/>
    </xf>
    <xf numFmtId="0" fontId="30" fillId="2" borderId="25" xfId="1" applyFont="1" applyFill="1" applyBorder="1" applyAlignment="1">
      <alignment horizontal="center" vertical="center"/>
    </xf>
    <xf numFmtId="0" fontId="30" fillId="2" borderId="26" xfId="1" applyFont="1" applyFill="1" applyBorder="1" applyAlignment="1">
      <alignment horizontal="center" vertical="center"/>
    </xf>
    <xf numFmtId="0" fontId="31" fillId="0" borderId="10" xfId="1" applyFont="1" applyFill="1" applyBorder="1" applyAlignment="1">
      <alignment horizontal="center" vertical="center"/>
    </xf>
    <xf numFmtId="0" fontId="26" fillId="5" borderId="31" xfId="1" applyFont="1" applyFill="1" applyBorder="1" applyAlignment="1">
      <alignment horizontal="center" vertical="center" wrapText="1"/>
    </xf>
    <xf numFmtId="0" fontId="26" fillId="5" borderId="39" xfId="1" applyFont="1" applyFill="1" applyBorder="1" applyAlignment="1">
      <alignment horizontal="center" vertical="center" wrapText="1"/>
    </xf>
    <xf numFmtId="0" fontId="19" fillId="5" borderId="26" xfId="2" applyFont="1" applyFill="1" applyBorder="1" applyAlignment="1">
      <alignment horizontal="center" vertical="center"/>
    </xf>
    <xf numFmtId="0" fontId="26" fillId="5" borderId="3" xfId="1" applyFont="1" applyFill="1" applyBorder="1" applyAlignment="1">
      <alignment horizontal="center" vertical="center" wrapText="1"/>
    </xf>
    <xf numFmtId="0" fontId="34" fillId="0" borderId="6" xfId="1" applyFont="1" applyFill="1" applyBorder="1" applyAlignment="1">
      <alignment horizontal="center" vertical="center"/>
    </xf>
    <xf numFmtId="0" fontId="34" fillId="0" borderId="7" xfId="1" applyFont="1" applyFill="1" applyBorder="1" applyAlignment="1">
      <alignment horizontal="center" vertical="center" wrapText="1"/>
    </xf>
    <xf numFmtId="0" fontId="34" fillId="0" borderId="8" xfId="1" applyFont="1" applyFill="1" applyBorder="1" applyAlignment="1">
      <alignment horizontal="center" vertical="center" wrapText="1"/>
    </xf>
    <xf numFmtId="0" fontId="31" fillId="0" borderId="38" xfId="1" applyFont="1" applyFill="1" applyBorder="1" applyAlignment="1">
      <alignment horizontal="center" vertical="center"/>
    </xf>
    <xf numFmtId="0" fontId="31" fillId="0" borderId="8" xfId="1" applyFont="1" applyFill="1" applyBorder="1" applyAlignment="1">
      <alignment horizontal="center" vertical="center"/>
    </xf>
    <xf numFmtId="0" fontId="34" fillId="0" borderId="46" xfId="1" applyFont="1" applyFill="1" applyBorder="1" applyAlignment="1">
      <alignment horizontal="center" vertical="center"/>
    </xf>
    <xf numFmtId="0" fontId="34" fillId="0" borderId="43" xfId="1" applyFont="1" applyFill="1" applyBorder="1" applyAlignment="1">
      <alignment horizontal="center" vertical="center"/>
    </xf>
    <xf numFmtId="0" fontId="31" fillId="0" borderId="42" xfId="1" applyFont="1" applyFill="1" applyBorder="1" applyAlignment="1">
      <alignment horizontal="center" vertical="center"/>
    </xf>
    <xf numFmtId="0" fontId="31" fillId="0" borderId="43" xfId="1" applyFont="1" applyFill="1" applyBorder="1" applyAlignment="1">
      <alignment horizontal="center" vertical="center"/>
    </xf>
    <xf numFmtId="0" fontId="26" fillId="5" borderId="40" xfId="1" applyFont="1" applyFill="1" applyBorder="1" applyAlignment="1">
      <alignment horizontal="center" vertical="center" wrapText="1"/>
    </xf>
    <xf numFmtId="0" fontId="26" fillId="5" borderId="41" xfId="1" applyFont="1" applyFill="1" applyBorder="1" applyAlignment="1">
      <alignment horizontal="center" vertical="center" wrapText="1"/>
    </xf>
    <xf numFmtId="0" fontId="4" fillId="5" borderId="0" xfId="1" applyFont="1" applyFill="1" applyBorder="1" applyAlignment="1">
      <alignment horizontal="center" vertical="center"/>
    </xf>
    <xf numFmtId="0" fontId="4" fillId="5" borderId="15" xfId="1" applyFont="1" applyFill="1" applyBorder="1" applyAlignment="1">
      <alignment horizontal="center" vertical="center"/>
    </xf>
    <xf numFmtId="0" fontId="4" fillId="0" borderId="34" xfId="1" applyFont="1" applyFill="1" applyBorder="1" applyAlignment="1">
      <alignment horizontal="center" vertical="center" wrapText="1"/>
    </xf>
    <xf numFmtId="0" fontId="4" fillId="0" borderId="34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 wrapText="1"/>
    </xf>
    <xf numFmtId="0" fontId="31" fillId="0" borderId="6" xfId="1" applyFont="1" applyFill="1" applyBorder="1" applyAlignment="1">
      <alignment horizontal="center" vertical="center"/>
    </xf>
    <xf numFmtId="0" fontId="31" fillId="0" borderId="7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 wrapText="1"/>
    </xf>
    <xf numFmtId="0" fontId="3" fillId="5" borderId="3" xfId="1" applyFont="1" applyFill="1" applyBorder="1" applyAlignment="1">
      <alignment horizontal="center" vertical="center" wrapText="1"/>
    </xf>
    <xf numFmtId="0" fontId="4" fillId="0" borderId="16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center" vertical="center"/>
    </xf>
    <xf numFmtId="0" fontId="4" fillId="0" borderId="27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5" borderId="13" xfId="1" applyFont="1" applyFill="1" applyBorder="1" applyAlignment="1">
      <alignment horizontal="center" vertical="center" wrapText="1"/>
    </xf>
    <xf numFmtId="0" fontId="4" fillId="5" borderId="14" xfId="1" applyFont="1" applyFill="1" applyBorder="1" applyAlignment="1">
      <alignment horizontal="center" vertical="center" wrapText="1"/>
    </xf>
    <xf numFmtId="0" fontId="4" fillId="5" borderId="35" xfId="1" applyFont="1" applyFill="1" applyBorder="1" applyAlignment="1">
      <alignment horizontal="center" vertical="center" wrapText="1"/>
    </xf>
    <xf numFmtId="0" fontId="4" fillId="5" borderId="44" xfId="1" applyFont="1" applyFill="1" applyBorder="1" applyAlignment="1">
      <alignment horizontal="center" vertical="center" wrapText="1"/>
    </xf>
    <xf numFmtId="0" fontId="2" fillId="0" borderId="20" xfId="1" applyFont="1" applyFill="1" applyBorder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16" fillId="0" borderId="1" xfId="1" applyFont="1" applyFill="1" applyBorder="1" applyAlignment="1">
      <alignment horizontal="center" vertical="center" wrapText="1"/>
    </xf>
    <xf numFmtId="0" fontId="15" fillId="0" borderId="2" xfId="2" applyFont="1" applyFill="1" applyBorder="1" applyAlignment="1">
      <alignment horizontal="center" vertical="center" wrapText="1"/>
    </xf>
    <xf numFmtId="0" fontId="15" fillId="0" borderId="28" xfId="2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46" fillId="2" borderId="6" xfId="1" applyFont="1" applyFill="1" applyBorder="1" applyAlignment="1">
      <alignment horizontal="center" vertical="center"/>
    </xf>
    <xf numFmtId="0" fontId="46" fillId="2" borderId="7" xfId="1" applyFont="1" applyFill="1" applyBorder="1" applyAlignment="1">
      <alignment horizontal="center" vertical="center"/>
    </xf>
    <xf numFmtId="0" fontId="46" fillId="2" borderId="8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14" fillId="2" borderId="6" xfId="1" applyFont="1" applyFill="1" applyBorder="1" applyAlignment="1">
      <alignment horizontal="center" vertical="center"/>
    </xf>
    <xf numFmtId="0" fontId="14" fillId="2" borderId="7" xfId="1" applyFont="1" applyFill="1" applyBorder="1" applyAlignment="1">
      <alignment horizontal="center" vertical="center"/>
    </xf>
    <xf numFmtId="0" fontId="14" fillId="2" borderId="8" xfId="1" applyFont="1" applyFill="1" applyBorder="1" applyAlignment="1">
      <alignment horizontal="center" vertical="center"/>
    </xf>
    <xf numFmtId="0" fontId="15" fillId="2" borderId="6" xfId="1" applyFont="1" applyFill="1" applyBorder="1" applyAlignment="1">
      <alignment horizontal="center" vertical="center" wrapText="1"/>
    </xf>
    <xf numFmtId="0" fontId="15" fillId="2" borderId="8" xfId="1" applyFont="1" applyFill="1" applyBorder="1" applyAlignment="1">
      <alignment horizontal="center" vertical="center" wrapText="1"/>
    </xf>
    <xf numFmtId="0" fontId="50" fillId="2" borderId="6" xfId="1" applyFont="1" applyFill="1" applyBorder="1" applyAlignment="1">
      <alignment horizontal="center" vertical="center" wrapText="1"/>
    </xf>
    <xf numFmtId="0" fontId="50" fillId="2" borderId="8" xfId="1" applyFont="1" applyFill="1" applyBorder="1" applyAlignment="1">
      <alignment horizontal="center" vertical="center" wrapText="1"/>
    </xf>
    <xf numFmtId="0" fontId="47" fillId="2" borderId="6" xfId="1" applyFont="1" applyFill="1" applyBorder="1" applyAlignment="1">
      <alignment horizontal="center" vertical="center" wrapText="1"/>
    </xf>
    <xf numFmtId="0" fontId="47" fillId="2" borderId="8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/>
    </xf>
    <xf numFmtId="164" fontId="4" fillId="0" borderId="22" xfId="1" applyNumberFormat="1" applyFont="1" applyFill="1" applyBorder="1" applyAlignment="1">
      <alignment horizontal="center" vertical="center"/>
    </xf>
    <xf numFmtId="164" fontId="4" fillId="0" borderId="23" xfId="1" applyNumberFormat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53" fillId="2" borderId="6" xfId="0" applyFont="1" applyFill="1" applyBorder="1" applyAlignment="1">
      <alignment horizontal="center" vertical="center" wrapText="1"/>
    </xf>
    <xf numFmtId="0" fontId="53" fillId="2" borderId="8" xfId="0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15" fillId="0" borderId="6" xfId="1" applyFont="1" applyFill="1" applyBorder="1" applyAlignment="1">
      <alignment horizontal="center" vertical="center" wrapText="1"/>
    </xf>
    <xf numFmtId="0" fontId="15" fillId="0" borderId="8" xfId="1" applyFont="1" applyFill="1" applyBorder="1" applyAlignment="1">
      <alignment horizontal="center" vertical="center" wrapText="1"/>
    </xf>
    <xf numFmtId="0" fontId="79" fillId="3" borderId="0" xfId="1" applyFont="1" applyFill="1" applyAlignment="1">
      <alignment horizontal="center" vertical="center"/>
    </xf>
    <xf numFmtId="0" fontId="86" fillId="2" borderId="7" xfId="0" applyFont="1" applyFill="1" applyBorder="1" applyAlignment="1">
      <alignment horizontal="center" vertical="center" wrapText="1"/>
    </xf>
    <xf numFmtId="0" fontId="84" fillId="2" borderId="6" xfId="1" applyFont="1" applyFill="1" applyBorder="1" applyAlignment="1">
      <alignment horizontal="center" vertical="center"/>
    </xf>
    <xf numFmtId="0" fontId="84" fillId="2" borderId="7" xfId="1" applyFont="1" applyFill="1" applyBorder="1" applyAlignment="1">
      <alignment horizontal="center" vertical="center"/>
    </xf>
    <xf numFmtId="0" fontId="84" fillId="2" borderId="8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 wrapText="1"/>
    </xf>
    <xf numFmtId="0" fontId="2" fillId="5" borderId="6" xfId="1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71" fillId="2" borderId="6" xfId="1" applyFont="1" applyFill="1" applyBorder="1" applyAlignment="1">
      <alignment horizontal="center" vertical="center" wrapText="1"/>
    </xf>
    <xf numFmtId="0" fontId="71" fillId="2" borderId="7" xfId="1" applyFont="1" applyFill="1" applyBorder="1" applyAlignment="1">
      <alignment horizontal="center" vertical="center" wrapText="1"/>
    </xf>
    <xf numFmtId="164" fontId="20" fillId="12" borderId="6" xfId="1" applyNumberFormat="1" applyFont="1" applyFill="1" applyBorder="1" applyAlignment="1">
      <alignment horizontal="center" vertical="center"/>
    </xf>
    <xf numFmtId="164" fontId="20" fillId="12" borderId="7" xfId="1" applyNumberFormat="1" applyFont="1" applyFill="1" applyBorder="1" applyAlignment="1">
      <alignment horizontal="center" vertical="center"/>
    </xf>
    <xf numFmtId="164" fontId="20" fillId="12" borderId="8" xfId="1" applyNumberFormat="1" applyFont="1" applyFill="1" applyBorder="1" applyAlignment="1">
      <alignment horizontal="center" vertical="center"/>
    </xf>
    <xf numFmtId="0" fontId="19" fillId="12" borderId="6" xfId="0" applyFont="1" applyFill="1" applyBorder="1" applyAlignment="1">
      <alignment horizontal="center" vertical="center"/>
    </xf>
    <xf numFmtId="0" fontId="19" fillId="12" borderId="7" xfId="0" applyFont="1" applyFill="1" applyBorder="1" applyAlignment="1">
      <alignment horizontal="center" vertical="center"/>
    </xf>
    <xf numFmtId="0" fontId="19" fillId="12" borderId="8" xfId="0" applyFont="1" applyFill="1" applyBorder="1" applyAlignment="1">
      <alignment horizontal="center" vertical="center"/>
    </xf>
    <xf numFmtId="0" fontId="2" fillId="10" borderId="3" xfId="1" applyFont="1" applyFill="1" applyBorder="1" applyAlignment="1">
      <alignment horizontal="center" vertical="center"/>
    </xf>
    <xf numFmtId="0" fontId="76" fillId="12" borderId="3" xfId="1" applyFont="1" applyFill="1" applyBorder="1" applyAlignment="1">
      <alignment horizontal="center" vertical="center" wrapText="1"/>
    </xf>
    <xf numFmtId="0" fontId="91" fillId="12" borderId="3" xfId="0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0" fontId="86" fillId="2" borderId="3" xfId="0" applyFont="1" applyFill="1" applyBorder="1" applyAlignment="1">
      <alignment horizontal="center" vertical="center" wrapText="1"/>
    </xf>
    <xf numFmtId="0" fontId="2" fillId="5" borderId="3" xfId="1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164" fontId="90" fillId="12" borderId="13" xfId="1" applyNumberFormat="1" applyFont="1" applyFill="1" applyBorder="1" applyAlignment="1">
      <alignment horizontal="center" vertical="center"/>
    </xf>
    <xf numFmtId="164" fontId="90" fillId="12" borderId="16" xfId="1" applyNumberFormat="1" applyFont="1" applyFill="1" applyBorder="1" applyAlignment="1">
      <alignment horizontal="center" vertical="center"/>
    </xf>
    <xf numFmtId="164" fontId="90" fillId="12" borderId="55" xfId="1" applyNumberFormat="1" applyFont="1" applyFill="1" applyBorder="1" applyAlignment="1">
      <alignment horizontal="center" vertical="center"/>
    </xf>
    <xf numFmtId="164" fontId="90" fillId="12" borderId="14" xfId="1" applyNumberFormat="1" applyFont="1" applyFill="1" applyBorder="1" applyAlignment="1">
      <alignment horizontal="center" vertical="center"/>
    </xf>
    <xf numFmtId="164" fontId="90" fillId="12" borderId="15" xfId="1" applyNumberFormat="1" applyFont="1" applyFill="1" applyBorder="1" applyAlignment="1">
      <alignment horizontal="center" vertical="center"/>
    </xf>
    <xf numFmtId="164" fontId="90" fillId="12" borderId="12" xfId="1" applyNumberFormat="1" applyFont="1" applyFill="1" applyBorder="1" applyAlignment="1">
      <alignment horizontal="center" vertical="center"/>
    </xf>
    <xf numFmtId="0" fontId="71" fillId="2" borderId="3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/>
    </xf>
    <xf numFmtId="0" fontId="16" fillId="0" borderId="62" xfId="1" applyFont="1" applyFill="1" applyBorder="1" applyAlignment="1">
      <alignment horizontal="center" vertical="center" wrapText="1"/>
    </xf>
    <xf numFmtId="0" fontId="15" fillId="10" borderId="3" xfId="1" applyFont="1" applyFill="1" applyBorder="1" applyAlignment="1">
      <alignment horizontal="center" vertical="center" wrapText="1"/>
    </xf>
  </cellXfs>
  <cellStyles count="5">
    <cellStyle name="Excel Built-in Normal" xfId="1"/>
    <cellStyle name="Normal" xfId="0" builtinId="0"/>
    <cellStyle name="Normal 2" xfId="2"/>
    <cellStyle name="Normal 3" xfId="3"/>
    <cellStyle name="Normal 3 2" xfId="4"/>
  </cellStyles>
  <dxfs count="2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D0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415"/>
  <sheetViews>
    <sheetView showGridLines="0" tabSelected="1" view="pageBreakPreview" zoomScale="80" zoomScaleSheetLayoutView="80" workbookViewId="0">
      <pane ySplit="2" topLeftCell="A3" activePane="bottomLeft" state="frozen"/>
      <selection activeCell="A2" sqref="A2"/>
      <selection pane="bottomLeft" activeCell="AA19" sqref="AA19:AB19"/>
    </sheetView>
  </sheetViews>
  <sheetFormatPr defaultColWidth="12.28515625" defaultRowHeight="15"/>
  <cols>
    <col min="1" max="1" width="15.28515625" style="254" customWidth="1"/>
    <col min="2" max="2" width="11.28515625" style="254" customWidth="1"/>
    <col min="3" max="3" width="6.28515625" style="254" customWidth="1"/>
    <col min="4" max="4" width="9.5703125" style="254" customWidth="1"/>
    <col min="5" max="5" width="6.5703125" style="3" customWidth="1"/>
    <col min="6" max="6" width="8.7109375" style="3" customWidth="1"/>
    <col min="7" max="7" width="7.7109375" style="3" customWidth="1"/>
    <col min="8" max="8" width="11" style="3" customWidth="1"/>
    <col min="9" max="9" width="8" style="254" customWidth="1"/>
    <col min="10" max="10" width="17.85546875" style="254" customWidth="1"/>
    <col min="11" max="11" width="6.85546875" style="3" customWidth="1"/>
    <col min="12" max="12" width="7.85546875" style="3" customWidth="1"/>
    <col min="13" max="13" width="6.7109375" style="254" customWidth="1"/>
    <col min="14" max="14" width="8.42578125" style="254" customWidth="1"/>
    <col min="15" max="15" width="7.5703125" style="3" customWidth="1"/>
    <col min="16" max="16" width="7.7109375" style="3" customWidth="1"/>
    <col min="17" max="17" width="6.42578125" style="254" customWidth="1"/>
    <col min="18" max="18" width="8.28515625" style="254" customWidth="1"/>
    <col min="19" max="19" width="6.28515625" style="3" customWidth="1"/>
    <col min="20" max="20" width="9" style="3" customWidth="1"/>
    <col min="21" max="21" width="7.28515625" style="254" customWidth="1"/>
    <col min="22" max="22" width="12.5703125" style="254" customWidth="1"/>
    <col min="23" max="23" width="8.7109375" style="254" customWidth="1"/>
    <col min="24" max="24" width="9.140625" style="254" customWidth="1"/>
    <col min="25" max="25" width="10.28515625" style="254" customWidth="1"/>
    <col min="26" max="26" width="9.5703125" style="254" customWidth="1"/>
    <col min="27" max="27" width="8.7109375" style="289" customWidth="1"/>
    <col min="28" max="29" width="9.28515625" style="289" customWidth="1"/>
    <col min="30" max="31" width="8.85546875" style="289" customWidth="1"/>
    <col min="32" max="32" width="9.28515625" style="289" customWidth="1"/>
    <col min="33" max="33" width="12.28515625" style="254"/>
    <col min="34" max="34" width="14.28515625" style="254" customWidth="1"/>
    <col min="35" max="260" width="12.28515625" style="254"/>
    <col min="261" max="261" width="8.28515625" style="254" customWidth="1"/>
    <col min="262" max="262" width="10.7109375" style="254" customWidth="1"/>
    <col min="263" max="265" width="5.7109375" style="254" customWidth="1"/>
    <col min="266" max="266" width="7.28515625" style="254" customWidth="1"/>
    <col min="267" max="267" width="6.7109375" style="254" customWidth="1"/>
    <col min="268" max="268" width="5.28515625" style="254" customWidth="1"/>
    <col min="269" max="269" width="6.7109375" style="254" customWidth="1"/>
    <col min="270" max="270" width="7.28515625" style="254" customWidth="1"/>
    <col min="271" max="271" width="8" style="254" customWidth="1"/>
    <col min="272" max="272" width="7" style="254" customWidth="1"/>
    <col min="273" max="273" width="5.7109375" style="254" customWidth="1"/>
    <col min="274" max="275" width="6.7109375" style="254" customWidth="1"/>
    <col min="276" max="276" width="8.42578125" style="254" customWidth="1"/>
    <col min="277" max="278" width="6.7109375" style="254" customWidth="1"/>
    <col min="279" max="279" width="6.42578125" style="254" customWidth="1"/>
    <col min="280" max="280" width="8.28515625" style="254" customWidth="1"/>
    <col min="281" max="281" width="6.28515625" style="254" customWidth="1"/>
    <col min="282" max="282" width="6.7109375" style="254" customWidth="1"/>
    <col min="283" max="283" width="7.28515625" style="254" customWidth="1"/>
    <col min="284" max="284" width="7.42578125" style="254" customWidth="1"/>
    <col min="285" max="516" width="12.28515625" style="254"/>
    <col min="517" max="517" width="8.28515625" style="254" customWidth="1"/>
    <col min="518" max="518" width="10.7109375" style="254" customWidth="1"/>
    <col min="519" max="521" width="5.7109375" style="254" customWidth="1"/>
    <col min="522" max="522" width="7.28515625" style="254" customWidth="1"/>
    <col min="523" max="523" width="6.7109375" style="254" customWidth="1"/>
    <col min="524" max="524" width="5.28515625" style="254" customWidth="1"/>
    <col min="525" max="525" width="6.7109375" style="254" customWidth="1"/>
    <col min="526" max="526" width="7.28515625" style="254" customWidth="1"/>
    <col min="527" max="527" width="8" style="254" customWidth="1"/>
    <col min="528" max="528" width="7" style="254" customWidth="1"/>
    <col min="529" max="529" width="5.7109375" style="254" customWidth="1"/>
    <col min="530" max="531" width="6.7109375" style="254" customWidth="1"/>
    <col min="532" max="532" width="8.42578125" style="254" customWidth="1"/>
    <col min="533" max="534" width="6.7109375" style="254" customWidth="1"/>
    <col min="535" max="535" width="6.42578125" style="254" customWidth="1"/>
    <col min="536" max="536" width="8.28515625" style="254" customWidth="1"/>
    <col min="537" max="537" width="6.28515625" style="254" customWidth="1"/>
    <col min="538" max="538" width="6.7109375" style="254" customWidth="1"/>
    <col min="539" max="539" width="7.28515625" style="254" customWidth="1"/>
    <col min="540" max="540" width="7.42578125" style="254" customWidth="1"/>
    <col min="541" max="772" width="12.28515625" style="254"/>
    <col min="773" max="773" width="8.28515625" style="254" customWidth="1"/>
    <col min="774" max="774" width="10.7109375" style="254" customWidth="1"/>
    <col min="775" max="777" width="5.7109375" style="254" customWidth="1"/>
    <col min="778" max="778" width="7.28515625" style="254" customWidth="1"/>
    <col min="779" max="779" width="6.7109375" style="254" customWidth="1"/>
    <col min="780" max="780" width="5.28515625" style="254" customWidth="1"/>
    <col min="781" max="781" width="6.7109375" style="254" customWidth="1"/>
    <col min="782" max="782" width="7.28515625" style="254" customWidth="1"/>
    <col min="783" max="783" width="8" style="254" customWidth="1"/>
    <col min="784" max="784" width="7" style="254" customWidth="1"/>
    <col min="785" max="785" width="5.7109375" style="254" customWidth="1"/>
    <col min="786" max="787" width="6.7109375" style="254" customWidth="1"/>
    <col min="788" max="788" width="8.42578125" style="254" customWidth="1"/>
    <col min="789" max="790" width="6.7109375" style="254" customWidth="1"/>
    <col min="791" max="791" width="6.42578125" style="254" customWidth="1"/>
    <col min="792" max="792" width="8.28515625" style="254" customWidth="1"/>
    <col min="793" max="793" width="6.28515625" style="254" customWidth="1"/>
    <col min="794" max="794" width="6.7109375" style="254" customWidth="1"/>
    <col min="795" max="795" width="7.28515625" style="254" customWidth="1"/>
    <col min="796" max="796" width="7.42578125" style="254" customWidth="1"/>
    <col min="797" max="1028" width="12.28515625" style="254"/>
    <col min="1029" max="1029" width="8.28515625" style="254" customWidth="1"/>
    <col min="1030" max="1030" width="10.7109375" style="254" customWidth="1"/>
    <col min="1031" max="1033" width="5.7109375" style="254" customWidth="1"/>
    <col min="1034" max="1034" width="7.28515625" style="254" customWidth="1"/>
    <col min="1035" max="1035" width="6.7109375" style="254" customWidth="1"/>
    <col min="1036" max="1036" width="5.28515625" style="254" customWidth="1"/>
    <col min="1037" max="1037" width="6.7109375" style="254" customWidth="1"/>
    <col min="1038" max="1038" width="7.28515625" style="254" customWidth="1"/>
    <col min="1039" max="1039" width="8" style="254" customWidth="1"/>
    <col min="1040" max="1040" width="7" style="254" customWidth="1"/>
    <col min="1041" max="1041" width="5.7109375" style="254" customWidth="1"/>
    <col min="1042" max="1043" width="6.7109375" style="254" customWidth="1"/>
    <col min="1044" max="1044" width="8.42578125" style="254" customWidth="1"/>
    <col min="1045" max="1046" width="6.7109375" style="254" customWidth="1"/>
    <col min="1047" max="1047" width="6.42578125" style="254" customWidth="1"/>
    <col min="1048" max="1048" width="8.28515625" style="254" customWidth="1"/>
    <col min="1049" max="1049" width="6.28515625" style="254" customWidth="1"/>
    <col min="1050" max="1050" width="6.7109375" style="254" customWidth="1"/>
    <col min="1051" max="1051" width="7.28515625" style="254" customWidth="1"/>
    <col min="1052" max="1052" width="7.42578125" style="254" customWidth="1"/>
    <col min="1053" max="1284" width="12.28515625" style="254"/>
    <col min="1285" max="1285" width="8.28515625" style="254" customWidth="1"/>
    <col min="1286" max="1286" width="10.7109375" style="254" customWidth="1"/>
    <col min="1287" max="1289" width="5.7109375" style="254" customWidth="1"/>
    <col min="1290" max="1290" width="7.28515625" style="254" customWidth="1"/>
    <col min="1291" max="1291" width="6.7109375" style="254" customWidth="1"/>
    <col min="1292" max="1292" width="5.28515625" style="254" customWidth="1"/>
    <col min="1293" max="1293" width="6.7109375" style="254" customWidth="1"/>
    <col min="1294" max="1294" width="7.28515625" style="254" customWidth="1"/>
    <col min="1295" max="1295" width="8" style="254" customWidth="1"/>
    <col min="1296" max="1296" width="7" style="254" customWidth="1"/>
    <col min="1297" max="1297" width="5.7109375" style="254" customWidth="1"/>
    <col min="1298" max="1299" width="6.7109375" style="254" customWidth="1"/>
    <col min="1300" max="1300" width="8.42578125" style="254" customWidth="1"/>
    <col min="1301" max="1302" width="6.7109375" style="254" customWidth="1"/>
    <col min="1303" max="1303" width="6.42578125" style="254" customWidth="1"/>
    <col min="1304" max="1304" width="8.28515625" style="254" customWidth="1"/>
    <col min="1305" max="1305" width="6.28515625" style="254" customWidth="1"/>
    <col min="1306" max="1306" width="6.7109375" style="254" customWidth="1"/>
    <col min="1307" max="1307" width="7.28515625" style="254" customWidth="1"/>
    <col min="1308" max="1308" width="7.42578125" style="254" customWidth="1"/>
    <col min="1309" max="1540" width="12.28515625" style="254"/>
    <col min="1541" max="1541" width="8.28515625" style="254" customWidth="1"/>
    <col min="1542" max="1542" width="10.7109375" style="254" customWidth="1"/>
    <col min="1543" max="1545" width="5.7109375" style="254" customWidth="1"/>
    <col min="1546" max="1546" width="7.28515625" style="254" customWidth="1"/>
    <col min="1547" max="1547" width="6.7109375" style="254" customWidth="1"/>
    <col min="1548" max="1548" width="5.28515625" style="254" customWidth="1"/>
    <col min="1549" max="1549" width="6.7109375" style="254" customWidth="1"/>
    <col min="1550" max="1550" width="7.28515625" style="254" customWidth="1"/>
    <col min="1551" max="1551" width="8" style="254" customWidth="1"/>
    <col min="1552" max="1552" width="7" style="254" customWidth="1"/>
    <col min="1553" max="1553" width="5.7109375" style="254" customWidth="1"/>
    <col min="1554" max="1555" width="6.7109375" style="254" customWidth="1"/>
    <col min="1556" max="1556" width="8.42578125" style="254" customWidth="1"/>
    <col min="1557" max="1558" width="6.7109375" style="254" customWidth="1"/>
    <col min="1559" max="1559" width="6.42578125" style="254" customWidth="1"/>
    <col min="1560" max="1560" width="8.28515625" style="254" customWidth="1"/>
    <col min="1561" max="1561" width="6.28515625" style="254" customWidth="1"/>
    <col min="1562" max="1562" width="6.7109375" style="254" customWidth="1"/>
    <col min="1563" max="1563" width="7.28515625" style="254" customWidth="1"/>
    <col min="1564" max="1564" width="7.42578125" style="254" customWidth="1"/>
    <col min="1565" max="1796" width="12.28515625" style="254"/>
    <col min="1797" max="1797" width="8.28515625" style="254" customWidth="1"/>
    <col min="1798" max="1798" width="10.7109375" style="254" customWidth="1"/>
    <col min="1799" max="1801" width="5.7109375" style="254" customWidth="1"/>
    <col min="1802" max="1802" width="7.28515625" style="254" customWidth="1"/>
    <col min="1803" max="1803" width="6.7109375" style="254" customWidth="1"/>
    <col min="1804" max="1804" width="5.28515625" style="254" customWidth="1"/>
    <col min="1805" max="1805" width="6.7109375" style="254" customWidth="1"/>
    <col min="1806" max="1806" width="7.28515625" style="254" customWidth="1"/>
    <col min="1807" max="1807" width="8" style="254" customWidth="1"/>
    <col min="1808" max="1808" width="7" style="254" customWidth="1"/>
    <col min="1809" max="1809" width="5.7109375" style="254" customWidth="1"/>
    <col min="1810" max="1811" width="6.7109375" style="254" customWidth="1"/>
    <col min="1812" max="1812" width="8.42578125" style="254" customWidth="1"/>
    <col min="1813" max="1814" width="6.7109375" style="254" customWidth="1"/>
    <col min="1815" max="1815" width="6.42578125" style="254" customWidth="1"/>
    <col min="1816" max="1816" width="8.28515625" style="254" customWidth="1"/>
    <col min="1817" max="1817" width="6.28515625" style="254" customWidth="1"/>
    <col min="1818" max="1818" width="6.7109375" style="254" customWidth="1"/>
    <col min="1819" max="1819" width="7.28515625" style="254" customWidth="1"/>
    <col min="1820" max="1820" width="7.42578125" style="254" customWidth="1"/>
    <col min="1821" max="2052" width="12.28515625" style="254"/>
    <col min="2053" max="2053" width="8.28515625" style="254" customWidth="1"/>
    <col min="2054" max="2054" width="10.7109375" style="254" customWidth="1"/>
    <col min="2055" max="2057" width="5.7109375" style="254" customWidth="1"/>
    <col min="2058" max="2058" width="7.28515625" style="254" customWidth="1"/>
    <col min="2059" max="2059" width="6.7109375" style="254" customWidth="1"/>
    <col min="2060" max="2060" width="5.28515625" style="254" customWidth="1"/>
    <col min="2061" max="2061" width="6.7109375" style="254" customWidth="1"/>
    <col min="2062" max="2062" width="7.28515625" style="254" customWidth="1"/>
    <col min="2063" max="2063" width="8" style="254" customWidth="1"/>
    <col min="2064" max="2064" width="7" style="254" customWidth="1"/>
    <col min="2065" max="2065" width="5.7109375" style="254" customWidth="1"/>
    <col min="2066" max="2067" width="6.7109375" style="254" customWidth="1"/>
    <col min="2068" max="2068" width="8.42578125" style="254" customWidth="1"/>
    <col min="2069" max="2070" width="6.7109375" style="254" customWidth="1"/>
    <col min="2071" max="2071" width="6.42578125" style="254" customWidth="1"/>
    <col min="2072" max="2072" width="8.28515625" style="254" customWidth="1"/>
    <col min="2073" max="2073" width="6.28515625" style="254" customWidth="1"/>
    <col min="2074" max="2074" width="6.7109375" style="254" customWidth="1"/>
    <col min="2075" max="2075" width="7.28515625" style="254" customWidth="1"/>
    <col min="2076" max="2076" width="7.42578125" style="254" customWidth="1"/>
    <col min="2077" max="2308" width="12.28515625" style="254"/>
    <col min="2309" max="2309" width="8.28515625" style="254" customWidth="1"/>
    <col min="2310" max="2310" width="10.7109375" style="254" customWidth="1"/>
    <col min="2311" max="2313" width="5.7109375" style="254" customWidth="1"/>
    <col min="2314" max="2314" width="7.28515625" style="254" customWidth="1"/>
    <col min="2315" max="2315" width="6.7109375" style="254" customWidth="1"/>
    <col min="2316" max="2316" width="5.28515625" style="254" customWidth="1"/>
    <col min="2317" max="2317" width="6.7109375" style="254" customWidth="1"/>
    <col min="2318" max="2318" width="7.28515625" style="254" customWidth="1"/>
    <col min="2319" max="2319" width="8" style="254" customWidth="1"/>
    <col min="2320" max="2320" width="7" style="254" customWidth="1"/>
    <col min="2321" max="2321" width="5.7109375" style="254" customWidth="1"/>
    <col min="2322" max="2323" width="6.7109375" style="254" customWidth="1"/>
    <col min="2324" max="2324" width="8.42578125" style="254" customWidth="1"/>
    <col min="2325" max="2326" width="6.7109375" style="254" customWidth="1"/>
    <col min="2327" max="2327" width="6.42578125" style="254" customWidth="1"/>
    <col min="2328" max="2328" width="8.28515625" style="254" customWidth="1"/>
    <col min="2329" max="2329" width="6.28515625" style="254" customWidth="1"/>
    <col min="2330" max="2330" width="6.7109375" style="254" customWidth="1"/>
    <col min="2331" max="2331" width="7.28515625" style="254" customWidth="1"/>
    <col min="2332" max="2332" width="7.42578125" style="254" customWidth="1"/>
    <col min="2333" max="2564" width="12.28515625" style="254"/>
    <col min="2565" max="2565" width="8.28515625" style="254" customWidth="1"/>
    <col min="2566" max="2566" width="10.7109375" style="254" customWidth="1"/>
    <col min="2567" max="2569" width="5.7109375" style="254" customWidth="1"/>
    <col min="2570" max="2570" width="7.28515625" style="254" customWidth="1"/>
    <col min="2571" max="2571" width="6.7109375" style="254" customWidth="1"/>
    <col min="2572" max="2572" width="5.28515625" style="254" customWidth="1"/>
    <col min="2573" max="2573" width="6.7109375" style="254" customWidth="1"/>
    <col min="2574" max="2574" width="7.28515625" style="254" customWidth="1"/>
    <col min="2575" max="2575" width="8" style="254" customWidth="1"/>
    <col min="2576" max="2576" width="7" style="254" customWidth="1"/>
    <col min="2577" max="2577" width="5.7109375" style="254" customWidth="1"/>
    <col min="2578" max="2579" width="6.7109375" style="254" customWidth="1"/>
    <col min="2580" max="2580" width="8.42578125" style="254" customWidth="1"/>
    <col min="2581" max="2582" width="6.7109375" style="254" customWidth="1"/>
    <col min="2583" max="2583" width="6.42578125" style="254" customWidth="1"/>
    <col min="2584" max="2584" width="8.28515625" style="254" customWidth="1"/>
    <col min="2585" max="2585" width="6.28515625" style="254" customWidth="1"/>
    <col min="2586" max="2586" width="6.7109375" style="254" customWidth="1"/>
    <col min="2587" max="2587" width="7.28515625" style="254" customWidth="1"/>
    <col min="2588" max="2588" width="7.42578125" style="254" customWidth="1"/>
    <col min="2589" max="2820" width="12.28515625" style="254"/>
    <col min="2821" max="2821" width="8.28515625" style="254" customWidth="1"/>
    <col min="2822" max="2822" width="10.7109375" style="254" customWidth="1"/>
    <col min="2823" max="2825" width="5.7109375" style="254" customWidth="1"/>
    <col min="2826" max="2826" width="7.28515625" style="254" customWidth="1"/>
    <col min="2827" max="2827" width="6.7109375" style="254" customWidth="1"/>
    <col min="2828" max="2828" width="5.28515625" style="254" customWidth="1"/>
    <col min="2829" max="2829" width="6.7109375" style="254" customWidth="1"/>
    <col min="2830" max="2830" width="7.28515625" style="254" customWidth="1"/>
    <col min="2831" max="2831" width="8" style="254" customWidth="1"/>
    <col min="2832" max="2832" width="7" style="254" customWidth="1"/>
    <col min="2833" max="2833" width="5.7109375" style="254" customWidth="1"/>
    <col min="2834" max="2835" width="6.7109375" style="254" customWidth="1"/>
    <col min="2836" max="2836" width="8.42578125" style="254" customWidth="1"/>
    <col min="2837" max="2838" width="6.7109375" style="254" customWidth="1"/>
    <col min="2839" max="2839" width="6.42578125" style="254" customWidth="1"/>
    <col min="2840" max="2840" width="8.28515625" style="254" customWidth="1"/>
    <col min="2841" max="2841" width="6.28515625" style="254" customWidth="1"/>
    <col min="2842" max="2842" width="6.7109375" style="254" customWidth="1"/>
    <col min="2843" max="2843" width="7.28515625" style="254" customWidth="1"/>
    <col min="2844" max="2844" width="7.42578125" style="254" customWidth="1"/>
    <col min="2845" max="3076" width="12.28515625" style="254"/>
    <col min="3077" max="3077" width="8.28515625" style="254" customWidth="1"/>
    <col min="3078" max="3078" width="10.7109375" style="254" customWidth="1"/>
    <col min="3079" max="3081" width="5.7109375" style="254" customWidth="1"/>
    <col min="3082" max="3082" width="7.28515625" style="254" customWidth="1"/>
    <col min="3083" max="3083" width="6.7109375" style="254" customWidth="1"/>
    <col min="3084" max="3084" width="5.28515625" style="254" customWidth="1"/>
    <col min="3085" max="3085" width="6.7109375" style="254" customWidth="1"/>
    <col min="3086" max="3086" width="7.28515625" style="254" customWidth="1"/>
    <col min="3087" max="3087" width="8" style="254" customWidth="1"/>
    <col min="3088" max="3088" width="7" style="254" customWidth="1"/>
    <col min="3089" max="3089" width="5.7109375" style="254" customWidth="1"/>
    <col min="3090" max="3091" width="6.7109375" style="254" customWidth="1"/>
    <col min="3092" max="3092" width="8.42578125" style="254" customWidth="1"/>
    <col min="3093" max="3094" width="6.7109375" style="254" customWidth="1"/>
    <col min="3095" max="3095" width="6.42578125" style="254" customWidth="1"/>
    <col min="3096" max="3096" width="8.28515625" style="254" customWidth="1"/>
    <col min="3097" max="3097" width="6.28515625" style="254" customWidth="1"/>
    <col min="3098" max="3098" width="6.7109375" style="254" customWidth="1"/>
    <col min="3099" max="3099" width="7.28515625" style="254" customWidth="1"/>
    <col min="3100" max="3100" width="7.42578125" style="254" customWidth="1"/>
    <col min="3101" max="3332" width="12.28515625" style="254"/>
    <col min="3333" max="3333" width="8.28515625" style="254" customWidth="1"/>
    <col min="3334" max="3334" width="10.7109375" style="254" customWidth="1"/>
    <col min="3335" max="3337" width="5.7109375" style="254" customWidth="1"/>
    <col min="3338" max="3338" width="7.28515625" style="254" customWidth="1"/>
    <col min="3339" max="3339" width="6.7109375" style="254" customWidth="1"/>
    <col min="3340" max="3340" width="5.28515625" style="254" customWidth="1"/>
    <col min="3341" max="3341" width="6.7109375" style="254" customWidth="1"/>
    <col min="3342" max="3342" width="7.28515625" style="254" customWidth="1"/>
    <col min="3343" max="3343" width="8" style="254" customWidth="1"/>
    <col min="3344" max="3344" width="7" style="254" customWidth="1"/>
    <col min="3345" max="3345" width="5.7109375" style="254" customWidth="1"/>
    <col min="3346" max="3347" width="6.7109375" style="254" customWidth="1"/>
    <col min="3348" max="3348" width="8.42578125" style="254" customWidth="1"/>
    <col min="3349" max="3350" width="6.7109375" style="254" customWidth="1"/>
    <col min="3351" max="3351" width="6.42578125" style="254" customWidth="1"/>
    <col min="3352" max="3352" width="8.28515625" style="254" customWidth="1"/>
    <col min="3353" max="3353" width="6.28515625" style="254" customWidth="1"/>
    <col min="3354" max="3354" width="6.7109375" style="254" customWidth="1"/>
    <col min="3355" max="3355" width="7.28515625" style="254" customWidth="1"/>
    <col min="3356" max="3356" width="7.42578125" style="254" customWidth="1"/>
    <col min="3357" max="3588" width="12.28515625" style="254"/>
    <col min="3589" max="3589" width="8.28515625" style="254" customWidth="1"/>
    <col min="3590" max="3590" width="10.7109375" style="254" customWidth="1"/>
    <col min="3591" max="3593" width="5.7109375" style="254" customWidth="1"/>
    <col min="3594" max="3594" width="7.28515625" style="254" customWidth="1"/>
    <col min="3595" max="3595" width="6.7109375" style="254" customWidth="1"/>
    <col min="3596" max="3596" width="5.28515625" style="254" customWidth="1"/>
    <col min="3597" max="3597" width="6.7109375" style="254" customWidth="1"/>
    <col min="3598" max="3598" width="7.28515625" style="254" customWidth="1"/>
    <col min="3599" max="3599" width="8" style="254" customWidth="1"/>
    <col min="3600" max="3600" width="7" style="254" customWidth="1"/>
    <col min="3601" max="3601" width="5.7109375" style="254" customWidth="1"/>
    <col min="3602" max="3603" width="6.7109375" style="254" customWidth="1"/>
    <col min="3604" max="3604" width="8.42578125" style="254" customWidth="1"/>
    <col min="3605" max="3606" width="6.7109375" style="254" customWidth="1"/>
    <col min="3607" max="3607" width="6.42578125" style="254" customWidth="1"/>
    <col min="3608" max="3608" width="8.28515625" style="254" customWidth="1"/>
    <col min="3609" max="3609" width="6.28515625" style="254" customWidth="1"/>
    <col min="3610" max="3610" width="6.7109375" style="254" customWidth="1"/>
    <col min="3611" max="3611" width="7.28515625" style="254" customWidth="1"/>
    <col min="3612" max="3612" width="7.42578125" style="254" customWidth="1"/>
    <col min="3613" max="3844" width="12.28515625" style="254"/>
    <col min="3845" max="3845" width="8.28515625" style="254" customWidth="1"/>
    <col min="3846" max="3846" width="10.7109375" style="254" customWidth="1"/>
    <col min="3847" max="3849" width="5.7109375" style="254" customWidth="1"/>
    <col min="3850" max="3850" width="7.28515625" style="254" customWidth="1"/>
    <col min="3851" max="3851" width="6.7109375" style="254" customWidth="1"/>
    <col min="3852" max="3852" width="5.28515625" style="254" customWidth="1"/>
    <col min="3853" max="3853" width="6.7109375" style="254" customWidth="1"/>
    <col min="3854" max="3854" width="7.28515625" style="254" customWidth="1"/>
    <col min="3855" max="3855" width="8" style="254" customWidth="1"/>
    <col min="3856" max="3856" width="7" style="254" customWidth="1"/>
    <col min="3857" max="3857" width="5.7109375" style="254" customWidth="1"/>
    <col min="3858" max="3859" width="6.7109375" style="254" customWidth="1"/>
    <col min="3860" max="3860" width="8.42578125" style="254" customWidth="1"/>
    <col min="3861" max="3862" width="6.7109375" style="254" customWidth="1"/>
    <col min="3863" max="3863" width="6.42578125" style="254" customWidth="1"/>
    <col min="3864" max="3864" width="8.28515625" style="254" customWidth="1"/>
    <col min="3865" max="3865" width="6.28515625" style="254" customWidth="1"/>
    <col min="3866" max="3866" width="6.7109375" style="254" customWidth="1"/>
    <col min="3867" max="3867" width="7.28515625" style="254" customWidth="1"/>
    <col min="3868" max="3868" width="7.42578125" style="254" customWidth="1"/>
    <col min="3869" max="4100" width="12.28515625" style="254"/>
    <col min="4101" max="4101" width="8.28515625" style="254" customWidth="1"/>
    <col min="4102" max="4102" width="10.7109375" style="254" customWidth="1"/>
    <col min="4103" max="4105" width="5.7109375" style="254" customWidth="1"/>
    <col min="4106" max="4106" width="7.28515625" style="254" customWidth="1"/>
    <col min="4107" max="4107" width="6.7109375" style="254" customWidth="1"/>
    <col min="4108" max="4108" width="5.28515625" style="254" customWidth="1"/>
    <col min="4109" max="4109" width="6.7109375" style="254" customWidth="1"/>
    <col min="4110" max="4110" width="7.28515625" style="254" customWidth="1"/>
    <col min="4111" max="4111" width="8" style="254" customWidth="1"/>
    <col min="4112" max="4112" width="7" style="254" customWidth="1"/>
    <col min="4113" max="4113" width="5.7109375" style="254" customWidth="1"/>
    <col min="4114" max="4115" width="6.7109375" style="254" customWidth="1"/>
    <col min="4116" max="4116" width="8.42578125" style="254" customWidth="1"/>
    <col min="4117" max="4118" width="6.7109375" style="254" customWidth="1"/>
    <col min="4119" max="4119" width="6.42578125" style="254" customWidth="1"/>
    <col min="4120" max="4120" width="8.28515625" style="254" customWidth="1"/>
    <col min="4121" max="4121" width="6.28515625" style="254" customWidth="1"/>
    <col min="4122" max="4122" width="6.7109375" style="254" customWidth="1"/>
    <col min="4123" max="4123" width="7.28515625" style="254" customWidth="1"/>
    <col min="4124" max="4124" width="7.42578125" style="254" customWidth="1"/>
    <col min="4125" max="4356" width="12.28515625" style="254"/>
    <col min="4357" max="4357" width="8.28515625" style="254" customWidth="1"/>
    <col min="4358" max="4358" width="10.7109375" style="254" customWidth="1"/>
    <col min="4359" max="4361" width="5.7109375" style="254" customWidth="1"/>
    <col min="4362" max="4362" width="7.28515625" style="254" customWidth="1"/>
    <col min="4363" max="4363" width="6.7109375" style="254" customWidth="1"/>
    <col min="4364" max="4364" width="5.28515625" style="254" customWidth="1"/>
    <col min="4365" max="4365" width="6.7109375" style="254" customWidth="1"/>
    <col min="4366" max="4366" width="7.28515625" style="254" customWidth="1"/>
    <col min="4367" max="4367" width="8" style="254" customWidth="1"/>
    <col min="4368" max="4368" width="7" style="254" customWidth="1"/>
    <col min="4369" max="4369" width="5.7109375" style="254" customWidth="1"/>
    <col min="4370" max="4371" width="6.7109375" style="254" customWidth="1"/>
    <col min="4372" max="4372" width="8.42578125" style="254" customWidth="1"/>
    <col min="4373" max="4374" width="6.7109375" style="254" customWidth="1"/>
    <col min="4375" max="4375" width="6.42578125" style="254" customWidth="1"/>
    <col min="4376" max="4376" width="8.28515625" style="254" customWidth="1"/>
    <col min="4377" max="4377" width="6.28515625" style="254" customWidth="1"/>
    <col min="4378" max="4378" width="6.7109375" style="254" customWidth="1"/>
    <col min="4379" max="4379" width="7.28515625" style="254" customWidth="1"/>
    <col min="4380" max="4380" width="7.42578125" style="254" customWidth="1"/>
    <col min="4381" max="4612" width="12.28515625" style="254"/>
    <col min="4613" max="4613" width="8.28515625" style="254" customWidth="1"/>
    <col min="4614" max="4614" width="10.7109375" style="254" customWidth="1"/>
    <col min="4615" max="4617" width="5.7109375" style="254" customWidth="1"/>
    <col min="4618" max="4618" width="7.28515625" style="254" customWidth="1"/>
    <col min="4619" max="4619" width="6.7109375" style="254" customWidth="1"/>
    <col min="4620" max="4620" width="5.28515625" style="254" customWidth="1"/>
    <col min="4621" max="4621" width="6.7109375" style="254" customWidth="1"/>
    <col min="4622" max="4622" width="7.28515625" style="254" customWidth="1"/>
    <col min="4623" max="4623" width="8" style="254" customWidth="1"/>
    <col min="4624" max="4624" width="7" style="254" customWidth="1"/>
    <col min="4625" max="4625" width="5.7109375" style="254" customWidth="1"/>
    <col min="4626" max="4627" width="6.7109375" style="254" customWidth="1"/>
    <col min="4628" max="4628" width="8.42578125" style="254" customWidth="1"/>
    <col min="4629" max="4630" width="6.7109375" style="254" customWidth="1"/>
    <col min="4631" max="4631" width="6.42578125" style="254" customWidth="1"/>
    <col min="4632" max="4632" width="8.28515625" style="254" customWidth="1"/>
    <col min="4633" max="4633" width="6.28515625" style="254" customWidth="1"/>
    <col min="4634" max="4634" width="6.7109375" style="254" customWidth="1"/>
    <col min="4635" max="4635" width="7.28515625" style="254" customWidth="1"/>
    <col min="4636" max="4636" width="7.42578125" style="254" customWidth="1"/>
    <col min="4637" max="4868" width="12.28515625" style="254"/>
    <col min="4869" max="4869" width="8.28515625" style="254" customWidth="1"/>
    <col min="4870" max="4870" width="10.7109375" style="254" customWidth="1"/>
    <col min="4871" max="4873" width="5.7109375" style="254" customWidth="1"/>
    <col min="4874" max="4874" width="7.28515625" style="254" customWidth="1"/>
    <col min="4875" max="4875" width="6.7109375" style="254" customWidth="1"/>
    <col min="4876" max="4876" width="5.28515625" style="254" customWidth="1"/>
    <col min="4877" max="4877" width="6.7109375" style="254" customWidth="1"/>
    <col min="4878" max="4878" width="7.28515625" style="254" customWidth="1"/>
    <col min="4879" max="4879" width="8" style="254" customWidth="1"/>
    <col min="4880" max="4880" width="7" style="254" customWidth="1"/>
    <col min="4881" max="4881" width="5.7109375" style="254" customWidth="1"/>
    <col min="4882" max="4883" width="6.7109375" style="254" customWidth="1"/>
    <col min="4884" max="4884" width="8.42578125" style="254" customWidth="1"/>
    <col min="4885" max="4886" width="6.7109375" style="254" customWidth="1"/>
    <col min="4887" max="4887" width="6.42578125" style="254" customWidth="1"/>
    <col min="4888" max="4888" width="8.28515625" style="254" customWidth="1"/>
    <col min="4889" max="4889" width="6.28515625" style="254" customWidth="1"/>
    <col min="4890" max="4890" width="6.7109375" style="254" customWidth="1"/>
    <col min="4891" max="4891" width="7.28515625" style="254" customWidth="1"/>
    <col min="4892" max="4892" width="7.42578125" style="254" customWidth="1"/>
    <col min="4893" max="5124" width="12.28515625" style="254"/>
    <col min="5125" max="5125" width="8.28515625" style="254" customWidth="1"/>
    <col min="5126" max="5126" width="10.7109375" style="254" customWidth="1"/>
    <col min="5127" max="5129" width="5.7109375" style="254" customWidth="1"/>
    <col min="5130" max="5130" width="7.28515625" style="254" customWidth="1"/>
    <col min="5131" max="5131" width="6.7109375" style="254" customWidth="1"/>
    <col min="5132" max="5132" width="5.28515625" style="254" customWidth="1"/>
    <col min="5133" max="5133" width="6.7109375" style="254" customWidth="1"/>
    <col min="5134" max="5134" width="7.28515625" style="254" customWidth="1"/>
    <col min="5135" max="5135" width="8" style="254" customWidth="1"/>
    <col min="5136" max="5136" width="7" style="254" customWidth="1"/>
    <col min="5137" max="5137" width="5.7109375" style="254" customWidth="1"/>
    <col min="5138" max="5139" width="6.7109375" style="254" customWidth="1"/>
    <col min="5140" max="5140" width="8.42578125" style="254" customWidth="1"/>
    <col min="5141" max="5142" width="6.7109375" style="254" customWidth="1"/>
    <col min="5143" max="5143" width="6.42578125" style="254" customWidth="1"/>
    <col min="5144" max="5144" width="8.28515625" style="254" customWidth="1"/>
    <col min="5145" max="5145" width="6.28515625" style="254" customWidth="1"/>
    <col min="5146" max="5146" width="6.7109375" style="254" customWidth="1"/>
    <col min="5147" max="5147" width="7.28515625" style="254" customWidth="1"/>
    <col min="5148" max="5148" width="7.42578125" style="254" customWidth="1"/>
    <col min="5149" max="5380" width="12.28515625" style="254"/>
    <col min="5381" max="5381" width="8.28515625" style="254" customWidth="1"/>
    <col min="5382" max="5382" width="10.7109375" style="254" customWidth="1"/>
    <col min="5383" max="5385" width="5.7109375" style="254" customWidth="1"/>
    <col min="5386" max="5386" width="7.28515625" style="254" customWidth="1"/>
    <col min="5387" max="5387" width="6.7109375" style="254" customWidth="1"/>
    <col min="5388" max="5388" width="5.28515625" style="254" customWidth="1"/>
    <col min="5389" max="5389" width="6.7109375" style="254" customWidth="1"/>
    <col min="5390" max="5390" width="7.28515625" style="254" customWidth="1"/>
    <col min="5391" max="5391" width="8" style="254" customWidth="1"/>
    <col min="5392" max="5392" width="7" style="254" customWidth="1"/>
    <col min="5393" max="5393" width="5.7109375" style="254" customWidth="1"/>
    <col min="5394" max="5395" width="6.7109375" style="254" customWidth="1"/>
    <col min="5396" max="5396" width="8.42578125" style="254" customWidth="1"/>
    <col min="5397" max="5398" width="6.7109375" style="254" customWidth="1"/>
    <col min="5399" max="5399" width="6.42578125" style="254" customWidth="1"/>
    <col min="5400" max="5400" width="8.28515625" style="254" customWidth="1"/>
    <col min="5401" max="5401" width="6.28515625" style="254" customWidth="1"/>
    <col min="5402" max="5402" width="6.7109375" style="254" customWidth="1"/>
    <col min="5403" max="5403" width="7.28515625" style="254" customWidth="1"/>
    <col min="5404" max="5404" width="7.42578125" style="254" customWidth="1"/>
    <col min="5405" max="5636" width="12.28515625" style="254"/>
    <col min="5637" max="5637" width="8.28515625" style="254" customWidth="1"/>
    <col min="5638" max="5638" width="10.7109375" style="254" customWidth="1"/>
    <col min="5639" max="5641" width="5.7109375" style="254" customWidth="1"/>
    <col min="5642" max="5642" width="7.28515625" style="254" customWidth="1"/>
    <col min="5643" max="5643" width="6.7109375" style="254" customWidth="1"/>
    <col min="5644" max="5644" width="5.28515625" style="254" customWidth="1"/>
    <col min="5645" max="5645" width="6.7109375" style="254" customWidth="1"/>
    <col min="5646" max="5646" width="7.28515625" style="254" customWidth="1"/>
    <col min="5647" max="5647" width="8" style="254" customWidth="1"/>
    <col min="5648" max="5648" width="7" style="254" customWidth="1"/>
    <col min="5649" max="5649" width="5.7109375" style="254" customWidth="1"/>
    <col min="5650" max="5651" width="6.7109375" style="254" customWidth="1"/>
    <col min="5652" max="5652" width="8.42578125" style="254" customWidth="1"/>
    <col min="5653" max="5654" width="6.7109375" style="254" customWidth="1"/>
    <col min="5655" max="5655" width="6.42578125" style="254" customWidth="1"/>
    <col min="5656" max="5656" width="8.28515625" style="254" customWidth="1"/>
    <col min="5657" max="5657" width="6.28515625" style="254" customWidth="1"/>
    <col min="5658" max="5658" width="6.7109375" style="254" customWidth="1"/>
    <col min="5659" max="5659" width="7.28515625" style="254" customWidth="1"/>
    <col min="5660" max="5660" width="7.42578125" style="254" customWidth="1"/>
    <col min="5661" max="5892" width="12.28515625" style="254"/>
    <col min="5893" max="5893" width="8.28515625" style="254" customWidth="1"/>
    <col min="5894" max="5894" width="10.7109375" style="254" customWidth="1"/>
    <col min="5895" max="5897" width="5.7109375" style="254" customWidth="1"/>
    <col min="5898" max="5898" width="7.28515625" style="254" customWidth="1"/>
    <col min="5899" max="5899" width="6.7109375" style="254" customWidth="1"/>
    <col min="5900" max="5900" width="5.28515625" style="254" customWidth="1"/>
    <col min="5901" max="5901" width="6.7109375" style="254" customWidth="1"/>
    <col min="5902" max="5902" width="7.28515625" style="254" customWidth="1"/>
    <col min="5903" max="5903" width="8" style="254" customWidth="1"/>
    <col min="5904" max="5904" width="7" style="254" customWidth="1"/>
    <col min="5905" max="5905" width="5.7109375" style="254" customWidth="1"/>
    <col min="5906" max="5907" width="6.7109375" style="254" customWidth="1"/>
    <col min="5908" max="5908" width="8.42578125" style="254" customWidth="1"/>
    <col min="5909" max="5910" width="6.7109375" style="254" customWidth="1"/>
    <col min="5911" max="5911" width="6.42578125" style="254" customWidth="1"/>
    <col min="5912" max="5912" width="8.28515625" style="254" customWidth="1"/>
    <col min="5913" max="5913" width="6.28515625" style="254" customWidth="1"/>
    <col min="5914" max="5914" width="6.7109375" style="254" customWidth="1"/>
    <col min="5915" max="5915" width="7.28515625" style="254" customWidth="1"/>
    <col min="5916" max="5916" width="7.42578125" style="254" customWidth="1"/>
    <col min="5917" max="6148" width="12.28515625" style="254"/>
    <col min="6149" max="6149" width="8.28515625" style="254" customWidth="1"/>
    <col min="6150" max="6150" width="10.7109375" style="254" customWidth="1"/>
    <col min="6151" max="6153" width="5.7109375" style="254" customWidth="1"/>
    <col min="6154" max="6154" width="7.28515625" style="254" customWidth="1"/>
    <col min="6155" max="6155" width="6.7109375" style="254" customWidth="1"/>
    <col min="6156" max="6156" width="5.28515625" style="254" customWidth="1"/>
    <col min="6157" max="6157" width="6.7109375" style="254" customWidth="1"/>
    <col min="6158" max="6158" width="7.28515625" style="254" customWidth="1"/>
    <col min="6159" max="6159" width="8" style="254" customWidth="1"/>
    <col min="6160" max="6160" width="7" style="254" customWidth="1"/>
    <col min="6161" max="6161" width="5.7109375" style="254" customWidth="1"/>
    <col min="6162" max="6163" width="6.7109375" style="254" customWidth="1"/>
    <col min="6164" max="6164" width="8.42578125" style="254" customWidth="1"/>
    <col min="6165" max="6166" width="6.7109375" style="254" customWidth="1"/>
    <col min="6167" max="6167" width="6.42578125" style="254" customWidth="1"/>
    <col min="6168" max="6168" width="8.28515625" style="254" customWidth="1"/>
    <col min="6169" max="6169" width="6.28515625" style="254" customWidth="1"/>
    <col min="6170" max="6170" width="6.7109375" style="254" customWidth="1"/>
    <col min="6171" max="6171" width="7.28515625" style="254" customWidth="1"/>
    <col min="6172" max="6172" width="7.42578125" style="254" customWidth="1"/>
    <col min="6173" max="6404" width="12.28515625" style="254"/>
    <col min="6405" max="6405" width="8.28515625" style="254" customWidth="1"/>
    <col min="6406" max="6406" width="10.7109375" style="254" customWidth="1"/>
    <col min="6407" max="6409" width="5.7109375" style="254" customWidth="1"/>
    <col min="6410" max="6410" width="7.28515625" style="254" customWidth="1"/>
    <col min="6411" max="6411" width="6.7109375" style="254" customWidth="1"/>
    <col min="6412" max="6412" width="5.28515625" style="254" customWidth="1"/>
    <col min="6413" max="6413" width="6.7109375" style="254" customWidth="1"/>
    <col min="6414" max="6414" width="7.28515625" style="254" customWidth="1"/>
    <col min="6415" max="6415" width="8" style="254" customWidth="1"/>
    <col min="6416" max="6416" width="7" style="254" customWidth="1"/>
    <col min="6417" max="6417" width="5.7109375" style="254" customWidth="1"/>
    <col min="6418" max="6419" width="6.7109375" style="254" customWidth="1"/>
    <col min="6420" max="6420" width="8.42578125" style="254" customWidth="1"/>
    <col min="6421" max="6422" width="6.7109375" style="254" customWidth="1"/>
    <col min="6423" max="6423" width="6.42578125" style="254" customWidth="1"/>
    <col min="6424" max="6424" width="8.28515625" style="254" customWidth="1"/>
    <col min="6425" max="6425" width="6.28515625" style="254" customWidth="1"/>
    <col min="6426" max="6426" width="6.7109375" style="254" customWidth="1"/>
    <col min="6427" max="6427" width="7.28515625" style="254" customWidth="1"/>
    <col min="6428" max="6428" width="7.42578125" style="254" customWidth="1"/>
    <col min="6429" max="6660" width="12.28515625" style="254"/>
    <col min="6661" max="6661" width="8.28515625" style="254" customWidth="1"/>
    <col min="6662" max="6662" width="10.7109375" style="254" customWidth="1"/>
    <col min="6663" max="6665" width="5.7109375" style="254" customWidth="1"/>
    <col min="6666" max="6666" width="7.28515625" style="254" customWidth="1"/>
    <col min="6667" max="6667" width="6.7109375" style="254" customWidth="1"/>
    <col min="6668" max="6668" width="5.28515625" style="254" customWidth="1"/>
    <col min="6669" max="6669" width="6.7109375" style="254" customWidth="1"/>
    <col min="6670" max="6670" width="7.28515625" style="254" customWidth="1"/>
    <col min="6671" max="6671" width="8" style="254" customWidth="1"/>
    <col min="6672" max="6672" width="7" style="254" customWidth="1"/>
    <col min="6673" max="6673" width="5.7109375" style="254" customWidth="1"/>
    <col min="6674" max="6675" width="6.7109375" style="254" customWidth="1"/>
    <col min="6676" max="6676" width="8.42578125" style="254" customWidth="1"/>
    <col min="6677" max="6678" width="6.7109375" style="254" customWidth="1"/>
    <col min="6679" max="6679" width="6.42578125" style="254" customWidth="1"/>
    <col min="6680" max="6680" width="8.28515625" style="254" customWidth="1"/>
    <col min="6681" max="6681" width="6.28515625" style="254" customWidth="1"/>
    <col min="6682" max="6682" width="6.7109375" style="254" customWidth="1"/>
    <col min="6683" max="6683" width="7.28515625" style="254" customWidth="1"/>
    <col min="6684" max="6684" width="7.42578125" style="254" customWidth="1"/>
    <col min="6685" max="6916" width="12.28515625" style="254"/>
    <col min="6917" max="6917" width="8.28515625" style="254" customWidth="1"/>
    <col min="6918" max="6918" width="10.7109375" style="254" customWidth="1"/>
    <col min="6919" max="6921" width="5.7109375" style="254" customWidth="1"/>
    <col min="6922" max="6922" width="7.28515625" style="254" customWidth="1"/>
    <col min="6923" max="6923" width="6.7109375" style="254" customWidth="1"/>
    <col min="6924" max="6924" width="5.28515625" style="254" customWidth="1"/>
    <col min="6925" max="6925" width="6.7109375" style="254" customWidth="1"/>
    <col min="6926" max="6926" width="7.28515625" style="254" customWidth="1"/>
    <col min="6927" max="6927" width="8" style="254" customWidth="1"/>
    <col min="6928" max="6928" width="7" style="254" customWidth="1"/>
    <col min="6929" max="6929" width="5.7109375" style="254" customWidth="1"/>
    <col min="6930" max="6931" width="6.7109375" style="254" customWidth="1"/>
    <col min="6932" max="6932" width="8.42578125" style="254" customWidth="1"/>
    <col min="6933" max="6934" width="6.7109375" style="254" customWidth="1"/>
    <col min="6935" max="6935" width="6.42578125" style="254" customWidth="1"/>
    <col min="6936" max="6936" width="8.28515625" style="254" customWidth="1"/>
    <col min="6937" max="6937" width="6.28515625" style="254" customWidth="1"/>
    <col min="6938" max="6938" width="6.7109375" style="254" customWidth="1"/>
    <col min="6939" max="6939" width="7.28515625" style="254" customWidth="1"/>
    <col min="6940" max="6940" width="7.42578125" style="254" customWidth="1"/>
    <col min="6941" max="7172" width="12.28515625" style="254"/>
    <col min="7173" max="7173" width="8.28515625" style="254" customWidth="1"/>
    <col min="7174" max="7174" width="10.7109375" style="254" customWidth="1"/>
    <col min="7175" max="7177" width="5.7109375" style="254" customWidth="1"/>
    <col min="7178" max="7178" width="7.28515625" style="254" customWidth="1"/>
    <col min="7179" max="7179" width="6.7109375" style="254" customWidth="1"/>
    <col min="7180" max="7180" width="5.28515625" style="254" customWidth="1"/>
    <col min="7181" max="7181" width="6.7109375" style="254" customWidth="1"/>
    <col min="7182" max="7182" width="7.28515625" style="254" customWidth="1"/>
    <col min="7183" max="7183" width="8" style="254" customWidth="1"/>
    <col min="7184" max="7184" width="7" style="254" customWidth="1"/>
    <col min="7185" max="7185" width="5.7109375" style="254" customWidth="1"/>
    <col min="7186" max="7187" width="6.7109375" style="254" customWidth="1"/>
    <col min="7188" max="7188" width="8.42578125" style="254" customWidth="1"/>
    <col min="7189" max="7190" width="6.7109375" style="254" customWidth="1"/>
    <col min="7191" max="7191" width="6.42578125" style="254" customWidth="1"/>
    <col min="7192" max="7192" width="8.28515625" style="254" customWidth="1"/>
    <col min="7193" max="7193" width="6.28515625" style="254" customWidth="1"/>
    <col min="7194" max="7194" width="6.7109375" style="254" customWidth="1"/>
    <col min="7195" max="7195" width="7.28515625" style="254" customWidth="1"/>
    <col min="7196" max="7196" width="7.42578125" style="254" customWidth="1"/>
    <col min="7197" max="7428" width="12.28515625" style="254"/>
    <col min="7429" max="7429" width="8.28515625" style="254" customWidth="1"/>
    <col min="7430" max="7430" width="10.7109375" style="254" customWidth="1"/>
    <col min="7431" max="7433" width="5.7109375" style="254" customWidth="1"/>
    <col min="7434" max="7434" width="7.28515625" style="254" customWidth="1"/>
    <col min="7435" max="7435" width="6.7109375" style="254" customWidth="1"/>
    <col min="7436" max="7436" width="5.28515625" style="254" customWidth="1"/>
    <col min="7437" max="7437" width="6.7109375" style="254" customWidth="1"/>
    <col min="7438" max="7438" width="7.28515625" style="254" customWidth="1"/>
    <col min="7439" max="7439" width="8" style="254" customWidth="1"/>
    <col min="7440" max="7440" width="7" style="254" customWidth="1"/>
    <col min="7441" max="7441" width="5.7109375" style="254" customWidth="1"/>
    <col min="7442" max="7443" width="6.7109375" style="254" customWidth="1"/>
    <col min="7444" max="7444" width="8.42578125" style="254" customWidth="1"/>
    <col min="7445" max="7446" width="6.7109375" style="254" customWidth="1"/>
    <col min="7447" max="7447" width="6.42578125" style="254" customWidth="1"/>
    <col min="7448" max="7448" width="8.28515625" style="254" customWidth="1"/>
    <col min="7449" max="7449" width="6.28515625" style="254" customWidth="1"/>
    <col min="7450" max="7450" width="6.7109375" style="254" customWidth="1"/>
    <col min="7451" max="7451" width="7.28515625" style="254" customWidth="1"/>
    <col min="7452" max="7452" width="7.42578125" style="254" customWidth="1"/>
    <col min="7453" max="7684" width="12.28515625" style="254"/>
    <col min="7685" max="7685" width="8.28515625" style="254" customWidth="1"/>
    <col min="7686" max="7686" width="10.7109375" style="254" customWidth="1"/>
    <col min="7687" max="7689" width="5.7109375" style="254" customWidth="1"/>
    <col min="7690" max="7690" width="7.28515625" style="254" customWidth="1"/>
    <col min="7691" max="7691" width="6.7109375" style="254" customWidth="1"/>
    <col min="7692" max="7692" width="5.28515625" style="254" customWidth="1"/>
    <col min="7693" max="7693" width="6.7109375" style="254" customWidth="1"/>
    <col min="7694" max="7694" width="7.28515625" style="254" customWidth="1"/>
    <col min="7695" max="7695" width="8" style="254" customWidth="1"/>
    <col min="7696" max="7696" width="7" style="254" customWidth="1"/>
    <col min="7697" max="7697" width="5.7109375" style="254" customWidth="1"/>
    <col min="7698" max="7699" width="6.7109375" style="254" customWidth="1"/>
    <col min="7700" max="7700" width="8.42578125" style="254" customWidth="1"/>
    <col min="7701" max="7702" width="6.7109375" style="254" customWidth="1"/>
    <col min="7703" max="7703" width="6.42578125" style="254" customWidth="1"/>
    <col min="7704" max="7704" width="8.28515625" style="254" customWidth="1"/>
    <col min="7705" max="7705" width="6.28515625" style="254" customWidth="1"/>
    <col min="7706" max="7706" width="6.7109375" style="254" customWidth="1"/>
    <col min="7707" max="7707" width="7.28515625" style="254" customWidth="1"/>
    <col min="7708" max="7708" width="7.42578125" style="254" customWidth="1"/>
    <col min="7709" max="7940" width="12.28515625" style="254"/>
    <col min="7941" max="7941" width="8.28515625" style="254" customWidth="1"/>
    <col min="7942" max="7942" width="10.7109375" style="254" customWidth="1"/>
    <col min="7943" max="7945" width="5.7109375" style="254" customWidth="1"/>
    <col min="7946" max="7946" width="7.28515625" style="254" customWidth="1"/>
    <col min="7947" max="7947" width="6.7109375" style="254" customWidth="1"/>
    <col min="7948" max="7948" width="5.28515625" style="254" customWidth="1"/>
    <col min="7949" max="7949" width="6.7109375" style="254" customWidth="1"/>
    <col min="7950" max="7950" width="7.28515625" style="254" customWidth="1"/>
    <col min="7951" max="7951" width="8" style="254" customWidth="1"/>
    <col min="7952" max="7952" width="7" style="254" customWidth="1"/>
    <col min="7953" max="7953" width="5.7109375" style="254" customWidth="1"/>
    <col min="7954" max="7955" width="6.7109375" style="254" customWidth="1"/>
    <col min="7956" max="7956" width="8.42578125" style="254" customWidth="1"/>
    <col min="7957" max="7958" width="6.7109375" style="254" customWidth="1"/>
    <col min="7959" max="7959" width="6.42578125" style="254" customWidth="1"/>
    <col min="7960" max="7960" width="8.28515625" style="254" customWidth="1"/>
    <col min="7961" max="7961" width="6.28515625" style="254" customWidth="1"/>
    <col min="7962" max="7962" width="6.7109375" style="254" customWidth="1"/>
    <col min="7963" max="7963" width="7.28515625" style="254" customWidth="1"/>
    <col min="7964" max="7964" width="7.42578125" style="254" customWidth="1"/>
    <col min="7965" max="8196" width="12.28515625" style="254"/>
    <col min="8197" max="8197" width="8.28515625" style="254" customWidth="1"/>
    <col min="8198" max="8198" width="10.7109375" style="254" customWidth="1"/>
    <col min="8199" max="8201" width="5.7109375" style="254" customWidth="1"/>
    <col min="8202" max="8202" width="7.28515625" style="254" customWidth="1"/>
    <col min="8203" max="8203" width="6.7109375" style="254" customWidth="1"/>
    <col min="8204" max="8204" width="5.28515625" style="254" customWidth="1"/>
    <col min="8205" max="8205" width="6.7109375" style="254" customWidth="1"/>
    <col min="8206" max="8206" width="7.28515625" style="254" customWidth="1"/>
    <col min="8207" max="8207" width="8" style="254" customWidth="1"/>
    <col min="8208" max="8208" width="7" style="254" customWidth="1"/>
    <col min="8209" max="8209" width="5.7109375" style="254" customWidth="1"/>
    <col min="8210" max="8211" width="6.7109375" style="254" customWidth="1"/>
    <col min="8212" max="8212" width="8.42578125" style="254" customWidth="1"/>
    <col min="8213" max="8214" width="6.7109375" style="254" customWidth="1"/>
    <col min="8215" max="8215" width="6.42578125" style="254" customWidth="1"/>
    <col min="8216" max="8216" width="8.28515625" style="254" customWidth="1"/>
    <col min="8217" max="8217" width="6.28515625" style="254" customWidth="1"/>
    <col min="8218" max="8218" width="6.7109375" style="254" customWidth="1"/>
    <col min="8219" max="8219" width="7.28515625" style="254" customWidth="1"/>
    <col min="8220" max="8220" width="7.42578125" style="254" customWidth="1"/>
    <col min="8221" max="8452" width="12.28515625" style="254"/>
    <col min="8453" max="8453" width="8.28515625" style="254" customWidth="1"/>
    <col min="8454" max="8454" width="10.7109375" style="254" customWidth="1"/>
    <col min="8455" max="8457" width="5.7109375" style="254" customWidth="1"/>
    <col min="8458" max="8458" width="7.28515625" style="254" customWidth="1"/>
    <col min="8459" max="8459" width="6.7109375" style="254" customWidth="1"/>
    <col min="8460" max="8460" width="5.28515625" style="254" customWidth="1"/>
    <col min="8461" max="8461" width="6.7109375" style="254" customWidth="1"/>
    <col min="8462" max="8462" width="7.28515625" style="254" customWidth="1"/>
    <col min="8463" max="8463" width="8" style="254" customWidth="1"/>
    <col min="8464" max="8464" width="7" style="254" customWidth="1"/>
    <col min="8465" max="8465" width="5.7109375" style="254" customWidth="1"/>
    <col min="8466" max="8467" width="6.7109375" style="254" customWidth="1"/>
    <col min="8468" max="8468" width="8.42578125" style="254" customWidth="1"/>
    <col min="8469" max="8470" width="6.7109375" style="254" customWidth="1"/>
    <col min="8471" max="8471" width="6.42578125" style="254" customWidth="1"/>
    <col min="8472" max="8472" width="8.28515625" style="254" customWidth="1"/>
    <col min="8473" max="8473" width="6.28515625" style="254" customWidth="1"/>
    <col min="8474" max="8474" width="6.7109375" style="254" customWidth="1"/>
    <col min="8475" max="8475" width="7.28515625" style="254" customWidth="1"/>
    <col min="8476" max="8476" width="7.42578125" style="254" customWidth="1"/>
    <col min="8477" max="8708" width="12.28515625" style="254"/>
    <col min="8709" max="8709" width="8.28515625" style="254" customWidth="1"/>
    <col min="8710" max="8710" width="10.7109375" style="254" customWidth="1"/>
    <col min="8711" max="8713" width="5.7109375" style="254" customWidth="1"/>
    <col min="8714" max="8714" width="7.28515625" style="254" customWidth="1"/>
    <col min="8715" max="8715" width="6.7109375" style="254" customWidth="1"/>
    <col min="8716" max="8716" width="5.28515625" style="254" customWidth="1"/>
    <col min="8717" max="8717" width="6.7109375" style="254" customWidth="1"/>
    <col min="8718" max="8718" width="7.28515625" style="254" customWidth="1"/>
    <col min="8719" max="8719" width="8" style="254" customWidth="1"/>
    <col min="8720" max="8720" width="7" style="254" customWidth="1"/>
    <col min="8721" max="8721" width="5.7109375" style="254" customWidth="1"/>
    <col min="8722" max="8723" width="6.7109375" style="254" customWidth="1"/>
    <col min="8724" max="8724" width="8.42578125" style="254" customWidth="1"/>
    <col min="8725" max="8726" width="6.7109375" style="254" customWidth="1"/>
    <col min="8727" max="8727" width="6.42578125" style="254" customWidth="1"/>
    <col min="8728" max="8728" width="8.28515625" style="254" customWidth="1"/>
    <col min="8729" max="8729" width="6.28515625" style="254" customWidth="1"/>
    <col min="8730" max="8730" width="6.7109375" style="254" customWidth="1"/>
    <col min="8731" max="8731" width="7.28515625" style="254" customWidth="1"/>
    <col min="8732" max="8732" width="7.42578125" style="254" customWidth="1"/>
    <col min="8733" max="8964" width="12.28515625" style="254"/>
    <col min="8965" max="8965" width="8.28515625" style="254" customWidth="1"/>
    <col min="8966" max="8966" width="10.7109375" style="254" customWidth="1"/>
    <col min="8967" max="8969" width="5.7109375" style="254" customWidth="1"/>
    <col min="8970" max="8970" width="7.28515625" style="254" customWidth="1"/>
    <col min="8971" max="8971" width="6.7109375" style="254" customWidth="1"/>
    <col min="8972" max="8972" width="5.28515625" style="254" customWidth="1"/>
    <col min="8973" max="8973" width="6.7109375" style="254" customWidth="1"/>
    <col min="8974" max="8974" width="7.28515625" style="254" customWidth="1"/>
    <col min="8975" max="8975" width="8" style="254" customWidth="1"/>
    <col min="8976" max="8976" width="7" style="254" customWidth="1"/>
    <col min="8977" max="8977" width="5.7109375" style="254" customWidth="1"/>
    <col min="8978" max="8979" width="6.7109375" style="254" customWidth="1"/>
    <col min="8980" max="8980" width="8.42578125" style="254" customWidth="1"/>
    <col min="8981" max="8982" width="6.7109375" style="254" customWidth="1"/>
    <col min="8983" max="8983" width="6.42578125" style="254" customWidth="1"/>
    <col min="8984" max="8984" width="8.28515625" style="254" customWidth="1"/>
    <col min="8985" max="8985" width="6.28515625" style="254" customWidth="1"/>
    <col min="8986" max="8986" width="6.7109375" style="254" customWidth="1"/>
    <col min="8987" max="8987" width="7.28515625" style="254" customWidth="1"/>
    <col min="8988" max="8988" width="7.42578125" style="254" customWidth="1"/>
    <col min="8989" max="9220" width="12.28515625" style="254"/>
    <col min="9221" max="9221" width="8.28515625" style="254" customWidth="1"/>
    <col min="9222" max="9222" width="10.7109375" style="254" customWidth="1"/>
    <col min="9223" max="9225" width="5.7109375" style="254" customWidth="1"/>
    <col min="9226" max="9226" width="7.28515625" style="254" customWidth="1"/>
    <col min="9227" max="9227" width="6.7109375" style="254" customWidth="1"/>
    <col min="9228" max="9228" width="5.28515625" style="254" customWidth="1"/>
    <col min="9229" max="9229" width="6.7109375" style="254" customWidth="1"/>
    <col min="9230" max="9230" width="7.28515625" style="254" customWidth="1"/>
    <col min="9231" max="9231" width="8" style="254" customWidth="1"/>
    <col min="9232" max="9232" width="7" style="254" customWidth="1"/>
    <col min="9233" max="9233" width="5.7109375" style="254" customWidth="1"/>
    <col min="9234" max="9235" width="6.7109375" style="254" customWidth="1"/>
    <col min="9236" max="9236" width="8.42578125" style="254" customWidth="1"/>
    <col min="9237" max="9238" width="6.7109375" style="254" customWidth="1"/>
    <col min="9239" max="9239" width="6.42578125" style="254" customWidth="1"/>
    <col min="9240" max="9240" width="8.28515625" style="254" customWidth="1"/>
    <col min="9241" max="9241" width="6.28515625" style="254" customWidth="1"/>
    <col min="9242" max="9242" width="6.7109375" style="254" customWidth="1"/>
    <col min="9243" max="9243" width="7.28515625" style="254" customWidth="1"/>
    <col min="9244" max="9244" width="7.42578125" style="254" customWidth="1"/>
    <col min="9245" max="9476" width="12.28515625" style="254"/>
    <col min="9477" max="9477" width="8.28515625" style="254" customWidth="1"/>
    <col min="9478" max="9478" width="10.7109375" style="254" customWidth="1"/>
    <col min="9479" max="9481" width="5.7109375" style="254" customWidth="1"/>
    <col min="9482" max="9482" width="7.28515625" style="254" customWidth="1"/>
    <col min="9483" max="9483" width="6.7109375" style="254" customWidth="1"/>
    <col min="9484" max="9484" width="5.28515625" style="254" customWidth="1"/>
    <col min="9485" max="9485" width="6.7109375" style="254" customWidth="1"/>
    <col min="9486" max="9486" width="7.28515625" style="254" customWidth="1"/>
    <col min="9487" max="9487" width="8" style="254" customWidth="1"/>
    <col min="9488" max="9488" width="7" style="254" customWidth="1"/>
    <col min="9489" max="9489" width="5.7109375" style="254" customWidth="1"/>
    <col min="9490" max="9491" width="6.7109375" style="254" customWidth="1"/>
    <col min="9492" max="9492" width="8.42578125" style="254" customWidth="1"/>
    <col min="9493" max="9494" width="6.7109375" style="254" customWidth="1"/>
    <col min="9495" max="9495" width="6.42578125" style="254" customWidth="1"/>
    <col min="9496" max="9496" width="8.28515625" style="254" customWidth="1"/>
    <col min="9497" max="9497" width="6.28515625" style="254" customWidth="1"/>
    <col min="9498" max="9498" width="6.7109375" style="254" customWidth="1"/>
    <col min="9499" max="9499" width="7.28515625" style="254" customWidth="1"/>
    <col min="9500" max="9500" width="7.42578125" style="254" customWidth="1"/>
    <col min="9501" max="9732" width="12.28515625" style="254"/>
    <col min="9733" max="9733" width="8.28515625" style="254" customWidth="1"/>
    <col min="9734" max="9734" width="10.7109375" style="254" customWidth="1"/>
    <col min="9735" max="9737" width="5.7109375" style="254" customWidth="1"/>
    <col min="9738" max="9738" width="7.28515625" style="254" customWidth="1"/>
    <col min="9739" max="9739" width="6.7109375" style="254" customWidth="1"/>
    <col min="9740" max="9740" width="5.28515625" style="254" customWidth="1"/>
    <col min="9741" max="9741" width="6.7109375" style="254" customWidth="1"/>
    <col min="9742" max="9742" width="7.28515625" style="254" customWidth="1"/>
    <col min="9743" max="9743" width="8" style="254" customWidth="1"/>
    <col min="9744" max="9744" width="7" style="254" customWidth="1"/>
    <col min="9745" max="9745" width="5.7109375" style="254" customWidth="1"/>
    <col min="9746" max="9747" width="6.7109375" style="254" customWidth="1"/>
    <col min="9748" max="9748" width="8.42578125" style="254" customWidth="1"/>
    <col min="9749" max="9750" width="6.7109375" style="254" customWidth="1"/>
    <col min="9751" max="9751" width="6.42578125" style="254" customWidth="1"/>
    <col min="9752" max="9752" width="8.28515625" style="254" customWidth="1"/>
    <col min="9753" max="9753" width="6.28515625" style="254" customWidth="1"/>
    <col min="9754" max="9754" width="6.7109375" style="254" customWidth="1"/>
    <col min="9755" max="9755" width="7.28515625" style="254" customWidth="1"/>
    <col min="9756" max="9756" width="7.42578125" style="254" customWidth="1"/>
    <col min="9757" max="9988" width="12.28515625" style="254"/>
    <col min="9989" max="9989" width="8.28515625" style="254" customWidth="1"/>
    <col min="9990" max="9990" width="10.7109375" style="254" customWidth="1"/>
    <col min="9991" max="9993" width="5.7109375" style="254" customWidth="1"/>
    <col min="9994" max="9994" width="7.28515625" style="254" customWidth="1"/>
    <col min="9995" max="9995" width="6.7109375" style="254" customWidth="1"/>
    <col min="9996" max="9996" width="5.28515625" style="254" customWidth="1"/>
    <col min="9997" max="9997" width="6.7109375" style="254" customWidth="1"/>
    <col min="9998" max="9998" width="7.28515625" style="254" customWidth="1"/>
    <col min="9999" max="9999" width="8" style="254" customWidth="1"/>
    <col min="10000" max="10000" width="7" style="254" customWidth="1"/>
    <col min="10001" max="10001" width="5.7109375" style="254" customWidth="1"/>
    <col min="10002" max="10003" width="6.7109375" style="254" customWidth="1"/>
    <col min="10004" max="10004" width="8.42578125" style="254" customWidth="1"/>
    <col min="10005" max="10006" width="6.7109375" style="254" customWidth="1"/>
    <col min="10007" max="10007" width="6.42578125" style="254" customWidth="1"/>
    <col min="10008" max="10008" width="8.28515625" style="254" customWidth="1"/>
    <col min="10009" max="10009" width="6.28515625" style="254" customWidth="1"/>
    <col min="10010" max="10010" width="6.7109375" style="254" customWidth="1"/>
    <col min="10011" max="10011" width="7.28515625" style="254" customWidth="1"/>
    <col min="10012" max="10012" width="7.42578125" style="254" customWidth="1"/>
    <col min="10013" max="10244" width="12.28515625" style="254"/>
    <col min="10245" max="10245" width="8.28515625" style="254" customWidth="1"/>
    <col min="10246" max="10246" width="10.7109375" style="254" customWidth="1"/>
    <col min="10247" max="10249" width="5.7109375" style="254" customWidth="1"/>
    <col min="10250" max="10250" width="7.28515625" style="254" customWidth="1"/>
    <col min="10251" max="10251" width="6.7109375" style="254" customWidth="1"/>
    <col min="10252" max="10252" width="5.28515625" style="254" customWidth="1"/>
    <col min="10253" max="10253" width="6.7109375" style="254" customWidth="1"/>
    <col min="10254" max="10254" width="7.28515625" style="254" customWidth="1"/>
    <col min="10255" max="10255" width="8" style="254" customWidth="1"/>
    <col min="10256" max="10256" width="7" style="254" customWidth="1"/>
    <col min="10257" max="10257" width="5.7109375" style="254" customWidth="1"/>
    <col min="10258" max="10259" width="6.7109375" style="254" customWidth="1"/>
    <col min="10260" max="10260" width="8.42578125" style="254" customWidth="1"/>
    <col min="10261" max="10262" width="6.7109375" style="254" customWidth="1"/>
    <col min="10263" max="10263" width="6.42578125" style="254" customWidth="1"/>
    <col min="10264" max="10264" width="8.28515625" style="254" customWidth="1"/>
    <col min="10265" max="10265" width="6.28515625" style="254" customWidth="1"/>
    <col min="10266" max="10266" width="6.7109375" style="254" customWidth="1"/>
    <col min="10267" max="10267" width="7.28515625" style="254" customWidth="1"/>
    <col min="10268" max="10268" width="7.42578125" style="254" customWidth="1"/>
    <col min="10269" max="10500" width="12.28515625" style="254"/>
    <col min="10501" max="10501" width="8.28515625" style="254" customWidth="1"/>
    <col min="10502" max="10502" width="10.7109375" style="254" customWidth="1"/>
    <col min="10503" max="10505" width="5.7109375" style="254" customWidth="1"/>
    <col min="10506" max="10506" width="7.28515625" style="254" customWidth="1"/>
    <col min="10507" max="10507" width="6.7109375" style="254" customWidth="1"/>
    <col min="10508" max="10508" width="5.28515625" style="254" customWidth="1"/>
    <col min="10509" max="10509" width="6.7109375" style="254" customWidth="1"/>
    <col min="10510" max="10510" width="7.28515625" style="254" customWidth="1"/>
    <col min="10511" max="10511" width="8" style="254" customWidth="1"/>
    <col min="10512" max="10512" width="7" style="254" customWidth="1"/>
    <col min="10513" max="10513" width="5.7109375" style="254" customWidth="1"/>
    <col min="10514" max="10515" width="6.7109375" style="254" customWidth="1"/>
    <col min="10516" max="10516" width="8.42578125" style="254" customWidth="1"/>
    <col min="10517" max="10518" width="6.7109375" style="254" customWidth="1"/>
    <col min="10519" max="10519" width="6.42578125" style="254" customWidth="1"/>
    <col min="10520" max="10520" width="8.28515625" style="254" customWidth="1"/>
    <col min="10521" max="10521" width="6.28515625" style="254" customWidth="1"/>
    <col min="10522" max="10522" width="6.7109375" style="254" customWidth="1"/>
    <col min="10523" max="10523" width="7.28515625" style="254" customWidth="1"/>
    <col min="10524" max="10524" width="7.42578125" style="254" customWidth="1"/>
    <col min="10525" max="10756" width="12.28515625" style="254"/>
    <col min="10757" max="10757" width="8.28515625" style="254" customWidth="1"/>
    <col min="10758" max="10758" width="10.7109375" style="254" customWidth="1"/>
    <col min="10759" max="10761" width="5.7109375" style="254" customWidth="1"/>
    <col min="10762" max="10762" width="7.28515625" style="254" customWidth="1"/>
    <col min="10763" max="10763" width="6.7109375" style="254" customWidth="1"/>
    <col min="10764" max="10764" width="5.28515625" style="254" customWidth="1"/>
    <col min="10765" max="10765" width="6.7109375" style="254" customWidth="1"/>
    <col min="10766" max="10766" width="7.28515625" style="254" customWidth="1"/>
    <col min="10767" max="10767" width="8" style="254" customWidth="1"/>
    <col min="10768" max="10768" width="7" style="254" customWidth="1"/>
    <col min="10769" max="10769" width="5.7109375" style="254" customWidth="1"/>
    <col min="10770" max="10771" width="6.7109375" style="254" customWidth="1"/>
    <col min="10772" max="10772" width="8.42578125" style="254" customWidth="1"/>
    <col min="10773" max="10774" width="6.7109375" style="254" customWidth="1"/>
    <col min="10775" max="10775" width="6.42578125" style="254" customWidth="1"/>
    <col min="10776" max="10776" width="8.28515625" style="254" customWidth="1"/>
    <col min="10777" max="10777" width="6.28515625" style="254" customWidth="1"/>
    <col min="10778" max="10778" width="6.7109375" style="254" customWidth="1"/>
    <col min="10779" max="10779" width="7.28515625" style="254" customWidth="1"/>
    <col min="10780" max="10780" width="7.42578125" style="254" customWidth="1"/>
    <col min="10781" max="11012" width="12.28515625" style="254"/>
    <col min="11013" max="11013" width="8.28515625" style="254" customWidth="1"/>
    <col min="11014" max="11014" width="10.7109375" style="254" customWidth="1"/>
    <col min="11015" max="11017" width="5.7109375" style="254" customWidth="1"/>
    <col min="11018" max="11018" width="7.28515625" style="254" customWidth="1"/>
    <col min="11019" max="11019" width="6.7109375" style="254" customWidth="1"/>
    <col min="11020" max="11020" width="5.28515625" style="254" customWidth="1"/>
    <col min="11021" max="11021" width="6.7109375" style="254" customWidth="1"/>
    <col min="11022" max="11022" width="7.28515625" style="254" customWidth="1"/>
    <col min="11023" max="11023" width="8" style="254" customWidth="1"/>
    <col min="11024" max="11024" width="7" style="254" customWidth="1"/>
    <col min="11025" max="11025" width="5.7109375" style="254" customWidth="1"/>
    <col min="11026" max="11027" width="6.7109375" style="254" customWidth="1"/>
    <col min="11028" max="11028" width="8.42578125" style="254" customWidth="1"/>
    <col min="11029" max="11030" width="6.7109375" style="254" customWidth="1"/>
    <col min="11031" max="11031" width="6.42578125" style="254" customWidth="1"/>
    <col min="11032" max="11032" width="8.28515625" style="254" customWidth="1"/>
    <col min="11033" max="11033" width="6.28515625" style="254" customWidth="1"/>
    <col min="11034" max="11034" width="6.7109375" style="254" customWidth="1"/>
    <col min="11035" max="11035" width="7.28515625" style="254" customWidth="1"/>
    <col min="11036" max="11036" width="7.42578125" style="254" customWidth="1"/>
    <col min="11037" max="11268" width="12.28515625" style="254"/>
    <col min="11269" max="11269" width="8.28515625" style="254" customWidth="1"/>
    <col min="11270" max="11270" width="10.7109375" style="254" customWidth="1"/>
    <col min="11271" max="11273" width="5.7109375" style="254" customWidth="1"/>
    <col min="11274" max="11274" width="7.28515625" style="254" customWidth="1"/>
    <col min="11275" max="11275" width="6.7109375" style="254" customWidth="1"/>
    <col min="11276" max="11276" width="5.28515625" style="254" customWidth="1"/>
    <col min="11277" max="11277" width="6.7109375" style="254" customWidth="1"/>
    <col min="11278" max="11278" width="7.28515625" style="254" customWidth="1"/>
    <col min="11279" max="11279" width="8" style="254" customWidth="1"/>
    <col min="11280" max="11280" width="7" style="254" customWidth="1"/>
    <col min="11281" max="11281" width="5.7109375" style="254" customWidth="1"/>
    <col min="11282" max="11283" width="6.7109375" style="254" customWidth="1"/>
    <col min="11284" max="11284" width="8.42578125" style="254" customWidth="1"/>
    <col min="11285" max="11286" width="6.7109375" style="254" customWidth="1"/>
    <col min="11287" max="11287" width="6.42578125" style="254" customWidth="1"/>
    <col min="11288" max="11288" width="8.28515625" style="254" customWidth="1"/>
    <col min="11289" max="11289" width="6.28515625" style="254" customWidth="1"/>
    <col min="11290" max="11290" width="6.7109375" style="254" customWidth="1"/>
    <col min="11291" max="11291" width="7.28515625" style="254" customWidth="1"/>
    <col min="11292" max="11292" width="7.42578125" style="254" customWidth="1"/>
    <col min="11293" max="11524" width="12.28515625" style="254"/>
    <col min="11525" max="11525" width="8.28515625" style="254" customWidth="1"/>
    <col min="11526" max="11526" width="10.7109375" style="254" customWidth="1"/>
    <col min="11527" max="11529" width="5.7109375" style="254" customWidth="1"/>
    <col min="11530" max="11530" width="7.28515625" style="254" customWidth="1"/>
    <col min="11531" max="11531" width="6.7109375" style="254" customWidth="1"/>
    <col min="11532" max="11532" width="5.28515625" style="254" customWidth="1"/>
    <col min="11533" max="11533" width="6.7109375" style="254" customWidth="1"/>
    <col min="11534" max="11534" width="7.28515625" style="254" customWidth="1"/>
    <col min="11535" max="11535" width="8" style="254" customWidth="1"/>
    <col min="11536" max="11536" width="7" style="254" customWidth="1"/>
    <col min="11537" max="11537" width="5.7109375" style="254" customWidth="1"/>
    <col min="11538" max="11539" width="6.7109375" style="254" customWidth="1"/>
    <col min="11540" max="11540" width="8.42578125" style="254" customWidth="1"/>
    <col min="11541" max="11542" width="6.7109375" style="254" customWidth="1"/>
    <col min="11543" max="11543" width="6.42578125" style="254" customWidth="1"/>
    <col min="11544" max="11544" width="8.28515625" style="254" customWidth="1"/>
    <col min="11545" max="11545" width="6.28515625" style="254" customWidth="1"/>
    <col min="11546" max="11546" width="6.7109375" style="254" customWidth="1"/>
    <col min="11547" max="11547" width="7.28515625" style="254" customWidth="1"/>
    <col min="11548" max="11548" width="7.42578125" style="254" customWidth="1"/>
    <col min="11549" max="11780" width="12.28515625" style="254"/>
    <col min="11781" max="11781" width="8.28515625" style="254" customWidth="1"/>
    <col min="11782" max="11782" width="10.7109375" style="254" customWidth="1"/>
    <col min="11783" max="11785" width="5.7109375" style="254" customWidth="1"/>
    <col min="11786" max="11786" width="7.28515625" style="254" customWidth="1"/>
    <col min="11787" max="11787" width="6.7109375" style="254" customWidth="1"/>
    <col min="11788" max="11788" width="5.28515625" style="254" customWidth="1"/>
    <col min="11789" max="11789" width="6.7109375" style="254" customWidth="1"/>
    <col min="11790" max="11790" width="7.28515625" style="254" customWidth="1"/>
    <col min="11791" max="11791" width="8" style="254" customWidth="1"/>
    <col min="11792" max="11792" width="7" style="254" customWidth="1"/>
    <col min="11793" max="11793" width="5.7109375" style="254" customWidth="1"/>
    <col min="11794" max="11795" width="6.7109375" style="254" customWidth="1"/>
    <col min="11796" max="11796" width="8.42578125" style="254" customWidth="1"/>
    <col min="11797" max="11798" width="6.7109375" style="254" customWidth="1"/>
    <col min="11799" max="11799" width="6.42578125" style="254" customWidth="1"/>
    <col min="11800" max="11800" width="8.28515625" style="254" customWidth="1"/>
    <col min="11801" max="11801" width="6.28515625" style="254" customWidth="1"/>
    <col min="11802" max="11802" width="6.7109375" style="254" customWidth="1"/>
    <col min="11803" max="11803" width="7.28515625" style="254" customWidth="1"/>
    <col min="11804" max="11804" width="7.42578125" style="254" customWidth="1"/>
    <col min="11805" max="12036" width="12.28515625" style="254"/>
    <col min="12037" max="12037" width="8.28515625" style="254" customWidth="1"/>
    <col min="12038" max="12038" width="10.7109375" style="254" customWidth="1"/>
    <col min="12039" max="12041" width="5.7109375" style="254" customWidth="1"/>
    <col min="12042" max="12042" width="7.28515625" style="254" customWidth="1"/>
    <col min="12043" max="12043" width="6.7109375" style="254" customWidth="1"/>
    <col min="12044" max="12044" width="5.28515625" style="254" customWidth="1"/>
    <col min="12045" max="12045" width="6.7109375" style="254" customWidth="1"/>
    <col min="12046" max="12046" width="7.28515625" style="254" customWidth="1"/>
    <col min="12047" max="12047" width="8" style="254" customWidth="1"/>
    <col min="12048" max="12048" width="7" style="254" customWidth="1"/>
    <col min="12049" max="12049" width="5.7109375" style="254" customWidth="1"/>
    <col min="12050" max="12051" width="6.7109375" style="254" customWidth="1"/>
    <col min="12052" max="12052" width="8.42578125" style="254" customWidth="1"/>
    <col min="12053" max="12054" width="6.7109375" style="254" customWidth="1"/>
    <col min="12055" max="12055" width="6.42578125" style="254" customWidth="1"/>
    <col min="12056" max="12056" width="8.28515625" style="254" customWidth="1"/>
    <col min="12057" max="12057" width="6.28515625" style="254" customWidth="1"/>
    <col min="12058" max="12058" width="6.7109375" style="254" customWidth="1"/>
    <col min="12059" max="12059" width="7.28515625" style="254" customWidth="1"/>
    <col min="12060" max="12060" width="7.42578125" style="254" customWidth="1"/>
    <col min="12061" max="12292" width="12.28515625" style="254"/>
    <col min="12293" max="12293" width="8.28515625" style="254" customWidth="1"/>
    <col min="12294" max="12294" width="10.7109375" style="254" customWidth="1"/>
    <col min="12295" max="12297" width="5.7109375" style="254" customWidth="1"/>
    <col min="12298" max="12298" width="7.28515625" style="254" customWidth="1"/>
    <col min="12299" max="12299" width="6.7109375" style="254" customWidth="1"/>
    <col min="12300" max="12300" width="5.28515625" style="254" customWidth="1"/>
    <col min="12301" max="12301" width="6.7109375" style="254" customWidth="1"/>
    <col min="12302" max="12302" width="7.28515625" style="254" customWidth="1"/>
    <col min="12303" max="12303" width="8" style="254" customWidth="1"/>
    <col min="12304" max="12304" width="7" style="254" customWidth="1"/>
    <col min="12305" max="12305" width="5.7109375" style="254" customWidth="1"/>
    <col min="12306" max="12307" width="6.7109375" style="254" customWidth="1"/>
    <col min="12308" max="12308" width="8.42578125" style="254" customWidth="1"/>
    <col min="12309" max="12310" width="6.7109375" style="254" customWidth="1"/>
    <col min="12311" max="12311" width="6.42578125" style="254" customWidth="1"/>
    <col min="12312" max="12312" width="8.28515625" style="254" customWidth="1"/>
    <col min="12313" max="12313" width="6.28515625" style="254" customWidth="1"/>
    <col min="12314" max="12314" width="6.7109375" style="254" customWidth="1"/>
    <col min="12315" max="12315" width="7.28515625" style="254" customWidth="1"/>
    <col min="12316" max="12316" width="7.42578125" style="254" customWidth="1"/>
    <col min="12317" max="12548" width="12.28515625" style="254"/>
    <col min="12549" max="12549" width="8.28515625" style="254" customWidth="1"/>
    <col min="12550" max="12550" width="10.7109375" style="254" customWidth="1"/>
    <col min="12551" max="12553" width="5.7109375" style="254" customWidth="1"/>
    <col min="12554" max="12554" width="7.28515625" style="254" customWidth="1"/>
    <col min="12555" max="12555" width="6.7109375" style="254" customWidth="1"/>
    <col min="12556" max="12556" width="5.28515625" style="254" customWidth="1"/>
    <col min="12557" max="12557" width="6.7109375" style="254" customWidth="1"/>
    <col min="12558" max="12558" width="7.28515625" style="254" customWidth="1"/>
    <col min="12559" max="12559" width="8" style="254" customWidth="1"/>
    <col min="12560" max="12560" width="7" style="254" customWidth="1"/>
    <col min="12561" max="12561" width="5.7109375" style="254" customWidth="1"/>
    <col min="12562" max="12563" width="6.7109375" style="254" customWidth="1"/>
    <col min="12564" max="12564" width="8.42578125" style="254" customWidth="1"/>
    <col min="12565" max="12566" width="6.7109375" style="254" customWidth="1"/>
    <col min="12567" max="12567" width="6.42578125" style="254" customWidth="1"/>
    <col min="12568" max="12568" width="8.28515625" style="254" customWidth="1"/>
    <col min="12569" max="12569" width="6.28515625" style="254" customWidth="1"/>
    <col min="12570" max="12570" width="6.7109375" style="254" customWidth="1"/>
    <col min="12571" max="12571" width="7.28515625" style="254" customWidth="1"/>
    <col min="12572" max="12572" width="7.42578125" style="254" customWidth="1"/>
    <col min="12573" max="12804" width="12.28515625" style="254"/>
    <col min="12805" max="12805" width="8.28515625" style="254" customWidth="1"/>
    <col min="12806" max="12806" width="10.7109375" style="254" customWidth="1"/>
    <col min="12807" max="12809" width="5.7109375" style="254" customWidth="1"/>
    <col min="12810" max="12810" width="7.28515625" style="254" customWidth="1"/>
    <col min="12811" max="12811" width="6.7109375" style="254" customWidth="1"/>
    <col min="12812" max="12812" width="5.28515625" style="254" customWidth="1"/>
    <col min="12813" max="12813" width="6.7109375" style="254" customWidth="1"/>
    <col min="12814" max="12814" width="7.28515625" style="254" customWidth="1"/>
    <col min="12815" max="12815" width="8" style="254" customWidth="1"/>
    <col min="12816" max="12816" width="7" style="254" customWidth="1"/>
    <col min="12817" max="12817" width="5.7109375" style="254" customWidth="1"/>
    <col min="12818" max="12819" width="6.7109375" style="254" customWidth="1"/>
    <col min="12820" max="12820" width="8.42578125" style="254" customWidth="1"/>
    <col min="12821" max="12822" width="6.7109375" style="254" customWidth="1"/>
    <col min="12823" max="12823" width="6.42578125" style="254" customWidth="1"/>
    <col min="12824" max="12824" width="8.28515625" style="254" customWidth="1"/>
    <col min="12825" max="12825" width="6.28515625" style="254" customWidth="1"/>
    <col min="12826" max="12826" width="6.7109375" style="254" customWidth="1"/>
    <col min="12827" max="12827" width="7.28515625" style="254" customWidth="1"/>
    <col min="12828" max="12828" width="7.42578125" style="254" customWidth="1"/>
    <col min="12829" max="13060" width="12.28515625" style="254"/>
    <col min="13061" max="13061" width="8.28515625" style="254" customWidth="1"/>
    <col min="13062" max="13062" width="10.7109375" style="254" customWidth="1"/>
    <col min="13063" max="13065" width="5.7109375" style="254" customWidth="1"/>
    <col min="13066" max="13066" width="7.28515625" style="254" customWidth="1"/>
    <col min="13067" max="13067" width="6.7109375" style="254" customWidth="1"/>
    <col min="13068" max="13068" width="5.28515625" style="254" customWidth="1"/>
    <col min="13069" max="13069" width="6.7109375" style="254" customWidth="1"/>
    <col min="13070" max="13070" width="7.28515625" style="254" customWidth="1"/>
    <col min="13071" max="13071" width="8" style="254" customWidth="1"/>
    <col min="13072" max="13072" width="7" style="254" customWidth="1"/>
    <col min="13073" max="13073" width="5.7109375" style="254" customWidth="1"/>
    <col min="13074" max="13075" width="6.7109375" style="254" customWidth="1"/>
    <col min="13076" max="13076" width="8.42578125" style="254" customWidth="1"/>
    <col min="13077" max="13078" width="6.7109375" style="254" customWidth="1"/>
    <col min="13079" max="13079" width="6.42578125" style="254" customWidth="1"/>
    <col min="13080" max="13080" width="8.28515625" style="254" customWidth="1"/>
    <col min="13081" max="13081" width="6.28515625" style="254" customWidth="1"/>
    <col min="13082" max="13082" width="6.7109375" style="254" customWidth="1"/>
    <col min="13083" max="13083" width="7.28515625" style="254" customWidth="1"/>
    <col min="13084" max="13084" width="7.42578125" style="254" customWidth="1"/>
    <col min="13085" max="13316" width="12.28515625" style="254"/>
    <col min="13317" max="13317" width="8.28515625" style="254" customWidth="1"/>
    <col min="13318" max="13318" width="10.7109375" style="254" customWidth="1"/>
    <col min="13319" max="13321" width="5.7109375" style="254" customWidth="1"/>
    <col min="13322" max="13322" width="7.28515625" style="254" customWidth="1"/>
    <col min="13323" max="13323" width="6.7109375" style="254" customWidth="1"/>
    <col min="13324" max="13324" width="5.28515625" style="254" customWidth="1"/>
    <col min="13325" max="13325" width="6.7109375" style="254" customWidth="1"/>
    <col min="13326" max="13326" width="7.28515625" style="254" customWidth="1"/>
    <col min="13327" max="13327" width="8" style="254" customWidth="1"/>
    <col min="13328" max="13328" width="7" style="254" customWidth="1"/>
    <col min="13329" max="13329" width="5.7109375" style="254" customWidth="1"/>
    <col min="13330" max="13331" width="6.7109375" style="254" customWidth="1"/>
    <col min="13332" max="13332" width="8.42578125" style="254" customWidth="1"/>
    <col min="13333" max="13334" width="6.7109375" style="254" customWidth="1"/>
    <col min="13335" max="13335" width="6.42578125" style="254" customWidth="1"/>
    <col min="13336" max="13336" width="8.28515625" style="254" customWidth="1"/>
    <col min="13337" max="13337" width="6.28515625" style="254" customWidth="1"/>
    <col min="13338" max="13338" width="6.7109375" style="254" customWidth="1"/>
    <col min="13339" max="13339" width="7.28515625" style="254" customWidth="1"/>
    <col min="13340" max="13340" width="7.42578125" style="254" customWidth="1"/>
    <col min="13341" max="13572" width="12.28515625" style="254"/>
    <col min="13573" max="13573" width="8.28515625" style="254" customWidth="1"/>
    <col min="13574" max="13574" width="10.7109375" style="254" customWidth="1"/>
    <col min="13575" max="13577" width="5.7109375" style="254" customWidth="1"/>
    <col min="13578" max="13578" width="7.28515625" style="254" customWidth="1"/>
    <col min="13579" max="13579" width="6.7109375" style="254" customWidth="1"/>
    <col min="13580" max="13580" width="5.28515625" style="254" customWidth="1"/>
    <col min="13581" max="13581" width="6.7109375" style="254" customWidth="1"/>
    <col min="13582" max="13582" width="7.28515625" style="254" customWidth="1"/>
    <col min="13583" max="13583" width="8" style="254" customWidth="1"/>
    <col min="13584" max="13584" width="7" style="254" customWidth="1"/>
    <col min="13585" max="13585" width="5.7109375" style="254" customWidth="1"/>
    <col min="13586" max="13587" width="6.7109375" style="254" customWidth="1"/>
    <col min="13588" max="13588" width="8.42578125" style="254" customWidth="1"/>
    <col min="13589" max="13590" width="6.7109375" style="254" customWidth="1"/>
    <col min="13591" max="13591" width="6.42578125" style="254" customWidth="1"/>
    <col min="13592" max="13592" width="8.28515625" style="254" customWidth="1"/>
    <col min="13593" max="13593" width="6.28515625" style="254" customWidth="1"/>
    <col min="13594" max="13594" width="6.7109375" style="254" customWidth="1"/>
    <col min="13595" max="13595" width="7.28515625" style="254" customWidth="1"/>
    <col min="13596" max="13596" width="7.42578125" style="254" customWidth="1"/>
    <col min="13597" max="13828" width="12.28515625" style="254"/>
    <col min="13829" max="13829" width="8.28515625" style="254" customWidth="1"/>
    <col min="13830" max="13830" width="10.7109375" style="254" customWidth="1"/>
    <col min="13831" max="13833" width="5.7109375" style="254" customWidth="1"/>
    <col min="13834" max="13834" width="7.28515625" style="254" customWidth="1"/>
    <col min="13835" max="13835" width="6.7109375" style="254" customWidth="1"/>
    <col min="13836" max="13836" width="5.28515625" style="254" customWidth="1"/>
    <col min="13837" max="13837" width="6.7109375" style="254" customWidth="1"/>
    <col min="13838" max="13838" width="7.28515625" style="254" customWidth="1"/>
    <col min="13839" max="13839" width="8" style="254" customWidth="1"/>
    <col min="13840" max="13840" width="7" style="254" customWidth="1"/>
    <col min="13841" max="13841" width="5.7109375" style="254" customWidth="1"/>
    <col min="13842" max="13843" width="6.7109375" style="254" customWidth="1"/>
    <col min="13844" max="13844" width="8.42578125" style="254" customWidth="1"/>
    <col min="13845" max="13846" width="6.7109375" style="254" customWidth="1"/>
    <col min="13847" max="13847" width="6.42578125" style="254" customWidth="1"/>
    <col min="13848" max="13848" width="8.28515625" style="254" customWidth="1"/>
    <col min="13849" max="13849" width="6.28515625" style="254" customWidth="1"/>
    <col min="13850" max="13850" width="6.7109375" style="254" customWidth="1"/>
    <col min="13851" max="13851" width="7.28515625" style="254" customWidth="1"/>
    <col min="13852" max="13852" width="7.42578125" style="254" customWidth="1"/>
    <col min="13853" max="14084" width="12.28515625" style="254"/>
    <col min="14085" max="14085" width="8.28515625" style="254" customWidth="1"/>
    <col min="14086" max="14086" width="10.7109375" style="254" customWidth="1"/>
    <col min="14087" max="14089" width="5.7109375" style="254" customWidth="1"/>
    <col min="14090" max="14090" width="7.28515625" style="254" customWidth="1"/>
    <col min="14091" max="14091" width="6.7109375" style="254" customWidth="1"/>
    <col min="14092" max="14092" width="5.28515625" style="254" customWidth="1"/>
    <col min="14093" max="14093" width="6.7109375" style="254" customWidth="1"/>
    <col min="14094" max="14094" width="7.28515625" style="254" customWidth="1"/>
    <col min="14095" max="14095" width="8" style="254" customWidth="1"/>
    <col min="14096" max="14096" width="7" style="254" customWidth="1"/>
    <col min="14097" max="14097" width="5.7109375" style="254" customWidth="1"/>
    <col min="14098" max="14099" width="6.7109375" style="254" customWidth="1"/>
    <col min="14100" max="14100" width="8.42578125" style="254" customWidth="1"/>
    <col min="14101" max="14102" width="6.7109375" style="254" customWidth="1"/>
    <col min="14103" max="14103" width="6.42578125" style="254" customWidth="1"/>
    <col min="14104" max="14104" width="8.28515625" style="254" customWidth="1"/>
    <col min="14105" max="14105" width="6.28515625" style="254" customWidth="1"/>
    <col min="14106" max="14106" width="6.7109375" style="254" customWidth="1"/>
    <col min="14107" max="14107" width="7.28515625" style="254" customWidth="1"/>
    <col min="14108" max="14108" width="7.42578125" style="254" customWidth="1"/>
    <col min="14109" max="14340" width="12.28515625" style="254"/>
    <col min="14341" max="14341" width="8.28515625" style="254" customWidth="1"/>
    <col min="14342" max="14342" width="10.7109375" style="254" customWidth="1"/>
    <col min="14343" max="14345" width="5.7109375" style="254" customWidth="1"/>
    <col min="14346" max="14346" width="7.28515625" style="254" customWidth="1"/>
    <col min="14347" max="14347" width="6.7109375" style="254" customWidth="1"/>
    <col min="14348" max="14348" width="5.28515625" style="254" customWidth="1"/>
    <col min="14349" max="14349" width="6.7109375" style="254" customWidth="1"/>
    <col min="14350" max="14350" width="7.28515625" style="254" customWidth="1"/>
    <col min="14351" max="14351" width="8" style="254" customWidth="1"/>
    <col min="14352" max="14352" width="7" style="254" customWidth="1"/>
    <col min="14353" max="14353" width="5.7109375" style="254" customWidth="1"/>
    <col min="14354" max="14355" width="6.7109375" style="254" customWidth="1"/>
    <col min="14356" max="14356" width="8.42578125" style="254" customWidth="1"/>
    <col min="14357" max="14358" width="6.7109375" style="254" customWidth="1"/>
    <col min="14359" max="14359" width="6.42578125" style="254" customWidth="1"/>
    <col min="14360" max="14360" width="8.28515625" style="254" customWidth="1"/>
    <col min="14361" max="14361" width="6.28515625" style="254" customWidth="1"/>
    <col min="14362" max="14362" width="6.7109375" style="254" customWidth="1"/>
    <col min="14363" max="14363" width="7.28515625" style="254" customWidth="1"/>
    <col min="14364" max="14364" width="7.42578125" style="254" customWidth="1"/>
    <col min="14365" max="14596" width="12.28515625" style="254"/>
    <col min="14597" max="14597" width="8.28515625" style="254" customWidth="1"/>
    <col min="14598" max="14598" width="10.7109375" style="254" customWidth="1"/>
    <col min="14599" max="14601" width="5.7109375" style="254" customWidth="1"/>
    <col min="14602" max="14602" width="7.28515625" style="254" customWidth="1"/>
    <col min="14603" max="14603" width="6.7109375" style="254" customWidth="1"/>
    <col min="14604" max="14604" width="5.28515625" style="254" customWidth="1"/>
    <col min="14605" max="14605" width="6.7109375" style="254" customWidth="1"/>
    <col min="14606" max="14606" width="7.28515625" style="254" customWidth="1"/>
    <col min="14607" max="14607" width="8" style="254" customWidth="1"/>
    <col min="14608" max="14608" width="7" style="254" customWidth="1"/>
    <col min="14609" max="14609" width="5.7109375" style="254" customWidth="1"/>
    <col min="14610" max="14611" width="6.7109375" style="254" customWidth="1"/>
    <col min="14612" max="14612" width="8.42578125" style="254" customWidth="1"/>
    <col min="14613" max="14614" width="6.7109375" style="254" customWidth="1"/>
    <col min="14615" max="14615" width="6.42578125" style="254" customWidth="1"/>
    <col min="14616" max="14616" width="8.28515625" style="254" customWidth="1"/>
    <col min="14617" max="14617" width="6.28515625" style="254" customWidth="1"/>
    <col min="14618" max="14618" width="6.7109375" style="254" customWidth="1"/>
    <col min="14619" max="14619" width="7.28515625" style="254" customWidth="1"/>
    <col min="14620" max="14620" width="7.42578125" style="254" customWidth="1"/>
    <col min="14621" max="14852" width="12.28515625" style="254"/>
    <col min="14853" max="14853" width="8.28515625" style="254" customWidth="1"/>
    <col min="14854" max="14854" width="10.7109375" style="254" customWidth="1"/>
    <col min="14855" max="14857" width="5.7109375" style="254" customWidth="1"/>
    <col min="14858" max="14858" width="7.28515625" style="254" customWidth="1"/>
    <col min="14859" max="14859" width="6.7109375" style="254" customWidth="1"/>
    <col min="14860" max="14860" width="5.28515625" style="254" customWidth="1"/>
    <col min="14861" max="14861" width="6.7109375" style="254" customWidth="1"/>
    <col min="14862" max="14862" width="7.28515625" style="254" customWidth="1"/>
    <col min="14863" max="14863" width="8" style="254" customWidth="1"/>
    <col min="14864" max="14864" width="7" style="254" customWidth="1"/>
    <col min="14865" max="14865" width="5.7109375" style="254" customWidth="1"/>
    <col min="14866" max="14867" width="6.7109375" style="254" customWidth="1"/>
    <col min="14868" max="14868" width="8.42578125" style="254" customWidth="1"/>
    <col min="14869" max="14870" width="6.7109375" style="254" customWidth="1"/>
    <col min="14871" max="14871" width="6.42578125" style="254" customWidth="1"/>
    <col min="14872" max="14872" width="8.28515625" style="254" customWidth="1"/>
    <col min="14873" max="14873" width="6.28515625" style="254" customWidth="1"/>
    <col min="14874" max="14874" width="6.7109375" style="254" customWidth="1"/>
    <col min="14875" max="14875" width="7.28515625" style="254" customWidth="1"/>
    <col min="14876" max="14876" width="7.42578125" style="254" customWidth="1"/>
    <col min="14877" max="15108" width="12.28515625" style="254"/>
    <col min="15109" max="15109" width="8.28515625" style="254" customWidth="1"/>
    <col min="15110" max="15110" width="10.7109375" style="254" customWidth="1"/>
    <col min="15111" max="15113" width="5.7109375" style="254" customWidth="1"/>
    <col min="15114" max="15114" width="7.28515625" style="254" customWidth="1"/>
    <col min="15115" max="15115" width="6.7109375" style="254" customWidth="1"/>
    <col min="15116" max="15116" width="5.28515625" style="254" customWidth="1"/>
    <col min="15117" max="15117" width="6.7109375" style="254" customWidth="1"/>
    <col min="15118" max="15118" width="7.28515625" style="254" customWidth="1"/>
    <col min="15119" max="15119" width="8" style="254" customWidth="1"/>
    <col min="15120" max="15120" width="7" style="254" customWidth="1"/>
    <col min="15121" max="15121" width="5.7109375" style="254" customWidth="1"/>
    <col min="15122" max="15123" width="6.7109375" style="254" customWidth="1"/>
    <col min="15124" max="15124" width="8.42578125" style="254" customWidth="1"/>
    <col min="15125" max="15126" width="6.7109375" style="254" customWidth="1"/>
    <col min="15127" max="15127" width="6.42578125" style="254" customWidth="1"/>
    <col min="15128" max="15128" width="8.28515625" style="254" customWidth="1"/>
    <col min="15129" max="15129" width="6.28515625" style="254" customWidth="1"/>
    <col min="15130" max="15130" width="6.7109375" style="254" customWidth="1"/>
    <col min="15131" max="15131" width="7.28515625" style="254" customWidth="1"/>
    <col min="15132" max="15132" width="7.42578125" style="254" customWidth="1"/>
    <col min="15133" max="15364" width="12.28515625" style="254"/>
    <col min="15365" max="15365" width="8.28515625" style="254" customWidth="1"/>
    <col min="15366" max="15366" width="10.7109375" style="254" customWidth="1"/>
    <col min="15367" max="15369" width="5.7109375" style="254" customWidth="1"/>
    <col min="15370" max="15370" width="7.28515625" style="254" customWidth="1"/>
    <col min="15371" max="15371" width="6.7109375" style="254" customWidth="1"/>
    <col min="15372" max="15372" width="5.28515625" style="254" customWidth="1"/>
    <col min="15373" max="15373" width="6.7109375" style="254" customWidth="1"/>
    <col min="15374" max="15374" width="7.28515625" style="254" customWidth="1"/>
    <col min="15375" max="15375" width="8" style="254" customWidth="1"/>
    <col min="15376" max="15376" width="7" style="254" customWidth="1"/>
    <col min="15377" max="15377" width="5.7109375" style="254" customWidth="1"/>
    <col min="15378" max="15379" width="6.7109375" style="254" customWidth="1"/>
    <col min="15380" max="15380" width="8.42578125" style="254" customWidth="1"/>
    <col min="15381" max="15382" width="6.7109375" style="254" customWidth="1"/>
    <col min="15383" max="15383" width="6.42578125" style="254" customWidth="1"/>
    <col min="15384" max="15384" width="8.28515625" style="254" customWidth="1"/>
    <col min="15385" max="15385" width="6.28515625" style="254" customWidth="1"/>
    <col min="15386" max="15386" width="6.7109375" style="254" customWidth="1"/>
    <col min="15387" max="15387" width="7.28515625" style="254" customWidth="1"/>
    <col min="15388" max="15388" width="7.42578125" style="254" customWidth="1"/>
    <col min="15389" max="15620" width="12.28515625" style="254"/>
    <col min="15621" max="15621" width="8.28515625" style="254" customWidth="1"/>
    <col min="15622" max="15622" width="10.7109375" style="254" customWidth="1"/>
    <col min="15623" max="15625" width="5.7109375" style="254" customWidth="1"/>
    <col min="15626" max="15626" width="7.28515625" style="254" customWidth="1"/>
    <col min="15627" max="15627" width="6.7109375" style="254" customWidth="1"/>
    <col min="15628" max="15628" width="5.28515625" style="254" customWidth="1"/>
    <col min="15629" max="15629" width="6.7109375" style="254" customWidth="1"/>
    <col min="15630" max="15630" width="7.28515625" style="254" customWidth="1"/>
    <col min="15631" max="15631" width="8" style="254" customWidth="1"/>
    <col min="15632" max="15632" width="7" style="254" customWidth="1"/>
    <col min="15633" max="15633" width="5.7109375" style="254" customWidth="1"/>
    <col min="15634" max="15635" width="6.7109375" style="254" customWidth="1"/>
    <col min="15636" max="15636" width="8.42578125" style="254" customWidth="1"/>
    <col min="15637" max="15638" width="6.7109375" style="254" customWidth="1"/>
    <col min="15639" max="15639" width="6.42578125" style="254" customWidth="1"/>
    <col min="15640" max="15640" width="8.28515625" style="254" customWidth="1"/>
    <col min="15641" max="15641" width="6.28515625" style="254" customWidth="1"/>
    <col min="15642" max="15642" width="6.7109375" style="254" customWidth="1"/>
    <col min="15643" max="15643" width="7.28515625" style="254" customWidth="1"/>
    <col min="15644" max="15644" width="7.42578125" style="254" customWidth="1"/>
    <col min="15645" max="15876" width="12.28515625" style="254"/>
    <col min="15877" max="15877" width="8.28515625" style="254" customWidth="1"/>
    <col min="15878" max="15878" width="10.7109375" style="254" customWidth="1"/>
    <col min="15879" max="15881" width="5.7109375" style="254" customWidth="1"/>
    <col min="15882" max="15882" width="7.28515625" style="254" customWidth="1"/>
    <col min="15883" max="15883" width="6.7109375" style="254" customWidth="1"/>
    <col min="15884" max="15884" width="5.28515625" style="254" customWidth="1"/>
    <col min="15885" max="15885" width="6.7109375" style="254" customWidth="1"/>
    <col min="15886" max="15886" width="7.28515625" style="254" customWidth="1"/>
    <col min="15887" max="15887" width="8" style="254" customWidth="1"/>
    <col min="15888" max="15888" width="7" style="254" customWidth="1"/>
    <col min="15889" max="15889" width="5.7109375" style="254" customWidth="1"/>
    <col min="15890" max="15891" width="6.7109375" style="254" customWidth="1"/>
    <col min="15892" max="15892" width="8.42578125" style="254" customWidth="1"/>
    <col min="15893" max="15894" width="6.7109375" style="254" customWidth="1"/>
    <col min="15895" max="15895" width="6.42578125" style="254" customWidth="1"/>
    <col min="15896" max="15896" width="8.28515625" style="254" customWidth="1"/>
    <col min="15897" max="15897" width="6.28515625" style="254" customWidth="1"/>
    <col min="15898" max="15898" width="6.7109375" style="254" customWidth="1"/>
    <col min="15899" max="15899" width="7.28515625" style="254" customWidth="1"/>
    <col min="15900" max="15900" width="7.42578125" style="254" customWidth="1"/>
    <col min="15901" max="16132" width="12.28515625" style="254"/>
    <col min="16133" max="16133" width="8.28515625" style="254" customWidth="1"/>
    <col min="16134" max="16134" width="10.7109375" style="254" customWidth="1"/>
    <col min="16135" max="16137" width="5.7109375" style="254" customWidth="1"/>
    <col min="16138" max="16138" width="7.28515625" style="254" customWidth="1"/>
    <col min="16139" max="16139" width="6.7109375" style="254" customWidth="1"/>
    <col min="16140" max="16140" width="5.28515625" style="254" customWidth="1"/>
    <col min="16141" max="16141" width="6.7109375" style="254" customWidth="1"/>
    <col min="16142" max="16142" width="7.28515625" style="254" customWidth="1"/>
    <col min="16143" max="16143" width="8" style="254" customWidth="1"/>
    <col min="16144" max="16144" width="7" style="254" customWidth="1"/>
    <col min="16145" max="16145" width="5.7109375" style="254" customWidth="1"/>
    <col min="16146" max="16147" width="6.7109375" style="254" customWidth="1"/>
    <col min="16148" max="16148" width="8.42578125" style="254" customWidth="1"/>
    <col min="16149" max="16150" width="6.7109375" style="254" customWidth="1"/>
    <col min="16151" max="16151" width="6.42578125" style="254" customWidth="1"/>
    <col min="16152" max="16152" width="8.28515625" style="254" customWidth="1"/>
    <col min="16153" max="16153" width="6.28515625" style="254" customWidth="1"/>
    <col min="16154" max="16154" width="6.7109375" style="254" customWidth="1"/>
    <col min="16155" max="16155" width="7.28515625" style="254" customWidth="1"/>
    <col min="16156" max="16156" width="7.42578125" style="254" customWidth="1"/>
    <col min="16157" max="16384" width="12.28515625" style="254"/>
  </cols>
  <sheetData>
    <row r="1" spans="1:32">
      <c r="C1" s="473" t="s">
        <v>60</v>
      </c>
      <c r="D1" s="473"/>
      <c r="E1" s="473" t="s">
        <v>60</v>
      </c>
      <c r="F1" s="473"/>
      <c r="G1" s="473" t="s">
        <v>61</v>
      </c>
      <c r="H1" s="473"/>
      <c r="I1" s="473" t="s">
        <v>61</v>
      </c>
      <c r="J1" s="473"/>
      <c r="K1" s="473" t="s">
        <v>61</v>
      </c>
      <c r="L1" s="473"/>
      <c r="M1" s="473" t="s">
        <v>60</v>
      </c>
      <c r="N1" s="473"/>
      <c r="O1" s="473" t="s">
        <v>60</v>
      </c>
      <c r="P1" s="473"/>
      <c r="Q1" s="473" t="s">
        <v>62</v>
      </c>
      <c r="R1" s="473"/>
      <c r="S1" s="473" t="s">
        <v>60</v>
      </c>
      <c r="T1" s="473"/>
      <c r="U1" s="473" t="s">
        <v>60</v>
      </c>
      <c r="V1" s="473"/>
      <c r="W1" s="473" t="s">
        <v>62</v>
      </c>
      <c r="X1" s="473"/>
      <c r="Y1" s="503" t="s">
        <v>61</v>
      </c>
      <c r="Z1" s="503"/>
      <c r="AA1" s="473" t="s">
        <v>60</v>
      </c>
      <c r="AB1" s="473"/>
      <c r="AC1" s="473" t="s">
        <v>60</v>
      </c>
      <c r="AD1" s="473"/>
      <c r="AE1" s="473" t="s">
        <v>60</v>
      </c>
      <c r="AF1" s="473"/>
    </row>
    <row r="2" spans="1:32" ht="15.75">
      <c r="A2" s="481" t="s">
        <v>20</v>
      </c>
      <c r="B2" s="481"/>
      <c r="C2" s="492" t="s">
        <v>118</v>
      </c>
      <c r="D2" s="492"/>
      <c r="E2" s="492" t="s">
        <v>121</v>
      </c>
      <c r="F2" s="492"/>
      <c r="G2" s="492" t="s">
        <v>122</v>
      </c>
      <c r="H2" s="492"/>
      <c r="I2" s="492" t="s">
        <v>130</v>
      </c>
      <c r="J2" s="492"/>
      <c r="K2" s="492" t="s">
        <v>132</v>
      </c>
      <c r="L2" s="492"/>
      <c r="M2" s="492" t="s">
        <v>142</v>
      </c>
      <c r="N2" s="492"/>
      <c r="O2" s="492" t="s">
        <v>157</v>
      </c>
      <c r="P2" s="492"/>
      <c r="Q2" s="492" t="s">
        <v>160</v>
      </c>
      <c r="R2" s="492"/>
      <c r="S2" s="492" t="s">
        <v>163</v>
      </c>
      <c r="T2" s="492"/>
      <c r="U2" s="492" t="str">
        <f>'OCAK 2019'!B49</f>
        <v>J kişisi</v>
      </c>
      <c r="V2" s="492"/>
      <c r="W2" s="493" t="s">
        <v>180</v>
      </c>
      <c r="X2" s="494"/>
      <c r="Y2" s="492" t="s">
        <v>185</v>
      </c>
      <c r="Z2" s="492"/>
      <c r="AA2" s="479" t="s">
        <v>196</v>
      </c>
      <c r="AB2" s="480"/>
      <c r="AC2" s="479" t="s">
        <v>198</v>
      </c>
      <c r="AD2" s="480"/>
      <c r="AE2" s="479" t="s">
        <v>91</v>
      </c>
      <c r="AF2" s="480"/>
    </row>
    <row r="3" spans="1:32">
      <c r="A3" s="253"/>
      <c r="B3" s="253"/>
      <c r="C3" s="253" t="s">
        <v>21</v>
      </c>
      <c r="D3" s="253" t="s">
        <v>22</v>
      </c>
      <c r="E3" s="253" t="s">
        <v>21</v>
      </c>
      <c r="F3" s="253" t="s">
        <v>22</v>
      </c>
      <c r="G3" s="253" t="s">
        <v>61</v>
      </c>
      <c r="H3" s="253" t="s">
        <v>63</v>
      </c>
      <c r="I3" s="253" t="s">
        <v>61</v>
      </c>
      <c r="J3" s="253" t="s">
        <v>22</v>
      </c>
      <c r="K3" s="253" t="s">
        <v>21</v>
      </c>
      <c r="L3" s="253" t="s">
        <v>22</v>
      </c>
      <c r="M3" s="253" t="s">
        <v>21</v>
      </c>
      <c r="N3" s="253" t="s">
        <v>22</v>
      </c>
      <c r="O3" s="253" t="s">
        <v>21</v>
      </c>
      <c r="P3" s="253" t="s">
        <v>22</v>
      </c>
      <c r="Q3" s="253" t="s">
        <v>21</v>
      </c>
      <c r="R3" s="253" t="s">
        <v>22</v>
      </c>
      <c r="S3" s="253" t="s">
        <v>21</v>
      </c>
      <c r="T3" s="253" t="s">
        <v>22</v>
      </c>
      <c r="U3" s="253" t="s">
        <v>21</v>
      </c>
      <c r="V3" s="253" t="s">
        <v>22</v>
      </c>
      <c r="W3" s="253" t="s">
        <v>21</v>
      </c>
      <c r="X3" s="120" t="s">
        <v>22</v>
      </c>
      <c r="Y3" s="253" t="s">
        <v>21</v>
      </c>
      <c r="Z3" s="253" t="s">
        <v>63</v>
      </c>
      <c r="AA3" s="287" t="s">
        <v>21</v>
      </c>
      <c r="AB3" s="287" t="s">
        <v>63</v>
      </c>
      <c r="AC3" s="287" t="s">
        <v>21</v>
      </c>
      <c r="AD3" s="287" t="s">
        <v>63</v>
      </c>
      <c r="AE3" s="287" t="s">
        <v>21</v>
      </c>
      <c r="AF3" s="287" t="s">
        <v>63</v>
      </c>
    </row>
    <row r="4" spans="1:32" ht="14.25" customHeight="1">
      <c r="A4" s="495">
        <f>B86</f>
        <v>2019</v>
      </c>
      <c r="B4" s="253" t="s">
        <v>64</v>
      </c>
      <c r="C4" s="121">
        <f>'OCAK 2019'!D41</f>
        <v>162</v>
      </c>
      <c r="D4" s="121">
        <f>'OCAK 2019'!AR3</f>
        <v>3</v>
      </c>
      <c r="E4" s="122">
        <v>201.5</v>
      </c>
      <c r="F4" s="122">
        <v>0</v>
      </c>
      <c r="G4" s="122">
        <f>'OCAK 2019'!D42</f>
        <v>0</v>
      </c>
      <c r="H4" s="271">
        <v>30</v>
      </c>
      <c r="I4" s="121">
        <f>'OCAK 2019'!D43</f>
        <v>16</v>
      </c>
      <c r="J4" s="121">
        <f>'OCAK 2019'!AR5</f>
        <v>0</v>
      </c>
      <c r="K4" s="122">
        <f>'OCAK 2019'!D44</f>
        <v>174</v>
      </c>
      <c r="L4" s="122">
        <f>'OCAK 2019'!AR6</f>
        <v>0</v>
      </c>
      <c r="M4" s="121">
        <f>'OCAK 2019'!D45</f>
        <v>177.5</v>
      </c>
      <c r="N4" s="121">
        <f>'OCAK 2019'!AR7</f>
        <v>0</v>
      </c>
      <c r="O4" s="121">
        <f>'OCAK 2019'!D46</f>
        <v>186</v>
      </c>
      <c r="P4" s="122">
        <f>'OCAK 2019'!AR8</f>
        <v>0</v>
      </c>
      <c r="Q4" s="121">
        <f>'OCAK 2019'!D47</f>
        <v>184</v>
      </c>
      <c r="R4" s="121">
        <f>'OCAK 2019'!AR9</f>
        <v>0</v>
      </c>
      <c r="S4" s="122">
        <f>'OCAK 2019'!D48</f>
        <v>182</v>
      </c>
      <c r="T4" s="122">
        <f>'OCAK 2019'!AR10</f>
        <v>0.5</v>
      </c>
      <c r="U4" s="121">
        <f>'OCAK 2019'!D49</f>
        <v>178</v>
      </c>
      <c r="V4" s="121">
        <f>'OCAK 2019'!AR11</f>
        <v>1</v>
      </c>
      <c r="W4" s="123">
        <v>198.5</v>
      </c>
      <c r="X4" s="124">
        <f>'OCAK 2019'!AR12</f>
        <v>0</v>
      </c>
      <c r="Y4" s="253">
        <f>'OCAK 2019'!D51</f>
        <v>186</v>
      </c>
      <c r="Z4" s="253">
        <f>'OCAK 2019'!AR13</f>
        <v>0</v>
      </c>
      <c r="AA4" s="288">
        <f>'OCAK 2019'!D52</f>
        <v>0</v>
      </c>
      <c r="AB4" s="288">
        <f>'OCAK 2019'!AR14</f>
        <v>0</v>
      </c>
      <c r="AC4" s="287">
        <f>'OCAK 2019'!D53</f>
        <v>0</v>
      </c>
      <c r="AD4" s="287">
        <f>'OCAK 2019'!AR15</f>
        <v>0</v>
      </c>
      <c r="AE4" s="288">
        <f>'OCAK 2019'!D54</f>
        <v>0</v>
      </c>
      <c r="AF4" s="288">
        <f>'OCAK 2019'!AR16</f>
        <v>0</v>
      </c>
    </row>
    <row r="5" spans="1:32" ht="14.25" customHeight="1">
      <c r="A5" s="496"/>
      <c r="B5" s="2" t="s">
        <v>65</v>
      </c>
      <c r="C5" s="125">
        <f>'ŞUBAT 2019'!D41</f>
        <v>146</v>
      </c>
      <c r="D5" s="125">
        <f>'ŞUBAT 2019'!AR3</f>
        <v>2.875</v>
      </c>
      <c r="E5" s="125">
        <v>175.5</v>
      </c>
      <c r="F5" s="125">
        <v>0</v>
      </c>
      <c r="G5" s="125">
        <f>'ŞUBAT 2019'!D42</f>
        <v>173</v>
      </c>
      <c r="H5" s="125">
        <f>'ŞUBAT 2019'!AR4</f>
        <v>0</v>
      </c>
      <c r="I5" s="125">
        <f>'ŞUBAT 2019'!D43</f>
        <v>0</v>
      </c>
      <c r="J5" s="125">
        <f>'ŞUBAT 2019'!AR5</f>
        <v>0</v>
      </c>
      <c r="K5" s="125">
        <f>'ŞUBAT 2019'!D44</f>
        <v>0</v>
      </c>
      <c r="L5" s="272">
        <f>'ŞUBAT 2019'!AR6</f>
        <v>30</v>
      </c>
      <c r="M5" s="125">
        <f>'ŞUBAT 2019'!D45</f>
        <v>152.5</v>
      </c>
      <c r="N5" s="125">
        <f>'ŞUBAT 2019'!AR7</f>
        <v>3.1875</v>
      </c>
      <c r="O5" s="125">
        <f>'ŞUBAT 2019'!D46</f>
        <v>169</v>
      </c>
      <c r="P5" s="125">
        <f>'ŞUBAT 2019'!AR8</f>
        <v>0</v>
      </c>
      <c r="Q5" s="125">
        <f>'ŞUBAT 2019'!D47</f>
        <v>164</v>
      </c>
      <c r="R5" s="125">
        <f>'ŞUBAT 2019'!AR9</f>
        <v>0</v>
      </c>
      <c r="S5" s="125">
        <f>'ŞUBAT 2019'!D48</f>
        <v>166</v>
      </c>
      <c r="T5" s="324">
        <f>'ŞUBAT 2019'!AR10</f>
        <v>0.5</v>
      </c>
      <c r="U5" s="125">
        <f>'ŞUBAT 2019'!D49</f>
        <v>161</v>
      </c>
      <c r="V5" s="125">
        <f>'ŞUBAT 2019'!AR11</f>
        <v>2</v>
      </c>
      <c r="W5" s="126">
        <f>'ŞUBAT 2019'!D50</f>
        <v>155.5</v>
      </c>
      <c r="X5" s="273">
        <f>'ŞUBAT 2019'!AR12</f>
        <v>1</v>
      </c>
      <c r="Y5" s="128">
        <f>'ŞUBAT 2019'!D51</f>
        <v>178</v>
      </c>
      <c r="Z5" s="128">
        <f>'ŞUBAT 2019'!AR13</f>
        <v>0</v>
      </c>
      <c r="AA5" s="128">
        <f>'ŞUBAT 2019'!D52</f>
        <v>0</v>
      </c>
      <c r="AB5" s="128">
        <f>'ŞUBAT 2019'!AR14</f>
        <v>0</v>
      </c>
      <c r="AC5" s="128">
        <f>'ŞUBAT 2019'!D53</f>
        <v>0</v>
      </c>
      <c r="AD5" s="128">
        <f>'ŞUBAT 2019'!AR15</f>
        <v>0</v>
      </c>
      <c r="AE5" s="128">
        <f>'ŞUBAT 2019'!D54</f>
        <v>0</v>
      </c>
      <c r="AF5" s="128">
        <f>'ŞUBAT 2019'!AR16</f>
        <v>0</v>
      </c>
    </row>
    <row r="6" spans="1:32">
      <c r="A6" s="496"/>
      <c r="B6" s="253" t="s">
        <v>66</v>
      </c>
      <c r="C6" s="121">
        <f>'MART 2019'!D41</f>
        <v>85</v>
      </c>
      <c r="D6" s="270">
        <f>'MART 2019'!AR3</f>
        <v>14</v>
      </c>
      <c r="E6" s="122">
        <v>196.4</v>
      </c>
      <c r="F6" s="122">
        <v>0</v>
      </c>
      <c r="G6" s="122">
        <f>'MART 2019'!D42</f>
        <v>197</v>
      </c>
      <c r="H6" s="122">
        <f>'MART 2019'!AR4</f>
        <v>0.25</v>
      </c>
      <c r="I6" s="121">
        <f>'MART 2019'!D43</f>
        <v>0</v>
      </c>
      <c r="J6" s="121">
        <f>'MART 2019'!AR5</f>
        <v>0</v>
      </c>
      <c r="K6" s="122">
        <f>'MART 2019'!D44</f>
        <v>176.5</v>
      </c>
      <c r="L6" s="129">
        <f>'MART 2019'!AR6</f>
        <v>0</v>
      </c>
      <c r="M6" s="121">
        <f>'MART 2019'!D45</f>
        <v>91.5</v>
      </c>
      <c r="N6" s="270">
        <f>'MART 2019'!AR7</f>
        <v>16.5</v>
      </c>
      <c r="O6" s="122">
        <f>'MART 2019'!D46</f>
        <v>179.5</v>
      </c>
      <c r="P6" s="293">
        <f>'MART 2019'!AR8</f>
        <v>0.375</v>
      </c>
      <c r="Q6" s="121">
        <f>'MART 2019'!D47</f>
        <v>179.5</v>
      </c>
      <c r="R6" s="121">
        <f>'MART 2019'!AR9</f>
        <v>0</v>
      </c>
      <c r="S6" s="122">
        <f>'MART 2019'!D48</f>
        <v>189</v>
      </c>
      <c r="T6" s="122">
        <f>'MART 2019'!AR10</f>
        <v>0</v>
      </c>
      <c r="U6" s="121">
        <f>'MART 2019'!D49</f>
        <v>186</v>
      </c>
      <c r="V6" s="121">
        <f>'MART 2019'!AR11</f>
        <v>0</v>
      </c>
      <c r="W6" s="123">
        <f>'MART 2019'!D50</f>
        <v>172.5</v>
      </c>
      <c r="X6" s="124">
        <f>'MART 2019'!AR12</f>
        <v>0</v>
      </c>
      <c r="Y6" s="253">
        <f>'MART 2019'!D51</f>
        <v>177</v>
      </c>
      <c r="Z6" s="253">
        <f>'MART 2019'!AR13</f>
        <v>0</v>
      </c>
      <c r="AA6" s="288">
        <f>'MART 2019'!D52</f>
        <v>0</v>
      </c>
      <c r="AB6" s="288">
        <f>'MART 2019'!AR14</f>
        <v>0</v>
      </c>
      <c r="AC6" s="287">
        <f>'MART 2019'!D53</f>
        <v>0</v>
      </c>
      <c r="AD6" s="287">
        <f>'MART 2019'!AR15</f>
        <v>0</v>
      </c>
      <c r="AE6" s="288">
        <f>'MART 2019'!D54</f>
        <v>0</v>
      </c>
      <c r="AF6" s="288">
        <f>'MART 2019'!AR16</f>
        <v>0</v>
      </c>
    </row>
    <row r="7" spans="1:32">
      <c r="A7" s="496"/>
      <c r="B7" s="2" t="s">
        <v>67</v>
      </c>
      <c r="C7" s="125">
        <f>'NİSAN 2019'!D41</f>
        <v>170</v>
      </c>
      <c r="D7" s="125">
        <f>'NİSAN 2019'!AR3</f>
        <v>1</v>
      </c>
      <c r="E7" s="125">
        <v>190.75</v>
      </c>
      <c r="F7" s="125">
        <v>0</v>
      </c>
      <c r="G7" s="125">
        <f>'NİSAN 2019'!D42</f>
        <v>165</v>
      </c>
      <c r="H7" s="125">
        <f>'NİSAN 2019'!AR4</f>
        <v>1</v>
      </c>
      <c r="I7" s="125">
        <f>'NİSAN 2019'!D43</f>
        <v>0</v>
      </c>
      <c r="J7" s="125">
        <f>'NİSAN 2019'!AR5</f>
        <v>2</v>
      </c>
      <c r="K7" s="125">
        <f>'NİSAN 2019'!D44</f>
        <v>189.5</v>
      </c>
      <c r="L7" s="125">
        <f>'NİSAN 2019'!AR6</f>
        <v>0</v>
      </c>
      <c r="M7" s="125">
        <f>'NİSAN 2019'!D45</f>
        <v>163</v>
      </c>
      <c r="N7" s="125">
        <f>'NİSAN 2019'!AR7</f>
        <v>1</v>
      </c>
      <c r="O7" s="125">
        <f>'NİSAN 2019'!D46</f>
        <v>157</v>
      </c>
      <c r="P7" s="125">
        <f>'NİSAN 2019'!AR8</f>
        <v>2</v>
      </c>
      <c r="Q7" s="125">
        <f>'NİSAN 2019'!D47</f>
        <v>171.5</v>
      </c>
      <c r="R7" s="125">
        <f>'NİSAN 2019'!AR9</f>
        <v>0</v>
      </c>
      <c r="S7" s="125">
        <f>'NİSAN 2019'!D48</f>
        <v>85</v>
      </c>
      <c r="T7" s="272">
        <f>'NİSAN 2019'!AR10</f>
        <v>16</v>
      </c>
      <c r="U7" s="125">
        <f>'NİSAN 2019'!D49</f>
        <v>93</v>
      </c>
      <c r="V7" s="272">
        <f>'NİSAN 2019'!AR11</f>
        <v>14</v>
      </c>
      <c r="W7" s="126">
        <f>'NİSAN 2019'!D50</f>
        <v>197</v>
      </c>
      <c r="X7" s="127">
        <f>'NİSAN 2019'!AR12</f>
        <v>0</v>
      </c>
      <c r="Y7" s="128">
        <f>'NİSAN 2019'!D51</f>
        <v>194</v>
      </c>
      <c r="Z7" s="128">
        <f>'NİSAN 2019'!AR13</f>
        <v>0</v>
      </c>
      <c r="AA7" s="128">
        <f>'NİSAN 2019'!D52</f>
        <v>0</v>
      </c>
      <c r="AB7" s="128">
        <f>'NİSAN 2019'!AR14</f>
        <v>0</v>
      </c>
      <c r="AC7" s="128">
        <f>'NİSAN 2019'!D53</f>
        <v>0</v>
      </c>
      <c r="AD7" s="128">
        <f>'NİSAN 2019'!AR15</f>
        <v>0</v>
      </c>
      <c r="AE7" s="128">
        <f>'NİSAN 2019'!D54</f>
        <v>0</v>
      </c>
      <c r="AF7" s="128">
        <f>'NİSAN 2019'!AR16</f>
        <v>0</v>
      </c>
    </row>
    <row r="8" spans="1:32">
      <c r="A8" s="496"/>
      <c r="B8" s="253" t="s">
        <v>68</v>
      </c>
      <c r="C8" s="121">
        <f>'MAYIS 2019'!D41</f>
        <v>189</v>
      </c>
      <c r="D8" s="121">
        <f>'MAYIS 2019'!AR3</f>
        <v>0</v>
      </c>
      <c r="E8" s="122">
        <v>109</v>
      </c>
      <c r="F8" s="122">
        <v>14</v>
      </c>
      <c r="G8" s="122">
        <f>'MAYIS 2019'!D42</f>
        <v>154</v>
      </c>
      <c r="H8" s="122">
        <f>'MAYIS 2019'!AR4</f>
        <v>4</v>
      </c>
      <c r="I8" s="121">
        <f>'MAYIS 2019'!D43</f>
        <v>55.5</v>
      </c>
      <c r="J8" s="121">
        <v>7</v>
      </c>
      <c r="K8" s="122">
        <f>'MAYIS 2019'!D44</f>
        <v>188</v>
      </c>
      <c r="L8" s="122">
        <f>'MAYIS 2019'!AR6</f>
        <v>7</v>
      </c>
      <c r="M8" s="121">
        <f>'MAYIS 2019'!D45</f>
        <v>190</v>
      </c>
      <c r="N8" s="121">
        <f>'MAYIS 2019'!AR7</f>
        <v>0</v>
      </c>
      <c r="O8" s="122">
        <f>'MAYIS 2019'!D46</f>
        <v>193</v>
      </c>
      <c r="P8" s="122">
        <f>'MAYIS 2019'!AR8</f>
        <v>1</v>
      </c>
      <c r="Q8" s="121">
        <f>'MAYIS 2019'!D47</f>
        <v>171.5</v>
      </c>
      <c r="R8" s="121">
        <f>'MAYIS 2019'!AR9</f>
        <v>0</v>
      </c>
      <c r="S8" s="122">
        <f>'MAYIS 2019'!D48</f>
        <v>170</v>
      </c>
      <c r="T8" s="122">
        <f>'MAYIS 2019'!AR10</f>
        <v>2.875</v>
      </c>
      <c r="U8" s="121">
        <f>'MAYIS 2019'!D49</f>
        <v>170</v>
      </c>
      <c r="V8" s="121">
        <f>'MAYIS 2019'!AR11</f>
        <v>1.4375</v>
      </c>
      <c r="W8" s="123">
        <f>'MAYIS 2019'!D50</f>
        <v>173</v>
      </c>
      <c r="X8" s="124">
        <f>'MAYIS 2019'!AR12</f>
        <v>2</v>
      </c>
      <c r="Y8" s="253">
        <f>'MAYIS 2019'!D51</f>
        <v>0</v>
      </c>
      <c r="Z8" s="268">
        <f>'MAYIS 2019'!AR13</f>
        <v>30</v>
      </c>
      <c r="AA8" s="301">
        <f>'MAYIS 2019'!D52</f>
        <v>156</v>
      </c>
      <c r="AB8" s="292">
        <f>'MAYIS 2019'!AR14</f>
        <v>0</v>
      </c>
      <c r="AC8" s="268">
        <f>'MAYIS 2019'!D53</f>
        <v>0</v>
      </c>
      <c r="AD8" s="268">
        <f>'MAYIS 2019'!AR15</f>
        <v>0</v>
      </c>
      <c r="AE8" s="292">
        <f>'MAYIS 2019'!D54</f>
        <v>0</v>
      </c>
      <c r="AF8" s="292">
        <f>'MAYIS 2019'!AR16</f>
        <v>0</v>
      </c>
    </row>
    <row r="9" spans="1:32">
      <c r="A9" s="496"/>
      <c r="B9" s="2" t="s">
        <v>69</v>
      </c>
      <c r="C9" s="2">
        <f>'HAZİRAN 2019'!D41</f>
        <v>130</v>
      </c>
      <c r="D9" s="2">
        <f>'HAZİRAN 2019'!AR3</f>
        <v>2.125</v>
      </c>
      <c r="E9" s="125"/>
      <c r="F9" s="2"/>
      <c r="G9" s="2">
        <f>'HAZİRAN 2019'!D42</f>
        <v>163</v>
      </c>
      <c r="H9" s="2">
        <f>'HAZİRAN 2019'!AR4</f>
        <v>1.25</v>
      </c>
      <c r="I9" s="2">
        <f>'HAZİRAN 2019'!D43</f>
        <v>81</v>
      </c>
      <c r="J9" s="2">
        <f>'HAZİRAN 2019'!AR5</f>
        <v>3.625</v>
      </c>
      <c r="K9" s="2">
        <f>'HAZİRAN 2019'!D44</f>
        <v>155.5</v>
      </c>
      <c r="L9" s="2">
        <f>'HAZİRAN 2019'!AR6</f>
        <v>1</v>
      </c>
      <c r="M9" s="2">
        <f>'HAZİRAN 2019'!D45</f>
        <v>162.5</v>
      </c>
      <c r="N9" s="2">
        <f>'HAZİRAN 2019'!AR7</f>
        <v>0.625</v>
      </c>
      <c r="O9" s="2">
        <f>'HAZİRAN 2019'!D46</f>
        <v>24</v>
      </c>
      <c r="P9" s="265">
        <f>'HAZİRAN 2019'!AR8</f>
        <v>30</v>
      </c>
      <c r="Q9" s="2">
        <f>'HAZİRAN 2019'!D47</f>
        <v>86.5</v>
      </c>
      <c r="R9" s="2">
        <f>'HAZİRAN 2019'!AR9</f>
        <v>13.625</v>
      </c>
      <c r="S9" s="2">
        <f>'HAZİRAN 2019'!D48</f>
        <v>154</v>
      </c>
      <c r="T9" s="2">
        <f>'HAZİRAN 2019'!AR10</f>
        <v>1</v>
      </c>
      <c r="U9" s="2">
        <f>'HAZİRAN 2019'!D49</f>
        <v>55</v>
      </c>
      <c r="V9" s="2">
        <f>'HAZİRAN 2019'!AR11</f>
        <v>13.5</v>
      </c>
      <c r="W9" s="128">
        <f>'HAZİRAN 2019'!D50</f>
        <v>141</v>
      </c>
      <c r="X9" s="130">
        <f>'HAZİRAN 2019'!AR12</f>
        <v>3</v>
      </c>
      <c r="Y9" s="128">
        <f>'HAZİRAN 2019'!D51</f>
        <v>134</v>
      </c>
      <c r="Z9" s="128">
        <f>'HAZİRAN 2019'!AR13</f>
        <v>1</v>
      </c>
      <c r="AA9" s="128">
        <f>'HAZİRAN 2019'!D52</f>
        <v>147</v>
      </c>
      <c r="AB9" s="128">
        <f>'HAZİRAN 2019'!AR14</f>
        <v>0.625</v>
      </c>
      <c r="AC9" s="128">
        <f>'HAZİRAN 2019'!D53</f>
        <v>0</v>
      </c>
      <c r="AD9" s="128">
        <f>'HAZİRAN 2019'!AR15</f>
        <v>0</v>
      </c>
      <c r="AE9" s="128">
        <f>'HAZİRAN 2019'!D54</f>
        <v>0</v>
      </c>
      <c r="AF9" s="128">
        <f>'HAZİRAN 2019'!AR16</f>
        <v>0</v>
      </c>
    </row>
    <row r="10" spans="1:32">
      <c r="A10" s="496"/>
      <c r="B10" s="253" t="s">
        <v>70</v>
      </c>
      <c r="C10" s="253">
        <f>'TEMMUZ 2019'!D41</f>
        <v>40</v>
      </c>
      <c r="D10" s="253">
        <f>'TEMMUZ 2019'!AR3</f>
        <v>0</v>
      </c>
      <c r="E10" s="122"/>
      <c r="F10" s="255"/>
      <c r="G10" s="253">
        <f>'TEMMUZ 2019'!D42</f>
        <v>0</v>
      </c>
      <c r="H10" s="255">
        <f>'TEMMUZ 2019'!AR4</f>
        <v>0</v>
      </c>
      <c r="I10" s="253">
        <f>'TEMMUZ 2019'!D43</f>
        <v>0</v>
      </c>
      <c r="J10" s="253">
        <f>'TEMMUZ 2019'!AR5</f>
        <v>0.625</v>
      </c>
      <c r="K10" s="253">
        <f>'TEMMUZ 2019'!D44</f>
        <v>0</v>
      </c>
      <c r="L10" s="255">
        <f>'TEMMUZ 2019'!AR6</f>
        <v>0</v>
      </c>
      <c r="M10" s="253">
        <f>'TEMMUZ 2019'!D45</f>
        <v>40</v>
      </c>
      <c r="N10" s="253">
        <f>'TEMMUZ 2019'!AR7</f>
        <v>0</v>
      </c>
      <c r="O10" s="253">
        <f>'TEMMUZ 2019'!D46</f>
        <v>40</v>
      </c>
      <c r="P10" s="255">
        <f>'TEMMUZ 2019'!AR8</f>
        <v>0</v>
      </c>
      <c r="Q10" s="253">
        <f>'TEMMUZ 2019'!D47</f>
        <v>15.5</v>
      </c>
      <c r="R10" s="253">
        <f>'TEMMUZ 2019'!AR9</f>
        <v>0</v>
      </c>
      <c r="S10" s="253">
        <f>'TEMMUZ 2019'!D48</f>
        <v>40</v>
      </c>
      <c r="T10" s="255">
        <f>'TEMMUZ 2019'!AR10</f>
        <v>0</v>
      </c>
      <c r="U10" s="253">
        <f>'TEMMUZ 2019'!D49</f>
        <v>40</v>
      </c>
      <c r="V10" s="253">
        <f>'TEMMUZ 2019'!AR11</f>
        <v>0</v>
      </c>
      <c r="W10" s="258">
        <f>'TEMMUZ 2019'!D50</f>
        <v>0</v>
      </c>
      <c r="X10" s="256">
        <f>'HAZİRAN 2019'!AR12</f>
        <v>3</v>
      </c>
      <c r="Y10" s="253">
        <f>'TEMMUZ 2019'!D51</f>
        <v>0</v>
      </c>
      <c r="Z10" s="253">
        <f>'TEMMUZ 2019'!AR13</f>
        <v>0</v>
      </c>
      <c r="AA10" s="288">
        <f>'TEMMUZ 2019'!D52</f>
        <v>40</v>
      </c>
      <c r="AB10" s="288">
        <f>'TEMMUZ 2019'!AR14</f>
        <v>0</v>
      </c>
      <c r="AC10" s="287">
        <f>'TEMMUZ 2019'!D53</f>
        <v>0</v>
      </c>
      <c r="AD10" s="287">
        <f>'TEMMUZ 2019'!AR15</f>
        <v>0</v>
      </c>
      <c r="AE10" s="288">
        <f>'TEMMUZ 2019'!D54</f>
        <v>0</v>
      </c>
      <c r="AF10" s="288">
        <f>'TEMMUZ 2019'!AR16</f>
        <v>0</v>
      </c>
    </row>
    <row r="11" spans="1:32">
      <c r="A11" s="496"/>
      <c r="B11" s="128" t="s">
        <v>71</v>
      </c>
      <c r="C11" s="128">
        <f>'AGUSTOS 2019'!D41</f>
        <v>0</v>
      </c>
      <c r="D11" s="128">
        <f>'AGUSTOS 2019'!AR3</f>
        <v>0</v>
      </c>
      <c r="E11" s="125"/>
      <c r="F11" s="2"/>
      <c r="G11" s="128">
        <f>'AGUSTOS 2019'!D42</f>
        <v>0</v>
      </c>
      <c r="H11" s="2">
        <f>'AGUSTOS 2019'!AR4</f>
        <v>0</v>
      </c>
      <c r="I11" s="128">
        <f>'AGUSTOS 2019'!D43</f>
        <v>0</v>
      </c>
      <c r="J11" s="2">
        <f>'AGUSTOS 2019'!AR5</f>
        <v>0</v>
      </c>
      <c r="K11" s="128">
        <f>'AGUSTOS 2019'!D44</f>
        <v>0</v>
      </c>
      <c r="L11" s="2">
        <f>'AGUSTOS 2019'!AR6</f>
        <v>0</v>
      </c>
      <c r="M11" s="128">
        <f>'AGUSTOS 2019'!D45</f>
        <v>0</v>
      </c>
      <c r="N11" s="2">
        <f>'AGUSTOS 2019'!AR7</f>
        <v>0</v>
      </c>
      <c r="O11" s="128">
        <f>'AGUSTOS 2019'!D46</f>
        <v>0</v>
      </c>
      <c r="P11" s="2">
        <f>'AGUSTOS 2019'!AR8</f>
        <v>0</v>
      </c>
      <c r="Q11" s="128">
        <f>'AGUSTOS 2019'!D47</f>
        <v>0</v>
      </c>
      <c r="R11" s="2">
        <f>'AGUSTOS 2019'!AR9</f>
        <v>0</v>
      </c>
      <c r="S11" s="128">
        <f>'AGUSTOS 2019'!D48</f>
        <v>0</v>
      </c>
      <c r="T11" s="2">
        <f>'AGUSTOS 2019'!AR10</f>
        <v>0</v>
      </c>
      <c r="U11" s="128">
        <f>'AGUSTOS 2019'!D49</f>
        <v>0</v>
      </c>
      <c r="V11" s="2">
        <f>'AGUSTOS 2019'!AR11</f>
        <v>0</v>
      </c>
      <c r="W11" s="128">
        <f>'AGUSTOS 2019'!D450</f>
        <v>0</v>
      </c>
      <c r="X11" s="130">
        <f>'TEMMUZ 2019'!AR12</f>
        <v>0</v>
      </c>
      <c r="Y11" s="128">
        <f>'AGUSTOS 2019'!D51</f>
        <v>0</v>
      </c>
      <c r="Z11" s="128">
        <f>'AGUSTOS 2019'!AR13</f>
        <v>0</v>
      </c>
      <c r="AA11" s="128">
        <f>'AGUSTOS 2019'!D52</f>
        <v>0</v>
      </c>
      <c r="AB11" s="128">
        <f>'AGUSTOS 2019'!AR14</f>
        <v>0</v>
      </c>
      <c r="AC11" s="128">
        <f>'AGUSTOS 2019'!D53</f>
        <v>0</v>
      </c>
      <c r="AD11" s="128">
        <f>'AGUSTOS 2019'!AR15</f>
        <v>0</v>
      </c>
      <c r="AE11" s="128">
        <f>'AGUSTOS 2019'!D54</f>
        <v>0</v>
      </c>
      <c r="AF11" s="128">
        <f>'AGUSTOS 2019'!AR16</f>
        <v>0</v>
      </c>
    </row>
    <row r="12" spans="1:32">
      <c r="A12" s="496"/>
      <c r="B12" s="253" t="s">
        <v>72</v>
      </c>
      <c r="C12" s="253">
        <f>'EYLÜL 2019'!D41</f>
        <v>0</v>
      </c>
      <c r="D12" s="253">
        <f>'EYLÜL 2019'!AR3</f>
        <v>0</v>
      </c>
      <c r="E12" s="122"/>
      <c r="F12" s="255"/>
      <c r="G12" s="253">
        <f>'EYLÜL 2019'!D42</f>
        <v>0</v>
      </c>
      <c r="H12" s="255">
        <f>'EYLÜL 2019'!AR4</f>
        <v>0</v>
      </c>
      <c r="I12" s="253">
        <f>'EYLÜL 2019'!D43</f>
        <v>0</v>
      </c>
      <c r="J12" s="253">
        <f>'EYLÜL 2019'!AR5</f>
        <v>0</v>
      </c>
      <c r="K12" s="253">
        <f>'EYLÜL 2019'!D44</f>
        <v>0</v>
      </c>
      <c r="L12" s="255">
        <f>'EYLÜL 2019'!AR6</f>
        <v>0</v>
      </c>
      <c r="M12" s="253">
        <f>'EYLÜL 2019'!D45</f>
        <v>0</v>
      </c>
      <c r="N12" s="253">
        <f>'EYLÜL 2019'!AR7</f>
        <v>0</v>
      </c>
      <c r="O12" s="253">
        <f>'EYLÜL 2019'!D46</f>
        <v>0</v>
      </c>
      <c r="P12" s="255">
        <f>'EYLÜL 2019'!AR8</f>
        <v>0</v>
      </c>
      <c r="Q12" s="253">
        <f>'EYLÜL 2019'!D47</f>
        <v>0</v>
      </c>
      <c r="R12" s="253">
        <f>'EYLÜL 2019'!AR9</f>
        <v>0</v>
      </c>
      <c r="S12" s="253">
        <f>'EYLÜL 2019'!D48</f>
        <v>0</v>
      </c>
      <c r="T12" s="255">
        <f>'EYLÜL 2019'!AR10</f>
        <v>0</v>
      </c>
      <c r="U12" s="253">
        <f>'EYLÜL 2019'!D49</f>
        <v>0</v>
      </c>
      <c r="V12" s="253">
        <f>'EYLÜL 2019'!AR11</f>
        <v>0</v>
      </c>
      <c r="W12" s="258">
        <f>'EYLÜL 2019'!D50</f>
        <v>0</v>
      </c>
      <c r="X12" s="256">
        <f>'AGUSTOS 2019'!AR12</f>
        <v>0</v>
      </c>
      <c r="Y12" s="253">
        <f>'EYLÜL 2019'!D51</f>
        <v>0</v>
      </c>
      <c r="Z12" s="253">
        <f>'EYLÜL 2019'!AR13</f>
        <v>0</v>
      </c>
      <c r="AA12" s="288">
        <f>'EYLÜL 2019'!D52</f>
        <v>0</v>
      </c>
      <c r="AB12" s="288">
        <f>'EYLÜL 2019'!AR14</f>
        <v>0</v>
      </c>
      <c r="AC12" s="287">
        <f>'EYLÜL 2019'!D53</f>
        <v>0</v>
      </c>
      <c r="AD12" s="287">
        <f>'EYLÜL 2019'!AR15</f>
        <v>0</v>
      </c>
      <c r="AE12" s="288">
        <f>'EYLÜL 2019'!D54</f>
        <v>0</v>
      </c>
      <c r="AF12" s="288">
        <f>'EYLÜL 2019'!AR16</f>
        <v>0</v>
      </c>
    </row>
    <row r="13" spans="1:32">
      <c r="A13" s="496"/>
      <c r="B13" s="128" t="s">
        <v>73</v>
      </c>
      <c r="C13" s="128">
        <f>'EKİM 2019'!D41</f>
        <v>0</v>
      </c>
      <c r="D13" s="266">
        <f>'EKİM 2019'!AR3</f>
        <v>0</v>
      </c>
      <c r="E13" s="125"/>
      <c r="F13" s="2"/>
      <c r="G13" s="128">
        <f>'EKİM 2019'!D42</f>
        <v>0</v>
      </c>
      <c r="H13" s="2">
        <f>'EKİM 2019'!AR4</f>
        <v>0</v>
      </c>
      <c r="I13" s="128">
        <f>'EKİM 2019'!D43</f>
        <v>0</v>
      </c>
      <c r="J13" s="2">
        <f>'EKİM 2019'!AR5</f>
        <v>0</v>
      </c>
      <c r="K13" s="128">
        <f>'EKİM 2019'!D44</f>
        <v>0</v>
      </c>
      <c r="L13" s="2">
        <f>'EKİM 2019'!AR6</f>
        <v>0</v>
      </c>
      <c r="M13" s="128">
        <f>'EKİM 2019'!D45</f>
        <v>0</v>
      </c>
      <c r="N13" s="264">
        <f>'EKİM 2019'!AR7</f>
        <v>0</v>
      </c>
      <c r="O13" s="128">
        <f>'EKİM 2019'!D46</f>
        <v>0</v>
      </c>
      <c r="P13" s="2">
        <f>'EKİM 2019'!AR8</f>
        <v>0</v>
      </c>
      <c r="Q13" s="128">
        <f>'EKİM 2019'!D47</f>
        <v>0</v>
      </c>
      <c r="R13" s="2">
        <f>'EKİM 2019'!AR9</f>
        <v>0</v>
      </c>
      <c r="S13" s="128">
        <f>'EKİM 2019'!D48</f>
        <v>0</v>
      </c>
      <c r="T13" s="2">
        <f>'EKİM 2019'!AR10</f>
        <v>0</v>
      </c>
      <c r="U13" s="128">
        <f>'EKİM 2019'!D49</f>
        <v>0</v>
      </c>
      <c r="V13" s="2">
        <f>'EKİM 2019'!AR11</f>
        <v>0</v>
      </c>
      <c r="W13" s="128">
        <f>'EKİM 2019'!D50</f>
        <v>0</v>
      </c>
      <c r="X13" s="130">
        <f>'EYLÜL 2019'!AR12</f>
        <v>0</v>
      </c>
      <c r="Y13" s="128">
        <f>'EKİM 2019'!D51</f>
        <v>0</v>
      </c>
      <c r="Z13" s="128">
        <f>'EKİM 2019'!AR13</f>
        <v>0</v>
      </c>
      <c r="AA13" s="128">
        <f>'EKİM 2019'!D52</f>
        <v>0</v>
      </c>
      <c r="AB13" s="128">
        <f>'EKİM 2019'!AR14</f>
        <v>0</v>
      </c>
      <c r="AC13" s="128">
        <f>'EKİM 2019'!D53</f>
        <v>0</v>
      </c>
      <c r="AD13" s="128">
        <f>'EKİM 2019'!AR15</f>
        <v>0</v>
      </c>
      <c r="AE13" s="128">
        <f>'EKİM 2019'!D54</f>
        <v>0</v>
      </c>
      <c r="AF13" s="128">
        <f>'EKİM 2019'!AR16</f>
        <v>0</v>
      </c>
    </row>
    <row r="14" spans="1:32">
      <c r="A14" s="496"/>
      <c r="B14" s="253" t="s">
        <v>74</v>
      </c>
      <c r="C14" s="253">
        <f>'KASIM 2019'!D41</f>
        <v>0</v>
      </c>
      <c r="D14" s="253">
        <f>'KASIM 2019'!AR3</f>
        <v>0</v>
      </c>
      <c r="E14" s="122"/>
      <c r="F14" s="255"/>
      <c r="G14" s="253">
        <f>'KASIM 2019'!D42</f>
        <v>0</v>
      </c>
      <c r="H14" s="255">
        <f>'KASIM 2019'!AR4</f>
        <v>0</v>
      </c>
      <c r="I14" s="253">
        <f>'KASIM 2019'!D43</f>
        <v>0</v>
      </c>
      <c r="J14" s="253">
        <f>'KASIM 2019'!AR5</f>
        <v>0</v>
      </c>
      <c r="K14" s="253">
        <f>'KASIM 2019'!D44</f>
        <v>0</v>
      </c>
      <c r="L14" s="255">
        <f>'KASIM 2019'!AR6</f>
        <v>0</v>
      </c>
      <c r="M14" s="253">
        <f>'KASIM 2019'!D45</f>
        <v>0</v>
      </c>
      <c r="N14" s="253">
        <f>'KASIM 2019'!AR7</f>
        <v>0</v>
      </c>
      <c r="O14" s="253">
        <f>'KASIM 2019'!D46</f>
        <v>0</v>
      </c>
      <c r="P14" s="255">
        <f>'KASIM 2019'!AR8</f>
        <v>0</v>
      </c>
      <c r="Q14" s="253">
        <f>'KASIM 2019'!D47</f>
        <v>0</v>
      </c>
      <c r="R14" s="253">
        <f>'KASIM 2019'!AR9</f>
        <v>0</v>
      </c>
      <c r="S14" s="253">
        <f>'KASIM 2019'!D48</f>
        <v>0</v>
      </c>
      <c r="T14" s="267">
        <f>'KASIM 2019'!AR10</f>
        <v>0</v>
      </c>
      <c r="U14" s="253">
        <f>'KASIM 2019'!D49</f>
        <v>0</v>
      </c>
      <c r="V14" s="268">
        <f>'KASIM 2019'!AR11</f>
        <v>0</v>
      </c>
      <c r="W14" s="258">
        <f>'KASIM 2019'!D50</f>
        <v>0</v>
      </c>
      <c r="X14" s="256">
        <f>'KASIM 2019'!AR12</f>
        <v>0</v>
      </c>
      <c r="Y14" s="253">
        <f>'KASIM 2019'!D51</f>
        <v>0</v>
      </c>
      <c r="Z14" s="253">
        <f>'KASIM 2019'!AR13</f>
        <v>0</v>
      </c>
      <c r="AA14" s="288">
        <f>'KASIM 2019'!D52</f>
        <v>0</v>
      </c>
      <c r="AB14" s="288">
        <f>'KASIM 2019'!AR14</f>
        <v>0</v>
      </c>
      <c r="AC14" s="287">
        <f>'KASIM 2019'!D53</f>
        <v>0</v>
      </c>
      <c r="AD14" s="287">
        <f>'KASIM 2019'!AR15</f>
        <v>0</v>
      </c>
      <c r="AE14" s="288">
        <f>'KASIM 2019'!D54</f>
        <v>0</v>
      </c>
      <c r="AF14" s="288">
        <f>'KASIM 2019'!AR16</f>
        <v>0</v>
      </c>
    </row>
    <row r="15" spans="1:32">
      <c r="A15" s="497"/>
      <c r="B15" s="128" t="s">
        <v>75</v>
      </c>
      <c r="C15" s="128">
        <f>'ARALIK 2019'!D41</f>
        <v>0</v>
      </c>
      <c r="D15" s="128">
        <f>'ARALIK 2019'!AR3</f>
        <v>0</v>
      </c>
      <c r="E15" s="125">
        <v>0</v>
      </c>
      <c r="F15" s="2">
        <v>0</v>
      </c>
      <c r="G15" s="128">
        <f>'ARALIK 2019'!D42</f>
        <v>0</v>
      </c>
      <c r="H15" s="2">
        <f>'ARALIK 2019'!AR4</f>
        <v>0</v>
      </c>
      <c r="I15" s="128">
        <f>'ARALIK 2019'!D43</f>
        <v>0</v>
      </c>
      <c r="J15" s="2">
        <f>'ARALIK 2019'!AR5</f>
        <v>0</v>
      </c>
      <c r="K15" s="128">
        <f>'ARALIK 2019'!D44</f>
        <v>0</v>
      </c>
      <c r="L15" s="2">
        <f>'ARALIK 2019'!AR6</f>
        <v>0</v>
      </c>
      <c r="M15" s="128">
        <f>'ARALIK 2019'!D45</f>
        <v>0</v>
      </c>
      <c r="N15" s="2">
        <f>'ARALIK 2019'!AR7</f>
        <v>0</v>
      </c>
      <c r="O15" s="128">
        <f>'ARALIK 2019'!D46</f>
        <v>0</v>
      </c>
      <c r="P15" s="2">
        <f>'ARALIK 2019'!AR8</f>
        <v>0</v>
      </c>
      <c r="Q15" s="128">
        <f>'ARALIK 2019'!D47</f>
        <v>0</v>
      </c>
      <c r="R15" s="2">
        <f>'ARALIK 2019'!AR9</f>
        <v>0</v>
      </c>
      <c r="S15" s="128">
        <f>'ARALIK 2019'!D48</f>
        <v>0</v>
      </c>
      <c r="T15" s="2">
        <f>'ARALIK 2019'!AR10</f>
        <v>0</v>
      </c>
      <c r="U15" s="128">
        <f>'ARALIK 2019'!D49</f>
        <v>0</v>
      </c>
      <c r="V15" s="2">
        <f>'ARALIK 2019'!AR11</f>
        <v>0</v>
      </c>
      <c r="W15" s="128">
        <f>'ARALIK 2019'!D50</f>
        <v>0</v>
      </c>
      <c r="X15" s="269">
        <f>'ARALIK 2019'!AR12</f>
        <v>0</v>
      </c>
      <c r="Y15" s="128">
        <f>'ARALIK 2019'!D51</f>
        <v>0</v>
      </c>
      <c r="Z15" s="128">
        <f>'ARALIK 2019'!AR13</f>
        <v>0</v>
      </c>
      <c r="AA15" s="128">
        <f>'ARALIK 2019'!D52</f>
        <v>0</v>
      </c>
      <c r="AB15" s="128">
        <f>'ARALIK 2019'!AR14</f>
        <v>0</v>
      </c>
      <c r="AC15" s="128">
        <f>'ARALIK 2019'!D53</f>
        <v>0</v>
      </c>
      <c r="AD15" s="128">
        <f>'ARALIK 2019'!AR15</f>
        <v>0</v>
      </c>
      <c r="AE15" s="128">
        <f>'ARALIK 2019'!D54</f>
        <v>0</v>
      </c>
      <c r="AF15" s="128">
        <f>'ARALIK 2019'!AR16</f>
        <v>0</v>
      </c>
    </row>
    <row r="16" spans="1:32">
      <c r="A16" s="498" t="s">
        <v>35</v>
      </c>
      <c r="B16" s="498"/>
      <c r="C16" s="499">
        <v>0</v>
      </c>
      <c r="D16" s="500"/>
      <c r="E16" s="499">
        <v>0</v>
      </c>
      <c r="F16" s="500"/>
      <c r="G16" s="499">
        <v>0</v>
      </c>
      <c r="H16" s="500"/>
      <c r="I16" s="481">
        <v>-1.5</v>
      </c>
      <c r="J16" s="481"/>
      <c r="K16" s="481">
        <v>-6</v>
      </c>
      <c r="L16" s="481"/>
      <c r="M16" s="481">
        <v>-3</v>
      </c>
      <c r="N16" s="481"/>
      <c r="O16" s="481">
        <v>-2</v>
      </c>
      <c r="P16" s="481"/>
      <c r="Q16" s="481">
        <v>2.5</v>
      </c>
      <c r="R16" s="481"/>
      <c r="S16" s="481">
        <v>11</v>
      </c>
      <c r="T16" s="481"/>
      <c r="U16" s="481">
        <v>3.5</v>
      </c>
      <c r="V16" s="481"/>
      <c r="W16" s="481">
        <v>3</v>
      </c>
      <c r="X16" s="481"/>
      <c r="Y16" s="481">
        <v>1.5</v>
      </c>
      <c r="Z16" s="481"/>
      <c r="AA16" s="481"/>
      <c r="AB16" s="481"/>
      <c r="AC16" s="481"/>
      <c r="AD16" s="481"/>
      <c r="AE16" s="481"/>
      <c r="AF16" s="481"/>
    </row>
    <row r="17" spans="1:35">
      <c r="A17" s="498" t="s">
        <v>36</v>
      </c>
      <c r="B17" s="498"/>
      <c r="C17" s="476">
        <v>21</v>
      </c>
      <c r="D17" s="481"/>
      <c r="E17" s="501">
        <v>21</v>
      </c>
      <c r="F17" s="502"/>
      <c r="G17" s="501">
        <v>21</v>
      </c>
      <c r="H17" s="502"/>
      <c r="I17" s="476">
        <v>21</v>
      </c>
      <c r="J17" s="481"/>
      <c r="K17" s="501">
        <v>21</v>
      </c>
      <c r="L17" s="481"/>
      <c r="M17" s="476">
        <v>14</v>
      </c>
      <c r="N17" s="481"/>
      <c r="O17" s="501">
        <v>21</v>
      </c>
      <c r="P17" s="481"/>
      <c r="Q17" s="476">
        <v>14</v>
      </c>
      <c r="R17" s="481"/>
      <c r="S17" s="501">
        <v>21</v>
      </c>
      <c r="T17" s="481"/>
      <c r="U17" s="476">
        <v>21</v>
      </c>
      <c r="V17" s="481"/>
      <c r="W17" s="474">
        <v>14</v>
      </c>
      <c r="X17" s="485"/>
      <c r="Y17" s="476">
        <v>14</v>
      </c>
      <c r="Z17" s="481"/>
      <c r="AA17" s="474"/>
      <c r="AB17" s="482"/>
      <c r="AC17" s="476">
        <v>0</v>
      </c>
      <c r="AD17" s="467"/>
      <c r="AE17" s="474">
        <v>0</v>
      </c>
      <c r="AF17" s="482"/>
      <c r="AH17" s="253" t="s">
        <v>60</v>
      </c>
      <c r="AI17" s="253">
        <v>185</v>
      </c>
    </row>
    <row r="18" spans="1:35" s="259" customFormat="1" ht="13.5" customHeight="1">
      <c r="A18" s="481" t="s">
        <v>37</v>
      </c>
      <c r="B18" s="481"/>
      <c r="C18" s="476">
        <v>30</v>
      </c>
      <c r="D18" s="476"/>
      <c r="E18" s="501">
        <v>30</v>
      </c>
      <c r="F18" s="502"/>
      <c r="G18" s="501">
        <v>30</v>
      </c>
      <c r="H18" s="502"/>
      <c r="I18" s="476">
        <v>30</v>
      </c>
      <c r="J18" s="476"/>
      <c r="K18" s="501">
        <v>30</v>
      </c>
      <c r="L18" s="502"/>
      <c r="M18" s="476">
        <v>30</v>
      </c>
      <c r="N18" s="476"/>
      <c r="O18" s="501">
        <v>30</v>
      </c>
      <c r="P18" s="502"/>
      <c r="Q18" s="476">
        <v>30</v>
      </c>
      <c r="R18" s="476"/>
      <c r="S18" s="501">
        <v>30</v>
      </c>
      <c r="T18" s="502"/>
      <c r="U18" s="476">
        <v>30</v>
      </c>
      <c r="V18" s="476"/>
      <c r="W18" s="474">
        <v>30</v>
      </c>
      <c r="X18" s="506"/>
      <c r="Y18" s="476">
        <v>30</v>
      </c>
      <c r="Z18" s="476"/>
      <c r="AA18" s="474"/>
      <c r="AB18" s="474"/>
      <c r="AC18" s="476">
        <v>0</v>
      </c>
      <c r="AD18" s="467"/>
      <c r="AE18" s="474">
        <v>0</v>
      </c>
      <c r="AF18" s="474"/>
      <c r="AH18" s="257" t="s">
        <v>62</v>
      </c>
      <c r="AI18" s="257">
        <v>190</v>
      </c>
    </row>
    <row r="19" spans="1:35" s="259" customFormat="1" ht="24.75" customHeight="1">
      <c r="A19" s="511" t="s">
        <v>38</v>
      </c>
      <c r="B19" s="511"/>
      <c r="C19" s="467">
        <f>SUM(C16:D18)</f>
        <v>51</v>
      </c>
      <c r="D19" s="467"/>
      <c r="E19" s="502">
        <f>SUM(E16:F18)</f>
        <v>51</v>
      </c>
      <c r="F19" s="502"/>
      <c r="G19" s="467">
        <f>SUM(G16:H18)</f>
        <v>51</v>
      </c>
      <c r="H19" s="467"/>
      <c r="I19" s="467">
        <f>SUM(I16:J18)</f>
        <v>49.5</v>
      </c>
      <c r="J19" s="467"/>
      <c r="K19" s="502">
        <f>SUM(K16:L18)</f>
        <v>45</v>
      </c>
      <c r="L19" s="502"/>
      <c r="M19" s="467">
        <f>SUM(M16:N18)</f>
        <v>41</v>
      </c>
      <c r="N19" s="467"/>
      <c r="O19" s="502">
        <f>SUM(O16:P18)</f>
        <v>49</v>
      </c>
      <c r="P19" s="502"/>
      <c r="Q19" s="467">
        <f>SUM(Q16:R18)</f>
        <v>46.5</v>
      </c>
      <c r="R19" s="467"/>
      <c r="S19" s="502">
        <f>SUM(S16:T18)</f>
        <v>62</v>
      </c>
      <c r="T19" s="502"/>
      <c r="U19" s="467">
        <f>SUM(U16:V18)</f>
        <v>54.5</v>
      </c>
      <c r="V19" s="467"/>
      <c r="W19" s="482">
        <f>SUM(W16:X18)</f>
        <v>47</v>
      </c>
      <c r="X19" s="485"/>
      <c r="Y19" s="467">
        <f>SUM(Y16:Z18)</f>
        <v>45.5</v>
      </c>
      <c r="Z19" s="467"/>
      <c r="AA19" s="482">
        <f>SUM(AA16:AB18)</f>
        <v>0</v>
      </c>
      <c r="AB19" s="482"/>
      <c r="AC19" s="467">
        <f>SUM(AC16:AD18)</f>
        <v>0</v>
      </c>
      <c r="AD19" s="467"/>
      <c r="AE19" s="482">
        <f>SUM(AE16:AF18)</f>
        <v>0</v>
      </c>
      <c r="AF19" s="482"/>
      <c r="AH19" s="278" t="s">
        <v>61</v>
      </c>
      <c r="AI19" s="257">
        <v>187</v>
      </c>
    </row>
    <row r="20" spans="1:35" s="259" customFormat="1" ht="15" customHeight="1">
      <c r="A20" s="512" t="s">
        <v>39</v>
      </c>
      <c r="B20" s="513"/>
      <c r="C20" s="507"/>
      <c r="D20" s="508"/>
      <c r="E20" s="509"/>
      <c r="F20" s="510"/>
      <c r="G20" s="509"/>
      <c r="H20" s="510"/>
      <c r="I20" s="507"/>
      <c r="J20" s="508"/>
      <c r="K20" s="509"/>
      <c r="L20" s="510"/>
      <c r="M20" s="507"/>
      <c r="N20" s="508"/>
      <c r="O20" s="509"/>
      <c r="P20" s="510"/>
      <c r="Q20" s="507"/>
      <c r="R20" s="508"/>
      <c r="S20" s="509"/>
      <c r="T20" s="510"/>
      <c r="U20" s="507">
        <v>5</v>
      </c>
      <c r="V20" s="508"/>
      <c r="W20" s="485"/>
      <c r="X20" s="517"/>
      <c r="Y20" s="467"/>
      <c r="Z20" s="481"/>
      <c r="AA20" s="485"/>
      <c r="AB20" s="486"/>
      <c r="AC20" s="507"/>
      <c r="AD20" s="518"/>
      <c r="AE20" s="485"/>
      <c r="AF20" s="486"/>
    </row>
    <row r="21" spans="1:35" s="259" customFormat="1" ht="13.5" customHeight="1">
      <c r="A21" s="512" t="s">
        <v>40</v>
      </c>
      <c r="B21" s="513"/>
      <c r="C21" s="512"/>
      <c r="D21" s="513"/>
      <c r="E21" s="514"/>
      <c r="F21" s="515"/>
      <c r="G21" s="514"/>
      <c r="H21" s="515"/>
      <c r="I21" s="512"/>
      <c r="J21" s="513"/>
      <c r="K21" s="514"/>
      <c r="L21" s="515"/>
      <c r="M21" s="512"/>
      <c r="N21" s="513"/>
      <c r="O21" s="514"/>
      <c r="P21" s="515"/>
      <c r="Q21" s="512"/>
      <c r="R21" s="513"/>
      <c r="S21" s="514"/>
      <c r="T21" s="515"/>
      <c r="U21" s="512"/>
      <c r="V21" s="513"/>
      <c r="W21" s="487"/>
      <c r="X21" s="516"/>
      <c r="Y21" s="511"/>
      <c r="Z21" s="511"/>
      <c r="AA21" s="487"/>
      <c r="AB21" s="488"/>
      <c r="AC21" s="489"/>
      <c r="AD21" s="490"/>
      <c r="AE21" s="487"/>
      <c r="AF21" s="488"/>
      <c r="AH21" s="464" t="s">
        <v>76</v>
      </c>
      <c r="AI21" s="464"/>
    </row>
    <row r="22" spans="1:35" s="259" customFormat="1" ht="12.6" customHeight="1">
      <c r="A22" s="467" t="s">
        <v>41</v>
      </c>
      <c r="B22" s="467"/>
      <c r="C22" s="476">
        <f>SUM(D4:D15)</f>
        <v>23</v>
      </c>
      <c r="D22" s="467"/>
      <c r="E22" s="501">
        <f>SUM(F4:F15)</f>
        <v>14</v>
      </c>
      <c r="F22" s="502"/>
      <c r="G22" s="501">
        <f>SUM(H4:H15)</f>
        <v>36.5</v>
      </c>
      <c r="H22" s="502"/>
      <c r="I22" s="476">
        <f>SUM(J4:J15)</f>
        <v>13.25</v>
      </c>
      <c r="J22" s="467"/>
      <c r="K22" s="501">
        <f>SUM(L4:L15)</f>
        <v>38</v>
      </c>
      <c r="L22" s="502"/>
      <c r="M22" s="476">
        <f>SUM(N4:N15)</f>
        <v>21.3125</v>
      </c>
      <c r="N22" s="467"/>
      <c r="O22" s="501">
        <f>SUM(P4:P15)</f>
        <v>33.375</v>
      </c>
      <c r="P22" s="502"/>
      <c r="Q22" s="476">
        <f>SUM(R4:R15)</f>
        <v>13.625</v>
      </c>
      <c r="R22" s="467"/>
      <c r="S22" s="501">
        <f>SUM(T4:T15)</f>
        <v>20.875</v>
      </c>
      <c r="T22" s="502"/>
      <c r="U22" s="476">
        <f>SUM(V4:V15)</f>
        <v>31.9375</v>
      </c>
      <c r="V22" s="467"/>
      <c r="W22" s="474">
        <f>SUM(X4:X15)</f>
        <v>9</v>
      </c>
      <c r="X22" s="485"/>
      <c r="Y22" s="476">
        <f>SUM(Z4:Z15)</f>
        <v>31</v>
      </c>
      <c r="Z22" s="467"/>
      <c r="AA22" s="474">
        <f>SUM(AB4:AB15)</f>
        <v>0.625</v>
      </c>
      <c r="AB22" s="482"/>
      <c r="AC22" s="476">
        <f>SUM(AD4:AD15)</f>
        <v>0</v>
      </c>
      <c r="AD22" s="467"/>
      <c r="AE22" s="474">
        <f>SUM(AF4:AF15)</f>
        <v>0</v>
      </c>
      <c r="AF22" s="482"/>
    </row>
    <row r="23" spans="1:35" s="259" customFormat="1">
      <c r="A23" s="467" t="s">
        <v>42</v>
      </c>
      <c r="B23" s="467"/>
      <c r="C23" s="467"/>
      <c r="D23" s="467"/>
      <c r="E23" s="502"/>
      <c r="F23" s="502"/>
      <c r="G23" s="502"/>
      <c r="H23" s="502"/>
      <c r="I23" s="467"/>
      <c r="J23" s="467"/>
      <c r="K23" s="502"/>
      <c r="L23" s="502"/>
      <c r="M23" s="467"/>
      <c r="N23" s="467"/>
      <c r="O23" s="502"/>
      <c r="P23" s="502"/>
      <c r="Q23" s="467"/>
      <c r="R23" s="467"/>
      <c r="S23" s="502"/>
      <c r="T23" s="502"/>
      <c r="U23" s="467"/>
      <c r="V23" s="467"/>
      <c r="W23" s="482"/>
      <c r="X23" s="485"/>
      <c r="Y23" s="467"/>
      <c r="Z23" s="467"/>
      <c r="AA23" s="482"/>
      <c r="AB23" s="482"/>
      <c r="AC23" s="467"/>
      <c r="AD23" s="467"/>
      <c r="AE23" s="482"/>
      <c r="AF23" s="482"/>
    </row>
    <row r="24" spans="1:35" s="259" customFormat="1" ht="15" customHeight="1">
      <c r="A24" s="522" t="s">
        <v>43</v>
      </c>
      <c r="B24" s="523"/>
      <c r="C24" s="476">
        <f>SUM(C28:D39)</f>
        <v>4</v>
      </c>
      <c r="D24" s="477"/>
      <c r="E24" s="501">
        <f>SUM(E28:F39)</f>
        <v>33.650000000000006</v>
      </c>
      <c r="F24" s="521"/>
      <c r="G24" s="501">
        <f>SUM(G28:H39)</f>
        <v>10</v>
      </c>
      <c r="H24" s="521"/>
      <c r="I24" s="476">
        <f>SUM(I28:J39)</f>
        <v>0</v>
      </c>
      <c r="J24" s="477"/>
      <c r="K24" s="501">
        <f>SUM(K28:L39)</f>
        <v>3.5</v>
      </c>
      <c r="L24" s="521"/>
      <c r="M24" s="476">
        <f>SUM(M28:N39)</f>
        <v>5</v>
      </c>
      <c r="N24" s="477"/>
      <c r="O24" s="501">
        <f>SUM(O28:P39)</f>
        <v>9</v>
      </c>
      <c r="P24" s="521"/>
      <c r="Q24" s="476">
        <f>SUM(Q28:R39)</f>
        <v>0</v>
      </c>
      <c r="R24" s="477"/>
      <c r="S24" s="501">
        <f>SUM(S28:T39)</f>
        <v>4</v>
      </c>
      <c r="T24" s="521"/>
      <c r="U24" s="476">
        <f>SUM(U28:V39)</f>
        <v>1</v>
      </c>
      <c r="V24" s="477"/>
      <c r="W24" s="474">
        <f>SUM(W28:X39)</f>
        <v>15.5</v>
      </c>
      <c r="X24" s="525"/>
      <c r="Y24" s="476">
        <f>SUM(Y28:Z39)</f>
        <v>7</v>
      </c>
      <c r="Z24" s="477"/>
      <c r="AA24" s="474">
        <f>SUM(AA28:AB39)</f>
        <v>0</v>
      </c>
      <c r="AB24" s="475"/>
      <c r="AC24" s="476">
        <f>SUM(AC28:AD39)</f>
        <v>0</v>
      </c>
      <c r="AD24" s="477"/>
      <c r="AE24" s="474">
        <f>SUM(AE28:AF39)</f>
        <v>0</v>
      </c>
      <c r="AF24" s="475"/>
    </row>
    <row r="25" spans="1:35" s="259" customFormat="1" ht="30.6" customHeight="1">
      <c r="A25" s="520" t="s">
        <v>44</v>
      </c>
      <c r="B25" s="520"/>
      <c r="C25" s="478">
        <f>C19+C20-C22</f>
        <v>28</v>
      </c>
      <c r="D25" s="478"/>
      <c r="E25" s="478">
        <f>E19+E20-E22</f>
        <v>37</v>
      </c>
      <c r="F25" s="478"/>
      <c r="G25" s="478">
        <f>G19+G20-G22</f>
        <v>14.5</v>
      </c>
      <c r="H25" s="478"/>
      <c r="I25" s="478">
        <f>I19+I20-I22</f>
        <v>36.25</v>
      </c>
      <c r="J25" s="478"/>
      <c r="K25" s="478">
        <f>K19+K20-K22</f>
        <v>7</v>
      </c>
      <c r="L25" s="478"/>
      <c r="M25" s="478">
        <f>M19+M20-M22</f>
        <v>19.6875</v>
      </c>
      <c r="N25" s="478"/>
      <c r="O25" s="478">
        <f>O19+O20-O22</f>
        <v>15.625</v>
      </c>
      <c r="P25" s="478"/>
      <c r="Q25" s="478">
        <f>Q19+Q20-Q22</f>
        <v>32.875</v>
      </c>
      <c r="R25" s="478"/>
      <c r="S25" s="478">
        <f>S19+S20-S22</f>
        <v>41.125</v>
      </c>
      <c r="T25" s="478"/>
      <c r="U25" s="478">
        <f>U19+U20-U22</f>
        <v>27.5625</v>
      </c>
      <c r="V25" s="478"/>
      <c r="W25" s="478">
        <f>W19+W20-W22</f>
        <v>38</v>
      </c>
      <c r="X25" s="519"/>
      <c r="Y25" s="478">
        <f>Y19+Y20-Y22</f>
        <v>14.5</v>
      </c>
      <c r="Z25" s="478"/>
      <c r="AA25" s="478">
        <f>AA19+AA20-AA22</f>
        <v>-0.625</v>
      </c>
      <c r="AB25" s="478"/>
      <c r="AC25" s="478">
        <f>AC19+AC20-AC22</f>
        <v>0</v>
      </c>
      <c r="AD25" s="478"/>
      <c r="AE25" s="478">
        <f>AE19+AE20-AE22</f>
        <v>0</v>
      </c>
      <c r="AF25" s="478"/>
      <c r="AH25" s="491" t="s">
        <v>84</v>
      </c>
      <c r="AI25" s="464" t="s">
        <v>83</v>
      </c>
    </row>
    <row r="26" spans="1:35" s="259" customFormat="1" ht="36" customHeight="1">
      <c r="A26" s="520" t="s">
        <v>45</v>
      </c>
      <c r="B26" s="520"/>
      <c r="C26" s="483">
        <f>C21+C24-C23</f>
        <v>4</v>
      </c>
      <c r="D26" s="484"/>
      <c r="E26" s="483">
        <f>E21+E24-E23</f>
        <v>33.650000000000006</v>
      </c>
      <c r="F26" s="484"/>
      <c r="G26" s="483">
        <f>G21+G24-G23</f>
        <v>10</v>
      </c>
      <c r="H26" s="484"/>
      <c r="I26" s="483">
        <f>I21+I24-I23</f>
        <v>0</v>
      </c>
      <c r="J26" s="484"/>
      <c r="K26" s="483">
        <f>K21+K24-K23</f>
        <v>3.5</v>
      </c>
      <c r="L26" s="484"/>
      <c r="M26" s="483">
        <f>M21+M24-M23</f>
        <v>5</v>
      </c>
      <c r="N26" s="484"/>
      <c r="O26" s="483">
        <f>O21+O24-O23</f>
        <v>9</v>
      </c>
      <c r="P26" s="484"/>
      <c r="Q26" s="483">
        <f>Q21+Q24-Q23</f>
        <v>0</v>
      </c>
      <c r="R26" s="484"/>
      <c r="S26" s="483">
        <f>S21+S24-S23</f>
        <v>4</v>
      </c>
      <c r="T26" s="484"/>
      <c r="U26" s="483">
        <f>U21+U24-U23</f>
        <v>1</v>
      </c>
      <c r="V26" s="484"/>
      <c r="W26" s="483">
        <f>W21+W24-W23</f>
        <v>15.5</v>
      </c>
      <c r="X26" s="526"/>
      <c r="Y26" s="527">
        <f>Y21+Y24-Y23</f>
        <v>7</v>
      </c>
      <c r="Z26" s="478"/>
      <c r="AA26" s="483">
        <f>AA21+AA24-AA23</f>
        <v>0</v>
      </c>
      <c r="AB26" s="484"/>
      <c r="AC26" s="483">
        <f>AC21+AC24-AC23</f>
        <v>0</v>
      </c>
      <c r="AD26" s="484"/>
      <c r="AE26" s="483">
        <f>AE21+AE24-AE23</f>
        <v>0</v>
      </c>
      <c r="AF26" s="484"/>
      <c r="AH26" s="491"/>
      <c r="AI26" s="464"/>
    </row>
    <row r="27" spans="1:35" ht="15.75" thickBot="1">
      <c r="A27" s="524"/>
      <c r="B27" s="524"/>
      <c r="C27" s="524"/>
      <c r="D27" s="524"/>
      <c r="E27" s="524"/>
      <c r="F27" s="524"/>
      <c r="G27" s="524"/>
      <c r="H27" s="524"/>
      <c r="I27" s="524"/>
      <c r="J27" s="524"/>
      <c r="K27" s="524"/>
      <c r="L27" s="524"/>
      <c r="M27" s="524"/>
      <c r="N27" s="524"/>
      <c r="O27" s="524"/>
      <c r="P27" s="524"/>
      <c r="Q27" s="524"/>
      <c r="R27" s="524"/>
      <c r="S27" s="524"/>
      <c r="T27" s="524"/>
      <c r="U27" s="524"/>
      <c r="V27" s="524"/>
    </row>
    <row r="28" spans="1:35" ht="15.75" hidden="1" customHeight="1">
      <c r="A28" s="464"/>
      <c r="B28" s="464"/>
      <c r="C28" s="467">
        <f>IF(C4&gt;C41,C4-C41,0)</f>
        <v>0</v>
      </c>
      <c r="D28" s="467"/>
      <c r="E28" s="467">
        <f>IF(E4&gt;E41,E4-E41,0)</f>
        <v>16.5</v>
      </c>
      <c r="F28" s="467"/>
      <c r="G28" s="467">
        <f t="shared" ref="G28:G39" si="0">IF(G4&gt;G41,G4-G41,0)</f>
        <v>0</v>
      </c>
      <c r="H28" s="467"/>
      <c r="I28" s="467">
        <f t="shared" ref="I28:I39" si="1">IF(I4&gt;I41,I4-I41,0)</f>
        <v>0</v>
      </c>
      <c r="J28" s="467"/>
      <c r="K28" s="467">
        <f t="shared" ref="K28:K39" si="2">IF(K4&gt;K41,K4-K41,0)</f>
        <v>0</v>
      </c>
      <c r="L28" s="467"/>
      <c r="M28" s="467">
        <f t="shared" ref="M28:M39" si="3">IF(M4&gt;M41,M4-M41,0)</f>
        <v>0</v>
      </c>
      <c r="N28" s="467"/>
      <c r="O28" s="467">
        <f t="shared" ref="O28:O39" si="4">IF(O4&gt;O41,O4-O41,0)</f>
        <v>1</v>
      </c>
      <c r="P28" s="467"/>
      <c r="Q28" s="467">
        <f t="shared" ref="Q28:Q39" si="5">IF(Q4&gt;Q41,Q4-Q41,0)</f>
        <v>0</v>
      </c>
      <c r="R28" s="467"/>
      <c r="S28" s="467">
        <f t="shared" ref="S28:S39" si="6">IF(S4&gt;S41,S4-S41,0)</f>
        <v>0</v>
      </c>
      <c r="T28" s="467"/>
      <c r="U28" s="467">
        <f t="shared" ref="U28:U39" si="7">IF(U4&gt;U41,U4-U41,0)</f>
        <v>0</v>
      </c>
      <c r="V28" s="467"/>
      <c r="W28" s="467">
        <f t="shared" ref="W28:W39" si="8">IF(W4&gt;W41,W4-W41,0)</f>
        <v>8.5</v>
      </c>
      <c r="X28" s="467"/>
      <c r="Y28" s="467">
        <f t="shared" ref="Y28:AE39" si="9">IF(Y4&gt;Y41,Y4-Y41,0)</f>
        <v>0</v>
      </c>
      <c r="Z28" s="467"/>
      <c r="AA28" s="467">
        <f t="shared" si="9"/>
        <v>0</v>
      </c>
      <c r="AB28" s="467"/>
      <c r="AC28" s="467">
        <f t="shared" si="9"/>
        <v>0</v>
      </c>
      <c r="AD28" s="467"/>
      <c r="AE28" s="467">
        <f t="shared" si="9"/>
        <v>0</v>
      </c>
      <c r="AF28" s="467"/>
    </row>
    <row r="29" spans="1:35" ht="15.75" hidden="1" customHeight="1">
      <c r="A29" s="464"/>
      <c r="B29" s="464"/>
      <c r="C29" s="467">
        <f>IF(C5&gt;C42,C5-C42,0)</f>
        <v>0</v>
      </c>
      <c r="D29" s="467"/>
      <c r="E29" s="467">
        <f t="shared" ref="E29:E39" si="10">IF(E5&gt;E42,E5-E42,0)</f>
        <v>0</v>
      </c>
      <c r="F29" s="467"/>
      <c r="G29" s="467">
        <f t="shared" si="0"/>
        <v>0</v>
      </c>
      <c r="H29" s="467"/>
      <c r="I29" s="467">
        <f t="shared" si="1"/>
        <v>0</v>
      </c>
      <c r="J29" s="467"/>
      <c r="K29" s="467">
        <f t="shared" si="2"/>
        <v>0</v>
      </c>
      <c r="L29" s="467"/>
      <c r="M29" s="467">
        <f t="shared" si="3"/>
        <v>0</v>
      </c>
      <c r="N29" s="467"/>
      <c r="O29" s="467">
        <f t="shared" si="4"/>
        <v>0</v>
      </c>
      <c r="P29" s="467"/>
      <c r="Q29" s="467">
        <f t="shared" si="5"/>
        <v>0</v>
      </c>
      <c r="R29" s="467"/>
      <c r="S29" s="467">
        <f t="shared" si="6"/>
        <v>0</v>
      </c>
      <c r="T29" s="467"/>
      <c r="U29" s="467">
        <f t="shared" si="7"/>
        <v>0</v>
      </c>
      <c r="V29" s="467"/>
      <c r="W29" s="467">
        <f t="shared" si="8"/>
        <v>0</v>
      </c>
      <c r="X29" s="467"/>
      <c r="Y29" s="467">
        <f t="shared" si="9"/>
        <v>0</v>
      </c>
      <c r="Z29" s="467"/>
      <c r="AA29" s="467">
        <f t="shared" si="9"/>
        <v>0</v>
      </c>
      <c r="AB29" s="467"/>
      <c r="AC29" s="467">
        <f t="shared" si="9"/>
        <v>0</v>
      </c>
      <c r="AD29" s="467"/>
      <c r="AE29" s="467">
        <f t="shared" si="9"/>
        <v>0</v>
      </c>
      <c r="AF29" s="467"/>
    </row>
    <row r="30" spans="1:35" ht="15.75" hidden="1" customHeight="1">
      <c r="A30" s="464"/>
      <c r="B30" s="464"/>
      <c r="C30" s="467">
        <f t="shared" ref="C30:C39" si="11">IF(C6&gt;C43,C6-C43,0)</f>
        <v>0</v>
      </c>
      <c r="D30" s="467"/>
      <c r="E30" s="467">
        <f t="shared" si="10"/>
        <v>11.400000000000006</v>
      </c>
      <c r="F30" s="467"/>
      <c r="G30" s="467">
        <f t="shared" si="0"/>
        <v>10</v>
      </c>
      <c r="H30" s="467"/>
      <c r="I30" s="467">
        <f t="shared" si="1"/>
        <v>0</v>
      </c>
      <c r="J30" s="467"/>
      <c r="K30" s="467">
        <f t="shared" si="2"/>
        <v>0</v>
      </c>
      <c r="L30" s="467"/>
      <c r="M30" s="467">
        <f t="shared" si="3"/>
        <v>0</v>
      </c>
      <c r="N30" s="467"/>
      <c r="O30" s="467">
        <f t="shared" si="4"/>
        <v>0</v>
      </c>
      <c r="P30" s="467"/>
      <c r="Q30" s="467">
        <f t="shared" si="5"/>
        <v>0</v>
      </c>
      <c r="R30" s="467"/>
      <c r="S30" s="467">
        <f t="shared" si="6"/>
        <v>4</v>
      </c>
      <c r="T30" s="467"/>
      <c r="U30" s="467">
        <f t="shared" si="7"/>
        <v>1</v>
      </c>
      <c r="V30" s="467"/>
      <c r="W30" s="467">
        <f t="shared" si="8"/>
        <v>0</v>
      </c>
      <c r="X30" s="467"/>
      <c r="Y30" s="467">
        <f t="shared" si="9"/>
        <v>0</v>
      </c>
      <c r="Z30" s="467"/>
      <c r="AA30" s="467">
        <f t="shared" si="9"/>
        <v>0</v>
      </c>
      <c r="AB30" s="467"/>
      <c r="AC30" s="467">
        <f t="shared" si="9"/>
        <v>0</v>
      </c>
      <c r="AD30" s="467"/>
      <c r="AE30" s="467">
        <f t="shared" si="9"/>
        <v>0</v>
      </c>
      <c r="AF30" s="467"/>
    </row>
    <row r="31" spans="1:35" ht="15.75" hidden="1" customHeight="1">
      <c r="A31" s="464"/>
      <c r="B31" s="464"/>
      <c r="C31" s="467">
        <f t="shared" si="11"/>
        <v>0</v>
      </c>
      <c r="D31" s="467"/>
      <c r="E31" s="467">
        <f t="shared" si="10"/>
        <v>5.75</v>
      </c>
      <c r="F31" s="467"/>
      <c r="G31" s="467">
        <f t="shared" si="0"/>
        <v>0</v>
      </c>
      <c r="H31" s="467"/>
      <c r="I31" s="467">
        <f t="shared" si="1"/>
        <v>0</v>
      </c>
      <c r="J31" s="467"/>
      <c r="K31" s="467">
        <f t="shared" si="2"/>
        <v>2.5</v>
      </c>
      <c r="L31" s="467"/>
      <c r="M31" s="467">
        <f t="shared" si="3"/>
        <v>0</v>
      </c>
      <c r="N31" s="467"/>
      <c r="O31" s="467">
        <f t="shared" si="4"/>
        <v>0</v>
      </c>
      <c r="P31" s="467"/>
      <c r="Q31" s="467">
        <f t="shared" si="5"/>
        <v>0</v>
      </c>
      <c r="R31" s="467"/>
      <c r="S31" s="467">
        <f t="shared" si="6"/>
        <v>0</v>
      </c>
      <c r="T31" s="467"/>
      <c r="U31" s="467">
        <f t="shared" si="7"/>
        <v>0</v>
      </c>
      <c r="V31" s="467"/>
      <c r="W31" s="467">
        <f t="shared" si="8"/>
        <v>7</v>
      </c>
      <c r="X31" s="467"/>
      <c r="Y31" s="467">
        <f t="shared" si="9"/>
        <v>7</v>
      </c>
      <c r="Z31" s="467"/>
      <c r="AA31" s="467">
        <f t="shared" si="9"/>
        <v>0</v>
      </c>
      <c r="AB31" s="467"/>
      <c r="AC31" s="467">
        <f t="shared" si="9"/>
        <v>0</v>
      </c>
      <c r="AD31" s="467"/>
      <c r="AE31" s="467">
        <f t="shared" si="9"/>
        <v>0</v>
      </c>
      <c r="AF31" s="467"/>
    </row>
    <row r="32" spans="1:35" ht="15.75" hidden="1" customHeight="1">
      <c r="A32" s="464"/>
      <c r="B32" s="464"/>
      <c r="C32" s="467">
        <f t="shared" si="11"/>
        <v>4</v>
      </c>
      <c r="D32" s="467"/>
      <c r="E32" s="467">
        <f t="shared" si="10"/>
        <v>0</v>
      </c>
      <c r="F32" s="467"/>
      <c r="G32" s="467">
        <f t="shared" si="0"/>
        <v>0</v>
      </c>
      <c r="H32" s="467"/>
      <c r="I32" s="467">
        <f t="shared" si="1"/>
        <v>0</v>
      </c>
      <c r="J32" s="467"/>
      <c r="K32" s="467">
        <f t="shared" si="2"/>
        <v>1</v>
      </c>
      <c r="L32" s="467"/>
      <c r="M32" s="467">
        <f t="shared" si="3"/>
        <v>5</v>
      </c>
      <c r="N32" s="467"/>
      <c r="O32" s="467">
        <f t="shared" si="4"/>
        <v>8</v>
      </c>
      <c r="P32" s="467"/>
      <c r="Q32" s="467">
        <f t="shared" si="5"/>
        <v>0</v>
      </c>
      <c r="R32" s="467"/>
      <c r="S32" s="467">
        <f t="shared" si="6"/>
        <v>0</v>
      </c>
      <c r="T32" s="467"/>
      <c r="U32" s="467">
        <f t="shared" si="7"/>
        <v>0</v>
      </c>
      <c r="V32" s="467"/>
      <c r="W32" s="467">
        <f t="shared" si="8"/>
        <v>0</v>
      </c>
      <c r="X32" s="467"/>
      <c r="Y32" s="467">
        <f t="shared" si="9"/>
        <v>0</v>
      </c>
      <c r="Z32" s="467"/>
      <c r="AA32" s="467">
        <f t="shared" si="9"/>
        <v>0</v>
      </c>
      <c r="AB32" s="467"/>
      <c r="AC32" s="467">
        <f t="shared" si="9"/>
        <v>0</v>
      </c>
      <c r="AD32" s="467"/>
      <c r="AE32" s="467">
        <f t="shared" si="9"/>
        <v>0</v>
      </c>
      <c r="AF32" s="467"/>
    </row>
    <row r="33" spans="1:32" ht="15.75" hidden="1" customHeight="1">
      <c r="A33" s="464"/>
      <c r="B33" s="464"/>
      <c r="C33" s="467">
        <f t="shared" si="11"/>
        <v>0</v>
      </c>
      <c r="D33" s="467"/>
      <c r="E33" s="467">
        <f t="shared" si="10"/>
        <v>0</v>
      </c>
      <c r="F33" s="467"/>
      <c r="G33" s="467">
        <f t="shared" si="0"/>
        <v>0</v>
      </c>
      <c r="H33" s="467"/>
      <c r="I33" s="467">
        <f t="shared" si="1"/>
        <v>0</v>
      </c>
      <c r="J33" s="467"/>
      <c r="K33" s="467">
        <f t="shared" si="2"/>
        <v>0</v>
      </c>
      <c r="L33" s="467"/>
      <c r="M33" s="467">
        <f t="shared" si="3"/>
        <v>0</v>
      </c>
      <c r="N33" s="467"/>
      <c r="O33" s="467">
        <f t="shared" si="4"/>
        <v>0</v>
      </c>
      <c r="P33" s="467"/>
      <c r="Q33" s="467">
        <f t="shared" si="5"/>
        <v>0</v>
      </c>
      <c r="R33" s="467"/>
      <c r="S33" s="467">
        <f t="shared" si="6"/>
        <v>0</v>
      </c>
      <c r="T33" s="467"/>
      <c r="U33" s="467">
        <f t="shared" si="7"/>
        <v>0</v>
      </c>
      <c r="V33" s="467"/>
      <c r="W33" s="467">
        <f t="shared" si="8"/>
        <v>0</v>
      </c>
      <c r="X33" s="467"/>
      <c r="Y33" s="467">
        <f t="shared" si="9"/>
        <v>0</v>
      </c>
      <c r="Z33" s="467"/>
      <c r="AA33" s="467">
        <f t="shared" si="9"/>
        <v>0</v>
      </c>
      <c r="AB33" s="467"/>
      <c r="AC33" s="467">
        <f t="shared" si="9"/>
        <v>0</v>
      </c>
      <c r="AD33" s="467"/>
      <c r="AE33" s="467">
        <f t="shared" si="9"/>
        <v>0</v>
      </c>
      <c r="AF33" s="467"/>
    </row>
    <row r="34" spans="1:32" ht="15.75" hidden="1" customHeight="1">
      <c r="A34" s="259"/>
      <c r="B34" s="259"/>
      <c r="C34" s="467">
        <f t="shared" si="11"/>
        <v>0</v>
      </c>
      <c r="D34" s="467"/>
      <c r="E34" s="467">
        <f t="shared" si="10"/>
        <v>0</v>
      </c>
      <c r="F34" s="467"/>
      <c r="G34" s="467">
        <f t="shared" si="0"/>
        <v>0</v>
      </c>
      <c r="H34" s="467"/>
      <c r="I34" s="467">
        <f t="shared" si="1"/>
        <v>0</v>
      </c>
      <c r="J34" s="467"/>
      <c r="K34" s="467">
        <f t="shared" si="2"/>
        <v>0</v>
      </c>
      <c r="L34" s="467"/>
      <c r="M34" s="467">
        <f t="shared" si="3"/>
        <v>0</v>
      </c>
      <c r="N34" s="467"/>
      <c r="O34" s="467">
        <f t="shared" si="4"/>
        <v>0</v>
      </c>
      <c r="P34" s="467"/>
      <c r="Q34" s="467">
        <f t="shared" si="5"/>
        <v>0</v>
      </c>
      <c r="R34" s="467"/>
      <c r="S34" s="467">
        <f t="shared" si="6"/>
        <v>0</v>
      </c>
      <c r="T34" s="467"/>
      <c r="U34" s="467">
        <f t="shared" si="7"/>
        <v>0</v>
      </c>
      <c r="V34" s="467"/>
      <c r="W34" s="467">
        <f t="shared" si="8"/>
        <v>0</v>
      </c>
      <c r="X34" s="467"/>
      <c r="Y34" s="467">
        <f t="shared" si="9"/>
        <v>0</v>
      </c>
      <c r="Z34" s="467"/>
      <c r="AA34" s="467">
        <f t="shared" si="9"/>
        <v>0</v>
      </c>
      <c r="AB34" s="467"/>
      <c r="AC34" s="467">
        <f t="shared" si="9"/>
        <v>0</v>
      </c>
      <c r="AD34" s="467"/>
      <c r="AE34" s="467">
        <f t="shared" si="9"/>
        <v>0</v>
      </c>
      <c r="AF34" s="467"/>
    </row>
    <row r="35" spans="1:32" ht="15.75" hidden="1" customHeight="1">
      <c r="A35" s="259"/>
      <c r="B35" s="259"/>
      <c r="C35" s="467">
        <f t="shared" si="11"/>
        <v>0</v>
      </c>
      <c r="D35" s="467"/>
      <c r="E35" s="467">
        <f t="shared" si="10"/>
        <v>0</v>
      </c>
      <c r="F35" s="467"/>
      <c r="G35" s="467">
        <f t="shared" si="0"/>
        <v>0</v>
      </c>
      <c r="H35" s="467"/>
      <c r="I35" s="467">
        <f t="shared" si="1"/>
        <v>0</v>
      </c>
      <c r="J35" s="467"/>
      <c r="K35" s="467">
        <f t="shared" si="2"/>
        <v>0</v>
      </c>
      <c r="L35" s="467"/>
      <c r="M35" s="467">
        <f t="shared" si="3"/>
        <v>0</v>
      </c>
      <c r="N35" s="467"/>
      <c r="O35" s="467">
        <f t="shared" si="4"/>
        <v>0</v>
      </c>
      <c r="P35" s="467"/>
      <c r="Q35" s="467">
        <f t="shared" si="5"/>
        <v>0</v>
      </c>
      <c r="R35" s="467"/>
      <c r="S35" s="467">
        <f t="shared" si="6"/>
        <v>0</v>
      </c>
      <c r="T35" s="467"/>
      <c r="U35" s="467">
        <f t="shared" si="7"/>
        <v>0</v>
      </c>
      <c r="V35" s="467"/>
      <c r="W35" s="467">
        <f t="shared" si="8"/>
        <v>0</v>
      </c>
      <c r="X35" s="467"/>
      <c r="Y35" s="467">
        <f t="shared" si="9"/>
        <v>0</v>
      </c>
      <c r="Z35" s="467"/>
      <c r="AA35" s="467">
        <f t="shared" si="9"/>
        <v>0</v>
      </c>
      <c r="AB35" s="467"/>
      <c r="AC35" s="467">
        <f t="shared" si="9"/>
        <v>0</v>
      </c>
      <c r="AD35" s="467"/>
      <c r="AE35" s="467">
        <f t="shared" si="9"/>
        <v>0</v>
      </c>
      <c r="AF35" s="467"/>
    </row>
    <row r="36" spans="1:32" ht="15.75" hidden="1" customHeight="1">
      <c r="A36" s="259"/>
      <c r="B36" s="259"/>
      <c r="C36" s="467">
        <f t="shared" si="11"/>
        <v>0</v>
      </c>
      <c r="D36" s="467"/>
      <c r="E36" s="467">
        <f t="shared" si="10"/>
        <v>0</v>
      </c>
      <c r="F36" s="467"/>
      <c r="G36" s="467">
        <f t="shared" si="0"/>
        <v>0</v>
      </c>
      <c r="H36" s="467"/>
      <c r="I36" s="467">
        <f t="shared" si="1"/>
        <v>0</v>
      </c>
      <c r="J36" s="467"/>
      <c r="K36" s="467">
        <f t="shared" si="2"/>
        <v>0</v>
      </c>
      <c r="L36" s="467"/>
      <c r="M36" s="467">
        <f t="shared" si="3"/>
        <v>0</v>
      </c>
      <c r="N36" s="467"/>
      <c r="O36" s="467">
        <f t="shared" si="4"/>
        <v>0</v>
      </c>
      <c r="P36" s="467"/>
      <c r="Q36" s="467">
        <f t="shared" si="5"/>
        <v>0</v>
      </c>
      <c r="R36" s="467"/>
      <c r="S36" s="467">
        <f t="shared" si="6"/>
        <v>0</v>
      </c>
      <c r="T36" s="467"/>
      <c r="U36" s="467">
        <f t="shared" si="7"/>
        <v>0</v>
      </c>
      <c r="V36" s="467"/>
      <c r="W36" s="467">
        <f t="shared" si="8"/>
        <v>0</v>
      </c>
      <c r="X36" s="467"/>
      <c r="Y36" s="467">
        <f t="shared" si="9"/>
        <v>0</v>
      </c>
      <c r="Z36" s="467"/>
      <c r="AA36" s="467">
        <f t="shared" si="9"/>
        <v>0</v>
      </c>
      <c r="AB36" s="467"/>
      <c r="AC36" s="467">
        <f t="shared" si="9"/>
        <v>0</v>
      </c>
      <c r="AD36" s="467"/>
      <c r="AE36" s="467">
        <f t="shared" si="9"/>
        <v>0</v>
      </c>
      <c r="AF36" s="467"/>
    </row>
    <row r="37" spans="1:32" ht="15.75" hidden="1" customHeight="1">
      <c r="A37" s="259"/>
      <c r="B37" s="259"/>
      <c r="C37" s="467">
        <f t="shared" si="11"/>
        <v>0</v>
      </c>
      <c r="D37" s="467"/>
      <c r="E37" s="467">
        <f t="shared" si="10"/>
        <v>0</v>
      </c>
      <c r="F37" s="467"/>
      <c r="G37" s="467">
        <f t="shared" si="0"/>
        <v>0</v>
      </c>
      <c r="H37" s="467"/>
      <c r="I37" s="467">
        <f t="shared" si="1"/>
        <v>0</v>
      </c>
      <c r="J37" s="467"/>
      <c r="K37" s="467">
        <f t="shared" si="2"/>
        <v>0</v>
      </c>
      <c r="L37" s="467"/>
      <c r="M37" s="467">
        <f t="shared" si="3"/>
        <v>0</v>
      </c>
      <c r="N37" s="467"/>
      <c r="O37" s="467">
        <f t="shared" si="4"/>
        <v>0</v>
      </c>
      <c r="P37" s="467"/>
      <c r="Q37" s="467">
        <f t="shared" si="5"/>
        <v>0</v>
      </c>
      <c r="R37" s="467"/>
      <c r="S37" s="467">
        <f t="shared" si="6"/>
        <v>0</v>
      </c>
      <c r="T37" s="467"/>
      <c r="U37" s="467">
        <f t="shared" si="7"/>
        <v>0</v>
      </c>
      <c r="V37" s="467"/>
      <c r="W37" s="467">
        <f t="shared" si="8"/>
        <v>0</v>
      </c>
      <c r="X37" s="467"/>
      <c r="Y37" s="467">
        <f t="shared" si="9"/>
        <v>0</v>
      </c>
      <c r="Z37" s="467"/>
      <c r="AA37" s="467">
        <f t="shared" si="9"/>
        <v>0</v>
      </c>
      <c r="AB37" s="467"/>
      <c r="AC37" s="467">
        <f t="shared" si="9"/>
        <v>0</v>
      </c>
      <c r="AD37" s="467"/>
      <c r="AE37" s="467">
        <f t="shared" si="9"/>
        <v>0</v>
      </c>
      <c r="AF37" s="467"/>
    </row>
    <row r="38" spans="1:32" ht="15.75" hidden="1" customHeight="1">
      <c r="A38" s="259"/>
      <c r="B38" s="259"/>
      <c r="C38" s="467">
        <f t="shared" si="11"/>
        <v>0</v>
      </c>
      <c r="D38" s="467"/>
      <c r="E38" s="467">
        <f t="shared" si="10"/>
        <v>0</v>
      </c>
      <c r="F38" s="467"/>
      <c r="G38" s="467">
        <f t="shared" si="0"/>
        <v>0</v>
      </c>
      <c r="H38" s="467"/>
      <c r="I38" s="467">
        <f t="shared" si="1"/>
        <v>0</v>
      </c>
      <c r="J38" s="467"/>
      <c r="K38" s="467">
        <f t="shared" si="2"/>
        <v>0</v>
      </c>
      <c r="L38" s="467"/>
      <c r="M38" s="467">
        <f t="shared" si="3"/>
        <v>0</v>
      </c>
      <c r="N38" s="467"/>
      <c r="O38" s="467">
        <f t="shared" si="4"/>
        <v>0</v>
      </c>
      <c r="P38" s="467"/>
      <c r="Q38" s="467">
        <f t="shared" si="5"/>
        <v>0</v>
      </c>
      <c r="R38" s="467"/>
      <c r="S38" s="467">
        <f t="shared" si="6"/>
        <v>0</v>
      </c>
      <c r="T38" s="467"/>
      <c r="U38" s="467">
        <f t="shared" si="7"/>
        <v>0</v>
      </c>
      <c r="V38" s="467"/>
      <c r="W38" s="467">
        <f t="shared" si="8"/>
        <v>0</v>
      </c>
      <c r="X38" s="467"/>
      <c r="Y38" s="467">
        <f t="shared" si="9"/>
        <v>0</v>
      </c>
      <c r="Z38" s="467"/>
      <c r="AA38" s="467">
        <f t="shared" si="9"/>
        <v>0</v>
      </c>
      <c r="AB38" s="467"/>
      <c r="AC38" s="467">
        <f t="shared" si="9"/>
        <v>0</v>
      </c>
      <c r="AD38" s="467"/>
      <c r="AE38" s="467">
        <f t="shared" si="9"/>
        <v>0</v>
      </c>
      <c r="AF38" s="467"/>
    </row>
    <row r="39" spans="1:32" ht="15.75" hidden="1" customHeight="1">
      <c r="A39" s="259"/>
      <c r="B39" s="259"/>
      <c r="C39" s="467">
        <f t="shared" si="11"/>
        <v>0</v>
      </c>
      <c r="D39" s="467"/>
      <c r="E39" s="467">
        <f t="shared" si="10"/>
        <v>0</v>
      </c>
      <c r="F39" s="467"/>
      <c r="G39" s="467">
        <f t="shared" si="0"/>
        <v>0</v>
      </c>
      <c r="H39" s="467"/>
      <c r="I39" s="467">
        <f t="shared" si="1"/>
        <v>0</v>
      </c>
      <c r="J39" s="467"/>
      <c r="K39" s="467">
        <f t="shared" si="2"/>
        <v>0</v>
      </c>
      <c r="L39" s="467"/>
      <c r="M39" s="467">
        <f t="shared" si="3"/>
        <v>0</v>
      </c>
      <c r="N39" s="467"/>
      <c r="O39" s="467">
        <f t="shared" si="4"/>
        <v>0</v>
      </c>
      <c r="P39" s="467"/>
      <c r="Q39" s="467">
        <f t="shared" si="5"/>
        <v>0</v>
      </c>
      <c r="R39" s="467"/>
      <c r="S39" s="467">
        <f t="shared" si="6"/>
        <v>0</v>
      </c>
      <c r="T39" s="467"/>
      <c r="U39" s="467">
        <f t="shared" si="7"/>
        <v>0</v>
      </c>
      <c r="V39" s="467"/>
      <c r="W39" s="467">
        <f t="shared" si="8"/>
        <v>0</v>
      </c>
      <c r="X39" s="467"/>
      <c r="Y39" s="467">
        <f t="shared" si="9"/>
        <v>0</v>
      </c>
      <c r="Z39" s="467"/>
      <c r="AA39" s="467">
        <f t="shared" si="9"/>
        <v>0</v>
      </c>
      <c r="AB39" s="467"/>
      <c r="AC39" s="467">
        <f t="shared" si="9"/>
        <v>0</v>
      </c>
      <c r="AD39" s="467"/>
      <c r="AE39" s="467">
        <f t="shared" si="9"/>
        <v>0</v>
      </c>
      <c r="AF39" s="467"/>
    </row>
    <row r="40" spans="1:32" ht="15.75" hidden="1" customHeight="1">
      <c r="A40" s="259"/>
      <c r="B40" s="259"/>
      <c r="C40" s="464"/>
      <c r="D40" s="464"/>
      <c r="E40" s="464"/>
      <c r="F40" s="464"/>
      <c r="G40" s="464"/>
      <c r="H40" s="464"/>
      <c r="I40" s="464"/>
      <c r="J40" s="464"/>
      <c r="K40" s="464"/>
      <c r="L40" s="464"/>
      <c r="M40" s="464"/>
      <c r="N40" s="464"/>
      <c r="O40" s="464"/>
      <c r="P40" s="464"/>
      <c r="Q40" s="464"/>
      <c r="R40" s="464"/>
      <c r="S40" s="464"/>
      <c r="T40" s="464"/>
      <c r="U40" s="464"/>
      <c r="V40" s="464"/>
      <c r="W40" s="464"/>
      <c r="X40" s="464"/>
      <c r="Y40" s="464"/>
      <c r="Z40" s="464"/>
      <c r="AA40" s="286"/>
      <c r="AB40" s="286"/>
      <c r="AC40" s="286"/>
      <c r="AD40" s="286"/>
      <c r="AE40" s="286"/>
      <c r="AF40" s="286"/>
    </row>
    <row r="41" spans="1:32" ht="16.5" hidden="1" customHeight="1">
      <c r="A41" s="279"/>
      <c r="B41" s="280"/>
      <c r="C41" s="528">
        <f>IF(C1="Gündüz",AI17,IF(C1="Gece",AI18,IF(C1="Karışık",AI19,"Bilinmeyen")))</f>
        <v>185</v>
      </c>
      <c r="D41" s="528"/>
      <c r="E41" s="528">
        <v>185</v>
      </c>
      <c r="F41" s="528"/>
      <c r="G41" s="528">
        <f>IF(G1="Gündüz",AI17,IF(G1="Gece",AI18,IF(G1="Karışık",AI19,"Bilinmeyen")))</f>
        <v>187</v>
      </c>
      <c r="H41" s="528"/>
      <c r="I41" s="528">
        <f>IF(I1="Gündüz",AI17,IF(I1="Gece",AI18,IF(I1="Karışık",AI19,"Bilinmeyen")))</f>
        <v>187</v>
      </c>
      <c r="J41" s="528"/>
      <c r="K41" s="528">
        <f>IF(K1="Gündüz",AI17,IF(K1="Gece",AI18,IF(K1="Karışık",AI19,"Bilinmeyen")))</f>
        <v>187</v>
      </c>
      <c r="L41" s="528"/>
      <c r="M41" s="528">
        <f>IF(M1="Gündüz",AI17,IF(M1="Gece",AI18,IF(M1="Karışık",AI19,"Bilinmeyen")))</f>
        <v>185</v>
      </c>
      <c r="N41" s="528"/>
      <c r="O41" s="528">
        <f>IF(O1="Gündüz",AI17,IF(O1="Gece",AI18,IF(O1="Karışık",AI19,"Bilinmeyen")))</f>
        <v>185</v>
      </c>
      <c r="P41" s="528"/>
      <c r="Q41" s="528">
        <f>IF(Q1="Gündüz",AI17,IF(Q1="Gece",AI18,IF(Q1="Karışık",AI19,"Bilinmeyen")))</f>
        <v>190</v>
      </c>
      <c r="R41" s="528"/>
      <c r="S41" s="528">
        <f>IF(S1="Gündüz",AI17,IF(S1="Gece",AI18,IF(S1="Karışık",AI19,"Bilinmeyen")))</f>
        <v>185</v>
      </c>
      <c r="T41" s="528"/>
      <c r="U41" s="528">
        <f>IF(U1="Gündüz",AI17,IF(U1="Gece",AI18,IF(U1="Karışık",AI19,"Bilinmeyen")))</f>
        <v>185</v>
      </c>
      <c r="V41" s="528"/>
      <c r="W41" s="528">
        <f>IF(W1="Gündüz",AI17,IF(W1="Gece",AI18,IF(W1="Karışık",AI19,"Bilinmeyen")))</f>
        <v>190</v>
      </c>
      <c r="X41" s="528"/>
      <c r="Y41" s="528">
        <f>IF(Y1="Gündüz",AI17,IF(Y1="Gece",AI18,IF(Y1="Karışık",AI19,"Bilinmeyen")))</f>
        <v>187</v>
      </c>
      <c r="Z41" s="528"/>
      <c r="AA41" s="535">
        <f>IF(AA1="Gündüz",AI17,IF(AA1="Gece",AI18,IF(AA1="Karışık",AI19,"Bilinmeyen")))</f>
        <v>185</v>
      </c>
      <c r="AB41" s="536"/>
      <c r="AC41" s="528">
        <f>IF(AC1="Gündüz",AI17,IF(AC1="Gece",AI18,IF(AC1="Karışık",AI19,"Bilinmeyen")))</f>
        <v>185</v>
      </c>
      <c r="AD41" s="528"/>
      <c r="AE41" s="528">
        <f>IF(AE1="Gündüz",AI17,IF(AE1="Gece",AI18,IF(AE1="Karışık",AI19,"Bilinmeyen")))</f>
        <v>185</v>
      </c>
      <c r="AF41" s="528"/>
    </row>
    <row r="42" spans="1:32" s="259" customFormat="1" ht="16.5" hidden="1" customHeight="1">
      <c r="A42" s="279"/>
      <c r="B42" s="280"/>
      <c r="C42" s="528">
        <f>IF(C1="Gündüz",AI17,IF(C1="Gece",AI18,IF(C1="Karışık",AI19,"Bilinmeyen")))</f>
        <v>185</v>
      </c>
      <c r="D42" s="528"/>
      <c r="E42" s="528">
        <v>185</v>
      </c>
      <c r="F42" s="528"/>
      <c r="G42" s="528">
        <f>IF(G1="Gündüz",AI17,IF(G1="Gece",AI18,IF(G1="Karışık",AI19,"Bilinmeyen")))</f>
        <v>187</v>
      </c>
      <c r="H42" s="528"/>
      <c r="I42" s="528">
        <f>IF(I1="Gündüz",AI17,IF(I1="Gece",AI18,IF(I1="Karışık",AI19,"Bilinmeyen")))</f>
        <v>187</v>
      </c>
      <c r="J42" s="528"/>
      <c r="K42" s="528">
        <f>IF(K1="Gündüz",AI17,IF(K1="Gece",AI18,IF(K1="Karışık",AI19,"Bilinmeyen")))</f>
        <v>187</v>
      </c>
      <c r="L42" s="528"/>
      <c r="M42" s="528">
        <f>IF(M1="Gündüz",AI17,IF(M1="Gece",AI18,IF(M1="Karışık",AI19,"Bilinmeyen")))</f>
        <v>185</v>
      </c>
      <c r="N42" s="528"/>
      <c r="O42" s="528">
        <f>IF(O1="Gündüz",AI17,IF(O1="Gece",AI18,IF(O1="Karışık",AI19,"Bilinmeyen")))</f>
        <v>185</v>
      </c>
      <c r="P42" s="528"/>
      <c r="Q42" s="528">
        <f>IF(Q1="Gündüz",AI17,IF(Q1="Gece",AI18,IF(Q1="Karışık",AI19,"Bilinmeyen")))</f>
        <v>190</v>
      </c>
      <c r="R42" s="528"/>
      <c r="S42" s="528">
        <f>IF(S1="Gündüz",AI17,IF(S1="Gece",AI18,IF(S1="Karışık",AI19,"Bilinmeyen")))</f>
        <v>185</v>
      </c>
      <c r="T42" s="528"/>
      <c r="U42" s="528">
        <f>IF(U1="Gündüz",AI17,IF(U1="Gece",AI18,IF(U1="Karışık",AI19,"Bilinmeyen")))</f>
        <v>185</v>
      </c>
      <c r="V42" s="528"/>
      <c r="W42" s="528">
        <f>IF(W1="Gündüz",AI17,IF(W1="Gece",AI18,IF(W1="Karışık",AI19,"Bilinmeyen")))</f>
        <v>190</v>
      </c>
      <c r="X42" s="528"/>
      <c r="Y42" s="528">
        <f>IF(Y1="Gündüz",AI17,IF(Y1="Gece",AI18,IF(Y1="Karışık",AI19,"Bilinmeyen")))</f>
        <v>187</v>
      </c>
      <c r="Z42" s="528"/>
      <c r="AA42" s="535">
        <f>IF(AA1="Gündüz",AI17,IF(AA1="Gece",AI18,IF(AA1="Karışık",AI19,"Bilinmeyen")))</f>
        <v>185</v>
      </c>
      <c r="AB42" s="536"/>
      <c r="AC42" s="528">
        <f>IF(AC1="Gündüz",AI17,IF(AC1="Gece",AI18,IF(AC1="Karışık",AI19,"Bilinmeyen")))</f>
        <v>185</v>
      </c>
      <c r="AD42" s="528"/>
      <c r="AE42" s="528">
        <f>IF(AE1="Gündüz",AI17,IF(AE1="Gece",AI18,IF(AE1="Karışık",AI19,"Bilinmeyen")))</f>
        <v>185</v>
      </c>
      <c r="AF42" s="528"/>
    </row>
    <row r="43" spans="1:32" s="259" customFormat="1" ht="16.5" hidden="1" customHeight="1">
      <c r="A43" s="279"/>
      <c r="B43" s="280"/>
      <c r="C43" s="528">
        <f>IF(C1="Gündüz",AI17,IF(C1="Gece",AI18,IF(C1="Karışık",AI19,"Bilinmeyen")))</f>
        <v>185</v>
      </c>
      <c r="D43" s="528"/>
      <c r="E43" s="528">
        <v>185</v>
      </c>
      <c r="F43" s="528"/>
      <c r="G43" s="528">
        <f>IF(G1="Gündüz",AI17,IF(G1="Gece",AI18,IF(G1="Karışık",AI19,"Bilinmeyen")))</f>
        <v>187</v>
      </c>
      <c r="H43" s="528"/>
      <c r="I43" s="528">
        <f>IF(I1="Gündüz",AI17,IF(I1="Gece",AI18,IF(I1="Karışık",AI19,"Bilinmeyen")))</f>
        <v>187</v>
      </c>
      <c r="J43" s="528"/>
      <c r="K43" s="528">
        <f>IF(K1="Gündüz",AI17,IF(K1="Gece",AI18,IF(K1="Karışık",AI19,"Bilinmeyen")))</f>
        <v>187</v>
      </c>
      <c r="L43" s="528"/>
      <c r="M43" s="528">
        <f>IF(M1="Gündüz",AI17,IF(M1="Gece",AI18,IF(M1="Karışık",AI19,"Bilinmeyen")))</f>
        <v>185</v>
      </c>
      <c r="N43" s="528"/>
      <c r="O43" s="528">
        <f>IF(O1="Gündüz",AI17,IF(O1="Gece",AI18,IF(O1="Karışık",AI19,"Bilinmeyen")))</f>
        <v>185</v>
      </c>
      <c r="P43" s="528"/>
      <c r="Q43" s="528">
        <f>IF(Q1="Gündüz",AI17,IF(Q1="Gece",AI18,IF(Q1="Karışık",AI19,"Bilinmeyen")))</f>
        <v>190</v>
      </c>
      <c r="R43" s="528"/>
      <c r="S43" s="528">
        <f>IF(S1="Gündüz",AI17,IF(S1="Gece",AI18,IF(S1="Karışık",AI19,"Bilinmeyen")))</f>
        <v>185</v>
      </c>
      <c r="T43" s="528"/>
      <c r="U43" s="528">
        <f>IF(U1="Gündüz",AI17,IF(U1="Gece",AI18,IF(U1="Karışık",AI19,"Bilinmeyen")))</f>
        <v>185</v>
      </c>
      <c r="V43" s="528"/>
      <c r="W43" s="528">
        <f>IF(W1="Gündüz",AI17,IF(W1="Gece",AI18,IF(W1="Karışık",AI19,"Bilinmeyen")))</f>
        <v>190</v>
      </c>
      <c r="X43" s="528"/>
      <c r="Y43" s="528">
        <f>IF(Y1="Gündüz",AI17,IF(Y1="Gece",AI18,IF(Y1="Karışık",AI19,"Bilinmeyen")))</f>
        <v>187</v>
      </c>
      <c r="Z43" s="528"/>
      <c r="AA43" s="535">
        <f>IF(AA1="Gündüz",AI17,IF(AA1="Gece",AI18,IF(AA1="Karışık",AI19,"Bilinmeyen")))</f>
        <v>185</v>
      </c>
      <c r="AB43" s="536"/>
      <c r="AC43" s="528">
        <f>IF(AC1="Gündüz",AI17,IF(AC1="Gece",AI18,IF(AC1="Karışık",AI19,"Bilinmeyen")))</f>
        <v>185</v>
      </c>
      <c r="AD43" s="528"/>
      <c r="AE43" s="528">
        <f>IF(AE1="Gündüz",AI17,IF(AE1="Gece",AI18,IF(AE1="Karışık",AI19,"Bilinmeyen")))</f>
        <v>185</v>
      </c>
      <c r="AF43" s="528"/>
    </row>
    <row r="44" spans="1:32" s="259" customFormat="1" ht="16.5" hidden="1" customHeight="1">
      <c r="A44" s="279"/>
      <c r="B44" s="280"/>
      <c r="C44" s="528">
        <f>IF(C1="Gündüz",AI17,IF(C1="Gece",AI18,IF(C1="Karışık",AI19,"Bilinmeyen")))</f>
        <v>185</v>
      </c>
      <c r="D44" s="528"/>
      <c r="E44" s="528">
        <v>185</v>
      </c>
      <c r="F44" s="528"/>
      <c r="G44" s="528">
        <f>IF(G1="Gündüz",AI17,IF(G1="Gece",AI18,IF(G1="Karışık",AI19,"Bilinmeyen")))</f>
        <v>187</v>
      </c>
      <c r="H44" s="528"/>
      <c r="I44" s="528">
        <f>IF(I1="Gündüz",AI17,IF(I1="Gece",AI18,IF(I1="Karışık",AI19,"Bilinmeyen")))</f>
        <v>187</v>
      </c>
      <c r="J44" s="528"/>
      <c r="K44" s="528">
        <f>IF(K1="Gündüz",AI17,IF(K1="Gece",AI18,IF(K1="Karışık",AI19,"Bilinmeyen")))</f>
        <v>187</v>
      </c>
      <c r="L44" s="528"/>
      <c r="M44" s="528">
        <f>IF(M1="Gündüz",AI17,IF(M1="Gece",AI18,IF(M1="Karışık",AI19,"Bilinmeyen")))</f>
        <v>185</v>
      </c>
      <c r="N44" s="528"/>
      <c r="O44" s="528">
        <f>IF(O1="Gündüz",AI17,IF(O1="Gece",AI18,IF(O1="Karışık",AI19,"Bilinmeyen")))</f>
        <v>185</v>
      </c>
      <c r="P44" s="528"/>
      <c r="Q44" s="528">
        <f>IF(Q1="Gündüz",AI17,IF(Q1="Gece",AI18,IF(Q1="Karışık",AI19,"Bilinmeyen")))</f>
        <v>190</v>
      </c>
      <c r="R44" s="528"/>
      <c r="S44" s="528">
        <f>IF(S1="Gündüz",AI17,IF(S1="Gece",AI18,IF(S1="Karışık",AI19,"Bilinmeyen")))</f>
        <v>185</v>
      </c>
      <c r="T44" s="528"/>
      <c r="U44" s="528">
        <f>IF(U1="Gündüz",AI17,IF(U1="Gece",AI18,IF(U1="Karışık",AI19,"Bilinmeyen")))</f>
        <v>185</v>
      </c>
      <c r="V44" s="528"/>
      <c r="W44" s="528">
        <f>IF(W1="Gündüz",AI17,IF(W1="Gece",AI18,IF(W1="Karışık",AI19,"Bilinmeyen")))</f>
        <v>190</v>
      </c>
      <c r="X44" s="528"/>
      <c r="Y44" s="528">
        <f>IF(Y1="Gündüz",AI17,IF(Y1="Gece",AI18,IF(Y1="Karışık",AI19,"Bilinmeyen")))</f>
        <v>187</v>
      </c>
      <c r="Z44" s="528"/>
      <c r="AA44" s="535">
        <f>IF(AA1="Gündüz",AI17,IF(AA1="Gece",AI18,IF(AA1="Karışık",AI19,"Bilinmeyen")))</f>
        <v>185</v>
      </c>
      <c r="AB44" s="536"/>
      <c r="AC44" s="528">
        <f>IF(AC1="Gündüz",AI17,IF(AC1="Gece",AI18,IF(AC1="Karışık",AI19,"Bilinmeyen")))</f>
        <v>185</v>
      </c>
      <c r="AD44" s="528"/>
      <c r="AE44" s="528">
        <f>IF(AE1="Gündüz",AI17,IF(AE1="Gece",AI18,IF(AE1="Karışık",AI19,"Bilinmeyen")))</f>
        <v>185</v>
      </c>
      <c r="AF44" s="528"/>
    </row>
    <row r="45" spans="1:32" s="259" customFormat="1" ht="16.5" hidden="1" customHeight="1">
      <c r="A45" s="279"/>
      <c r="B45" s="280"/>
      <c r="C45" s="528">
        <f>IF(C1="Gündüz",AI17,IF(C1="Gece",AI18,IF(C1="Karışık",AI19,"Bilinmeyen")))</f>
        <v>185</v>
      </c>
      <c r="D45" s="528"/>
      <c r="E45" s="528">
        <v>185</v>
      </c>
      <c r="F45" s="528"/>
      <c r="G45" s="528">
        <f>IF(G1="Gündüz",AI17,IF(G1="Gece",AI18,IF(G1="Karışık",AI19,"Bilinmeyen")))</f>
        <v>187</v>
      </c>
      <c r="H45" s="528"/>
      <c r="I45" s="528">
        <f>IF(I1="Gündüz",AI17,IF(I1="Gece",AI18,IF(I1="Karışık",AI19,"Bilinmeyen")))</f>
        <v>187</v>
      </c>
      <c r="J45" s="528"/>
      <c r="K45" s="528">
        <f>IF(K1="Gündüz",AI17,IF(K1="Gece",AI18,IF(K1="Karışık",AI19,"Bilinmeyen")))</f>
        <v>187</v>
      </c>
      <c r="L45" s="528"/>
      <c r="M45" s="528">
        <f>IF(M1="Gündüz",AI17,IF(M1="Gece",AI18,IF(M1="Karışık",AI19,"Bilinmeyen")))</f>
        <v>185</v>
      </c>
      <c r="N45" s="528"/>
      <c r="O45" s="528">
        <f>IF(O1="Gündüz",AI17,IF(O1="Gece",AI18,IF(O1="Karışık",AI19,"Bilinmeyen")))</f>
        <v>185</v>
      </c>
      <c r="P45" s="528"/>
      <c r="Q45" s="528">
        <f>IF(Q1="Gündüz",AI17,IF(Q1="Gece",AI18,IF(Q1="Karışık",AI19,"Bilinmeyen")))</f>
        <v>190</v>
      </c>
      <c r="R45" s="528"/>
      <c r="S45" s="528">
        <f>IF(S1="Gündüz",AI17,IF(S1="Gece",AI18,IF(S1="Karışık",AI19,"Bilinmeyen")))</f>
        <v>185</v>
      </c>
      <c r="T45" s="528"/>
      <c r="U45" s="528">
        <f>IF(U1="Gündüz",AI17,IF(U1="Gece",AI18,IF(U1="Karışık",AI19,"Bilinmeyen")))</f>
        <v>185</v>
      </c>
      <c r="V45" s="528"/>
      <c r="W45" s="528">
        <f>IF(W1="Gündüz",AI17,IF(W1="Gece",AI18,IF(W1="Karışık",AI19,"Bilinmeyen")))</f>
        <v>190</v>
      </c>
      <c r="X45" s="528"/>
      <c r="Y45" s="528">
        <f>IF(Y1="Gündüz",AI17,IF(Y1="Gece",AI18,IF(Y1="Karışık",AI19,"Bilinmeyen")))</f>
        <v>187</v>
      </c>
      <c r="Z45" s="528"/>
      <c r="AA45" s="535">
        <f>IF(AA1="Gündüz",AI17,IF(AA1="Gece",AI18,IF(AA1="Karışık",AI19,"Bilinmeyen")))</f>
        <v>185</v>
      </c>
      <c r="AB45" s="536"/>
      <c r="AC45" s="528">
        <f>IF(AC1="Gündüz",AI17,IF(AC1="Gece",AI18,IF(AC1="Karışık",AI19,"Bilinmeyen")))</f>
        <v>185</v>
      </c>
      <c r="AD45" s="528"/>
      <c r="AE45" s="528">
        <f>IF(AE1="Gündüz",AI17,IF(AE1="Gece",AI18,IF(AE1="Karışık",AI19,"Bilinmeyen")))</f>
        <v>185</v>
      </c>
      <c r="AF45" s="528"/>
    </row>
    <row r="46" spans="1:32" s="259" customFormat="1" ht="16.5" hidden="1" customHeight="1">
      <c r="A46" s="279"/>
      <c r="B46" s="280"/>
      <c r="C46" s="528">
        <f>IF(C1="Gündüz",AI17,IF(C1="Gece",AI18,IF(C1="Karışık",AI19,"Bilinmeyen")))</f>
        <v>185</v>
      </c>
      <c r="D46" s="528"/>
      <c r="E46" s="528">
        <v>185</v>
      </c>
      <c r="F46" s="528"/>
      <c r="G46" s="528">
        <f>IF(G1="Gündüz",AI17,IF(G1="Gece",AI18,IF(G1="Karışık",AI19,"Bilinmeyen")))</f>
        <v>187</v>
      </c>
      <c r="H46" s="528"/>
      <c r="I46" s="528">
        <f>IF(I1="Gündüz",AI17,IF(I1="Gece",AI18,IF(I1="Karışık",AI19,"Bilinmeyen")))</f>
        <v>187</v>
      </c>
      <c r="J46" s="528"/>
      <c r="K46" s="528">
        <f>IF(K1="Gündüz",AI17,IF(K1="Gece",AI18,IF(K1="Karışık",AI19,"Bilinmeyen")))</f>
        <v>187</v>
      </c>
      <c r="L46" s="528"/>
      <c r="M46" s="528">
        <f>IF(M1="Gündüz",AI17,IF(M1="Gece",AI18,IF(M1="Karışık",AI19,"Bilinmeyen")))</f>
        <v>185</v>
      </c>
      <c r="N46" s="528"/>
      <c r="O46" s="528">
        <f>IF(O1="Gündüz",AI17,IF(O1="Gece",AI18,IF(O1="Karışık",AI19,"Bilinmeyen")))</f>
        <v>185</v>
      </c>
      <c r="P46" s="528"/>
      <c r="Q46" s="528">
        <f>IF(Q1="Gündüz",AI17,IF(Q1="Gece",AI18,IF(Q1="Karışık",AI19,"Bilinmeyen")))</f>
        <v>190</v>
      </c>
      <c r="R46" s="528"/>
      <c r="S46" s="528">
        <f>IF(S1="Gündüz",AI17,IF(S1="Gece",AI18,IF(S1="Karışık",AI19,"Bilinmeyen")))</f>
        <v>185</v>
      </c>
      <c r="T46" s="528"/>
      <c r="U46" s="528">
        <f>IF(U1="Gündüz",AI17,IF(U1="Gece",AI18,IF(U1="Karışık",AI19,"Bilinmeyen")))</f>
        <v>185</v>
      </c>
      <c r="V46" s="528"/>
      <c r="W46" s="528">
        <f>IF(W1="Gündüz",AI17,IF(W1="Gece",AI18,IF(W1="Karışık",AI19,"Bilinmeyen")))</f>
        <v>190</v>
      </c>
      <c r="X46" s="528"/>
      <c r="Y46" s="528">
        <f>IF(Y1="Gündüz",AI17,IF(Y1="Gece",AI18,IF(Y1="Karışık",AI19,"Bilinmeyen")))</f>
        <v>187</v>
      </c>
      <c r="Z46" s="528"/>
      <c r="AA46" s="535">
        <f>IF(AA1="Gündüz",AI17,IF(AA1="Gece",AI18,IF(AA1="Karışık",AI19,"Bilinmeyen")))</f>
        <v>185</v>
      </c>
      <c r="AB46" s="536"/>
      <c r="AC46" s="528">
        <f>IF(AC1="Gündüz",AI17,IF(AC1="Gece",AI18,IF(AC1="Karışık",AI19,"Bilinmeyen")))</f>
        <v>185</v>
      </c>
      <c r="AD46" s="528"/>
      <c r="AE46" s="528">
        <f>IF(AE1="Gündüz",AI17,IF(AE1="Gece",AI18,IF(AE1="Karışık",AI19,"Bilinmeyen")))</f>
        <v>185</v>
      </c>
      <c r="AF46" s="528"/>
    </row>
    <row r="47" spans="1:32" s="259" customFormat="1" ht="16.5" hidden="1" customHeight="1">
      <c r="A47" s="279"/>
      <c r="B47" s="280"/>
      <c r="C47" s="528">
        <f>IF(C1="Gündüz",AI17,IF(C1="Gece",AI18,IF(C1="Karışık",AI19,"Bilinmeyen")))</f>
        <v>185</v>
      </c>
      <c r="D47" s="528"/>
      <c r="E47" s="528">
        <v>185</v>
      </c>
      <c r="F47" s="528"/>
      <c r="G47" s="528">
        <f>IF(G1="Gündüz",AI17,IF(G1="Gece",AI18,IF(G1="Karışık",AI19,"Bilinmeyen")))</f>
        <v>187</v>
      </c>
      <c r="H47" s="528"/>
      <c r="I47" s="528">
        <f>IF(I1="Gündüz",AI17,IF(I1="Gece",AI18,IF(I1="Karışık",AI19,"Bilinmeyen")))</f>
        <v>187</v>
      </c>
      <c r="J47" s="528"/>
      <c r="K47" s="528">
        <f>IF(K1="Gündüz",AI17,IF(K1="Gece",AI18,IF(K1="Karışık",AI19,"Bilinmeyen")))</f>
        <v>187</v>
      </c>
      <c r="L47" s="528"/>
      <c r="M47" s="528">
        <f>IF(M1="Gündüz",AI17,IF(M1="Gece",AI18,IF(M1="Karışık",AI19,"Bilinmeyen")))</f>
        <v>185</v>
      </c>
      <c r="N47" s="528"/>
      <c r="O47" s="528">
        <f>IF(O1="Gündüz",AI17,IF(O1="Gece",AI18,IF(O1="Karışık",AI19,"Bilinmeyen")))</f>
        <v>185</v>
      </c>
      <c r="P47" s="528"/>
      <c r="Q47" s="528">
        <f>IF(Q1="Gündüz",AI17,IF(Q1="Gece",AI18,IF(Q1="Karışık",AI19,"Bilinmeyen")))</f>
        <v>190</v>
      </c>
      <c r="R47" s="528"/>
      <c r="S47" s="528">
        <f>IF(S1="Gündüz",AI17,IF(S1="Gece",AI18,IF(S1="Karışık",AI19,"Bilinmeyen")))</f>
        <v>185</v>
      </c>
      <c r="T47" s="528"/>
      <c r="U47" s="528">
        <f>IF(U1="Gündüz",AI17,IF(U1="Gece",AI18,IF(U1="Karışık",AI19,"Bilinmeyen")))</f>
        <v>185</v>
      </c>
      <c r="V47" s="528"/>
      <c r="W47" s="528">
        <f>IF(W1="Gündüz",AI17,IF(W1="Gece",AI18,IF(W1="Karışık",AI19,"Bilinmeyen")))</f>
        <v>190</v>
      </c>
      <c r="X47" s="528"/>
      <c r="Y47" s="528">
        <f>IF(Y1="Gündüz",AI17,IF(Y1="Gece",AI18,IF(Y1="Karışık",AI19,"Bilinmeyen")))</f>
        <v>187</v>
      </c>
      <c r="Z47" s="528"/>
      <c r="AA47" s="535">
        <f>IF(AA1="Gündüz",AI17,IF(AA1="Gece",AI18,IF(AA1="Karışık",AI19,"Bilinmeyen")))</f>
        <v>185</v>
      </c>
      <c r="AB47" s="536"/>
      <c r="AC47" s="528">
        <f>IF(AC1="Gündüz",AI17,IF(AC1="Gece",AI18,IF(AC1="Karışık",AI19,"Bilinmeyen")))</f>
        <v>185</v>
      </c>
      <c r="AD47" s="528"/>
      <c r="AE47" s="528">
        <f>IF(AE1="Gündüz",AI17,IF(AE1="Gece",AI18,IF(AE1="Karışık",AI19,"Bilinmeyen")))</f>
        <v>185</v>
      </c>
      <c r="AF47" s="528"/>
    </row>
    <row r="48" spans="1:32" s="259" customFormat="1" ht="16.5" hidden="1" customHeight="1">
      <c r="A48" s="279"/>
      <c r="B48" s="280"/>
      <c r="C48" s="528">
        <f>IF(C1="Gündüz",AI17,IF(C1="Gece",AI18,IF(C1="Karışık",AI19,"Bilinmeyen")))</f>
        <v>185</v>
      </c>
      <c r="D48" s="528"/>
      <c r="E48" s="528">
        <v>185</v>
      </c>
      <c r="F48" s="528"/>
      <c r="G48" s="528">
        <f>IF(G1="Gündüz",AI17,IF(G1="Gece",AI18,IF(G1="Karışık",AI19,"Bilinmeyen")))</f>
        <v>187</v>
      </c>
      <c r="H48" s="528"/>
      <c r="I48" s="528">
        <f>IF(I1="Gündüz",AI17,IF(I1="Gece",AI18,IF(I1="Karışık",AI19,"Bilinmeyen")))</f>
        <v>187</v>
      </c>
      <c r="J48" s="528"/>
      <c r="K48" s="528">
        <f>IF(K1="Gündüz",AI17,IF(K1="Gece",AI18,IF(K1="Karışık",AI19,"Bilinmeyen")))</f>
        <v>187</v>
      </c>
      <c r="L48" s="528"/>
      <c r="M48" s="528">
        <f>IF(M1="Gündüz",AI17,IF(M1="Gece",AI18,IF(M1="Karışık",AI19,"Bilinmeyen")))</f>
        <v>185</v>
      </c>
      <c r="N48" s="528"/>
      <c r="O48" s="528">
        <f>IF(O1="Gündüz",AI17,IF(O1="Gece",AI18,IF(O1="Karışık",AI19,"Bilinmeyen")))</f>
        <v>185</v>
      </c>
      <c r="P48" s="528"/>
      <c r="Q48" s="528">
        <f>IF(Q1="Gündüz",AI17,IF(Q1="Gece",AI18,IF(Q1="Karışık",AI19,"Bilinmeyen")))</f>
        <v>190</v>
      </c>
      <c r="R48" s="528"/>
      <c r="S48" s="528">
        <f>IF(S1="Gündüz",AI17,IF(S1="Gece",AI18,IF(S1="Karışık",AI19,"Bilinmeyen")))</f>
        <v>185</v>
      </c>
      <c r="T48" s="528"/>
      <c r="U48" s="528">
        <f>IF(U1="Gündüz",AI17,IF(U1="Gece",AI18,IF(U1="Karışık",AI19,"Bilinmeyen")))</f>
        <v>185</v>
      </c>
      <c r="V48" s="528"/>
      <c r="W48" s="528">
        <f>IF(W1="Gündüz",AI17,IF(W1="Gece",AI18,IF(W1="Karışık",AI19,"Bilinmeyen")))</f>
        <v>190</v>
      </c>
      <c r="X48" s="528"/>
      <c r="Y48" s="528">
        <f>IF(Y1="Gündüz",AI17,IF(Y1="Gece",AI18,IF(Y1="Karışık",AI19,"Bilinmeyen")))</f>
        <v>187</v>
      </c>
      <c r="Z48" s="528"/>
      <c r="AA48" s="535">
        <f>IF(AA1="Gündüz",AI17,IF(AA1="Gece",AI18,IF(AA1="Karışık",AI19,"Bilinmeyen")))</f>
        <v>185</v>
      </c>
      <c r="AB48" s="536"/>
      <c r="AC48" s="528">
        <f>IF(AC1="Gündüz",AI17,IF(AC1="Gece",AI18,IF(AC1="Karışık",AI19,"Bilinmeyen")))</f>
        <v>185</v>
      </c>
      <c r="AD48" s="528"/>
      <c r="AE48" s="528">
        <f>IF(AE1="Gündüz",AI17,IF(AE1="Gece",AI18,IF(AE1="Karışık",AI19,"Bilinmeyen")))</f>
        <v>185</v>
      </c>
      <c r="AF48" s="528"/>
    </row>
    <row r="49" spans="1:32" s="259" customFormat="1" ht="16.5" hidden="1" customHeight="1">
      <c r="A49" s="279"/>
      <c r="B49" s="280"/>
      <c r="C49" s="528">
        <f>IF(C1="Gündüz",AI17,IF(C1="Gece",AI18,IF(C1="Karışık",AI19,"Bilinmeyen")))</f>
        <v>185</v>
      </c>
      <c r="D49" s="528"/>
      <c r="E49" s="528">
        <v>185</v>
      </c>
      <c r="F49" s="528"/>
      <c r="G49" s="528">
        <f>IF(G1="Gündüz",AI17,IF(G1="Gece",AI18,IF(G1="Karışık",AI19,"Bilinmeyen")))</f>
        <v>187</v>
      </c>
      <c r="H49" s="528"/>
      <c r="I49" s="528">
        <f>IF(I1="Gündüz",AI17,IF(I1="Gece",AI18,IF(I1="Karışık",AI19,"Bilinmeyen")))</f>
        <v>187</v>
      </c>
      <c r="J49" s="528"/>
      <c r="K49" s="528">
        <f>IF(K1="Gündüz",AI17,IF(K1="Gece",AI18,IF(K1="Karışık",AI19,"Bilinmeyen")))</f>
        <v>187</v>
      </c>
      <c r="L49" s="528"/>
      <c r="M49" s="528">
        <f>IF(M1="Gündüz",AI17,IF(M1="Gece",AI18,IF(M1="Karışık",AI19,"Bilinmeyen")))</f>
        <v>185</v>
      </c>
      <c r="N49" s="528"/>
      <c r="O49" s="528">
        <f>IF(O1="Gündüz",AI17,IF(O1="Gece",AI18,IF(O1="Karışık",AI19,"Bilinmeyen")))</f>
        <v>185</v>
      </c>
      <c r="P49" s="528"/>
      <c r="Q49" s="528">
        <f>IF(Q1="Gündüz",AI17,IF(Q1="Gece",AI18,IF(Q1="Karışık",AI19,"Bilinmeyen")))</f>
        <v>190</v>
      </c>
      <c r="R49" s="528"/>
      <c r="S49" s="528">
        <f>IF(S1="Gündüz",AI17,IF(S1="Gece",AI18,IF(S1="Karışık",AI19,"Bilinmeyen")))</f>
        <v>185</v>
      </c>
      <c r="T49" s="528"/>
      <c r="U49" s="528">
        <f>IF(U1="Gündüz",AI17,IF(U1="Gece",AI18,IF(U1="Karışık",AI19,"Bilinmeyen")))</f>
        <v>185</v>
      </c>
      <c r="V49" s="528"/>
      <c r="W49" s="528">
        <f>IF(W1="Gündüz",AI17,IF(W1="Gece",AI18,IF(W1="Karışık",AI19,"Bilinmeyen")))</f>
        <v>190</v>
      </c>
      <c r="X49" s="528"/>
      <c r="Y49" s="528">
        <f>IF(Y1="Gündüz",AI17,IF(Y1="Gece",AI18,IF(Y1="Karışık",AI19,"Bilinmeyen")))</f>
        <v>187</v>
      </c>
      <c r="Z49" s="528"/>
      <c r="AA49" s="535">
        <f>IF(AA1="Gündüz",AI17,IF(AA1="Gece",AI18,IF(AA1="Karışık",AI19,"Bilinmeyen")))</f>
        <v>185</v>
      </c>
      <c r="AB49" s="536"/>
      <c r="AC49" s="528">
        <f>IF(AC1="Gündüz",AI17,IF(AC1="Gece",AI18,IF(AC1="Karışık",AI19,"Bilinmeyen")))</f>
        <v>185</v>
      </c>
      <c r="AD49" s="528"/>
      <c r="AE49" s="528">
        <f>IF(AE1="Gündüz",AI17,IF(AE1="Gece",AI18,IF(AE1="Karışık",AI19,"Bilinmeyen")))</f>
        <v>185</v>
      </c>
      <c r="AF49" s="528"/>
    </row>
    <row r="50" spans="1:32" s="259" customFormat="1" ht="16.5" hidden="1" customHeight="1">
      <c r="A50" s="279"/>
      <c r="B50" s="280"/>
      <c r="C50" s="528">
        <f>IF(C1="Gündüz",AI17,IF(C1="Gece",AI18,IF(C1="Karışık",AI19,"Bilinmeyen")))</f>
        <v>185</v>
      </c>
      <c r="D50" s="528"/>
      <c r="E50" s="528">
        <v>185</v>
      </c>
      <c r="F50" s="528"/>
      <c r="G50" s="528">
        <f>IF(G1="Gündüz",AI17,IF(G1="Gece",AI18,IF(G1="Karışık",AI19,"Bilinmeyen")))</f>
        <v>187</v>
      </c>
      <c r="H50" s="528"/>
      <c r="I50" s="528">
        <f>IF(I1="Gündüz",AI17,IF(I1="Gece",AI18,IF(I1="Karışık",AI19,"Bilinmeyen")))</f>
        <v>187</v>
      </c>
      <c r="J50" s="528"/>
      <c r="K50" s="528">
        <f>IF(K1="Gündüz",AI17,IF(K1="Gece",AI18,IF(K1="Karışık",AI19,"Bilinmeyen")))</f>
        <v>187</v>
      </c>
      <c r="L50" s="528"/>
      <c r="M50" s="528">
        <f>IF(M1="Gündüz",AI17,IF(M1="Gece",AI18,IF(M1="Karışık",AI19,"Bilinmeyen")))</f>
        <v>185</v>
      </c>
      <c r="N50" s="528"/>
      <c r="O50" s="528">
        <f>IF(O1="Gündüz",AI17,IF(O1="Gece",AI18,IF(O1="Karışık",AI19,"Bilinmeyen")))</f>
        <v>185</v>
      </c>
      <c r="P50" s="528"/>
      <c r="Q50" s="528">
        <f>IF(Q1="Gündüz",AI17,IF(Q1="Gece",AI18,IF(Q1="Karışık",AI19,"Bilinmeyen")))</f>
        <v>190</v>
      </c>
      <c r="R50" s="528"/>
      <c r="S50" s="528">
        <f>IF(S1="Gündüz",AI17,IF(S1="Gece",AI18,IF(S1="Karışık",AI19,"Bilinmeyen")))</f>
        <v>185</v>
      </c>
      <c r="T50" s="528"/>
      <c r="U50" s="528">
        <f>IF(U1="Gündüz",AI17,IF(U1="Gece",AI18,IF(U1="Karışık",AI19,"Bilinmeyen")))</f>
        <v>185</v>
      </c>
      <c r="V50" s="528"/>
      <c r="W50" s="528">
        <f>IF(W1="Gündüz",AI17,IF(W1="Gece",AI18,IF(W1="Karışık",AI19,"Bilinmeyen")))</f>
        <v>190</v>
      </c>
      <c r="X50" s="528"/>
      <c r="Y50" s="528">
        <f>IF(Y1="Gündüz",AI17,IF(Y1="Gece",AI18,IF(Y1="Karışık",AI19,"Bilinmeyen")))</f>
        <v>187</v>
      </c>
      <c r="Z50" s="528"/>
      <c r="AA50" s="535">
        <f>IF(AA1="Gündüz",AI17,IF(AA1="Gece",AI18,IF(AA1="Karışık",AI19,"Bilinmeyen")))</f>
        <v>185</v>
      </c>
      <c r="AB50" s="536"/>
      <c r="AC50" s="528">
        <f>IF(AC1="Gündüz",AI17,IF(AC1="Gece",AI18,IF(AC1="Karışık",AI19,"Bilinmeyen")))</f>
        <v>185</v>
      </c>
      <c r="AD50" s="528"/>
      <c r="AE50" s="528">
        <f>IF(AE1="Gündüz",AI17,IF(AE1="Gece",AI18,IF(AE1="Karışık",AI19,"Bilinmeyen")))</f>
        <v>185</v>
      </c>
      <c r="AF50" s="528"/>
    </row>
    <row r="51" spans="1:32" s="259" customFormat="1" ht="15" hidden="1" customHeight="1">
      <c r="A51" s="279"/>
      <c r="B51" s="280"/>
      <c r="C51" s="528">
        <f>IF(C1="Gündüz",AI17,IF(C1="Gece",AI18,IF(C1="Karışık",AI19,"Bilinmeyen")))</f>
        <v>185</v>
      </c>
      <c r="D51" s="528"/>
      <c r="E51" s="528">
        <v>185</v>
      </c>
      <c r="F51" s="528"/>
      <c r="G51" s="528">
        <f>IF(G1="Gündüz",AI17,IF(G1="Gece",AI18,IF(G1="Karışık",AI19,"Bilinmeyen")))</f>
        <v>187</v>
      </c>
      <c r="H51" s="528"/>
      <c r="I51" s="528">
        <f>IF(I1="Gündüz",AI17,IF(I1="Gece",AI18,IF(I1="Karışık",AI19,"Bilinmeyen")))</f>
        <v>187</v>
      </c>
      <c r="J51" s="528"/>
      <c r="K51" s="528">
        <f>IF(K1="Gündüz",AI17,IF(K1="Gece",AI18,IF(K1="Karışık",AI19,"Bilinmeyen")))</f>
        <v>187</v>
      </c>
      <c r="L51" s="528"/>
      <c r="M51" s="528">
        <f>IF(M1="Gündüz",AI17,IF(M1="Gece",AI18,IF(M1="Karışık",AI19,"Bilinmeyen")))</f>
        <v>185</v>
      </c>
      <c r="N51" s="528"/>
      <c r="O51" s="528">
        <f>IF(O1="Gündüz",AI17,IF(O1="Gece",AI18,IF(O1="Karışık",AI19,"Bilinmeyen")))</f>
        <v>185</v>
      </c>
      <c r="P51" s="528"/>
      <c r="Q51" s="528">
        <f>IF(Q1="Gündüz",AI17,IF(Q1="Gece",AI18,IF(Q1="Karışık",AI19,"Bilinmeyen")))</f>
        <v>190</v>
      </c>
      <c r="R51" s="528"/>
      <c r="S51" s="528">
        <f>IF(S1="Gündüz",AI17,IF(S1="Gece",AI18,IF(S1="Karışık",AI19,"Bilinmeyen")))</f>
        <v>185</v>
      </c>
      <c r="T51" s="528"/>
      <c r="U51" s="528">
        <f>IF(U1="Gündüz",AI17,IF(U1="Gece",AI18,IF(U1="Karışık",AI19,"Bilinmeyen")))</f>
        <v>185</v>
      </c>
      <c r="V51" s="528"/>
      <c r="W51" s="528">
        <f>IF(W1="Gündüz",AI17,IF(W1="Gece",AI18,IF(W1="Karışık",AI19,"Bilinmeyen")))</f>
        <v>190</v>
      </c>
      <c r="X51" s="528"/>
      <c r="Y51" s="528">
        <f>IF(Y1="Gündüz",AI17,IF(Y1="Gece",AI18,IF(Y1="Karışık",AI19,"Bilinmeyen")))</f>
        <v>187</v>
      </c>
      <c r="Z51" s="528"/>
      <c r="AA51" s="535">
        <f>IF(AA1="Gündüz",AI17,IF(AA1="Gece",AI18,IF(AA1="Karışık",AI19,"Bilinmeyen")))</f>
        <v>185</v>
      </c>
      <c r="AB51" s="536"/>
      <c r="AC51" s="467">
        <f>IF(AC1="Gündüz",AI17,IF(AC1="Gece",AI18,IF(AC1="Karışık",AI19,"Bilinmeyen")))</f>
        <v>185</v>
      </c>
      <c r="AD51" s="528"/>
      <c r="AE51" s="528">
        <f>IF(AE1="Gündüz",AI17,IF(AE1="Gece",AI18,IF(AE1="Karışık",AI19,"Bilinmeyen")))</f>
        <v>185</v>
      </c>
      <c r="AF51" s="528"/>
    </row>
    <row r="52" spans="1:32" s="259" customFormat="1" ht="18" hidden="1" customHeight="1">
      <c r="A52" s="279"/>
      <c r="B52" s="280"/>
      <c r="C52" s="528">
        <f>IF(C1="Gündüz",AI17,IF(C1="Gece",AI18,IF(C1="Karışık",AI19,"Bilinmeyen")))</f>
        <v>185</v>
      </c>
      <c r="D52" s="528"/>
      <c r="E52" s="528">
        <v>185</v>
      </c>
      <c r="F52" s="528"/>
      <c r="G52" s="528">
        <f>IF(G1="Gündüz",AI17,IF(G1="Gece",AI18,IF(G1="Karışık",AI19,"Bilinmeyen")))</f>
        <v>187</v>
      </c>
      <c r="H52" s="528"/>
      <c r="I52" s="528">
        <f>IF(I1="Gündüz",AI17,IF(I1="Gece",AI18,IF(I1="Karışık",AI19,"Bilinmeyen")))</f>
        <v>187</v>
      </c>
      <c r="J52" s="528"/>
      <c r="K52" s="528">
        <f>IF(K1="Gündüz",AI17,IF(K1="Gece",AI18,IF(K1="Karışık",AI19,"Bilinmeyen")))</f>
        <v>187</v>
      </c>
      <c r="L52" s="528"/>
      <c r="M52" s="528">
        <f>IF(M1="Gündüz",AI17,IF(M1="Gece",AI18,IF(M1="Karışık",AI19,"Bilinmeyen")))</f>
        <v>185</v>
      </c>
      <c r="N52" s="528"/>
      <c r="O52" s="528">
        <f>IF(O1="Gündüz",AI17,IF(O1="Gece",AI18,IF(O1="Karışık",AI19,"Bilinmeyen")))</f>
        <v>185</v>
      </c>
      <c r="P52" s="528"/>
      <c r="Q52" s="528">
        <f>IF(Q1="Gündüz",AI17,IF(Q1="Gece",AI18,IF(Q1="Karışık",AI19,"Bilinmeyen")))</f>
        <v>190</v>
      </c>
      <c r="R52" s="528"/>
      <c r="S52" s="528">
        <f>IF(S1="Gündüz",AI17,IF(S1="Gece",AI18,IF(S1="Karışık",AI19,"Bilinmeyen")))</f>
        <v>185</v>
      </c>
      <c r="T52" s="528"/>
      <c r="U52" s="528">
        <f>IF(U1="Gündüz",AI17,IF(U1="Gece",AI18,IF(U1="Karışık",AI19,"Bilinmeyen")))</f>
        <v>185</v>
      </c>
      <c r="V52" s="528"/>
      <c r="W52" s="528">
        <f>IF(W1="Gündüz",AI17,IF(W1="Gece",AI18,IF(W1="Karışık",AI19,"Bilinmeyen")))</f>
        <v>190</v>
      </c>
      <c r="X52" s="528"/>
      <c r="Y52" s="528">
        <f>IF(Y1="Gündüz",AI17,IF(Y1="Gece",AI18,IF(Y1="Karışık",AI19,"Bilinmeyen")))</f>
        <v>187</v>
      </c>
      <c r="Z52" s="528"/>
      <c r="AA52" s="535">
        <f>IF(AA1="Gündüz",AI17,IF(AA1="Gece",AI18,IF(AA1="Karışık",AI19,"Bilinmeyen")))</f>
        <v>185</v>
      </c>
      <c r="AB52" s="536"/>
      <c r="AC52" s="528">
        <f>IF(AC1="Gündüz",AI17,IF(AC1="Gece",AI18,IF(AC1="Karışık",AI19,"Bilinmeyen")))</f>
        <v>185</v>
      </c>
      <c r="AD52" s="528"/>
      <c r="AE52" s="528">
        <f>IF(AE1="Gündüz",AI17,IF(AE1="Gece",AI18,IF(AE1="Karışık",AI19,"Bilinmeyen")))</f>
        <v>185</v>
      </c>
      <c r="AF52" s="528"/>
    </row>
    <row r="53" spans="1:32" s="259" customFormat="1" ht="18" hidden="1" customHeight="1">
      <c r="A53" s="279"/>
      <c r="B53" s="281"/>
      <c r="C53" s="529"/>
      <c r="D53" s="529"/>
      <c r="E53" s="529"/>
      <c r="F53" s="529"/>
      <c r="G53" s="529"/>
      <c r="H53" s="529"/>
      <c r="I53" s="529"/>
      <c r="J53" s="529"/>
      <c r="K53" s="530"/>
      <c r="L53" s="530"/>
      <c r="M53" s="529"/>
      <c r="N53" s="529"/>
      <c r="O53" s="529"/>
      <c r="P53" s="529"/>
      <c r="Q53" s="529"/>
      <c r="R53" s="529"/>
      <c r="S53" s="529"/>
      <c r="T53" s="529"/>
      <c r="U53" s="529"/>
      <c r="V53" s="529"/>
      <c r="W53" s="529"/>
      <c r="X53" s="529"/>
      <c r="Y53" s="529"/>
      <c r="Z53" s="529"/>
      <c r="AA53" s="290"/>
      <c r="AB53" s="290"/>
      <c r="AC53" s="290"/>
      <c r="AD53" s="290"/>
      <c r="AE53" s="290"/>
      <c r="AF53" s="290"/>
    </row>
    <row r="54" spans="1:32" s="259" customFormat="1" ht="18" hidden="1" customHeight="1">
      <c r="A54" s="261"/>
      <c r="B54" s="282"/>
      <c r="C54" s="529"/>
      <c r="D54" s="529"/>
      <c r="E54" s="260"/>
      <c r="F54" s="260"/>
      <c r="G54" s="529"/>
      <c r="H54" s="529"/>
      <c r="I54" s="529"/>
      <c r="J54" s="529"/>
      <c r="K54" s="529"/>
      <c r="L54" s="529"/>
      <c r="M54" s="529"/>
      <c r="N54" s="529"/>
      <c r="O54" s="529"/>
      <c r="P54" s="529"/>
      <c r="Q54" s="529"/>
      <c r="R54" s="529"/>
      <c r="S54" s="529"/>
      <c r="T54" s="529"/>
      <c r="U54" s="529"/>
      <c r="V54" s="529"/>
      <c r="W54" s="529"/>
      <c r="X54" s="529"/>
      <c r="Y54" s="529"/>
      <c r="Z54" s="529"/>
      <c r="AA54" s="290"/>
      <c r="AB54" s="290"/>
      <c r="AC54" s="290"/>
      <c r="AD54" s="290"/>
      <c r="AE54" s="290"/>
      <c r="AF54" s="290"/>
    </row>
    <row r="55" spans="1:32" s="259" customFormat="1" ht="18" hidden="1" customHeight="1">
      <c r="B55" s="283"/>
      <c r="C55" s="532"/>
      <c r="D55" s="532"/>
      <c r="G55" s="464"/>
      <c r="H55" s="464"/>
      <c r="I55" s="464"/>
      <c r="J55" s="464"/>
      <c r="K55" s="464"/>
      <c r="L55" s="464"/>
      <c r="M55" s="464"/>
      <c r="N55" s="464"/>
      <c r="O55" s="464"/>
      <c r="P55" s="464"/>
      <c r="Q55" s="464"/>
      <c r="R55" s="464"/>
      <c r="S55" s="464"/>
      <c r="T55" s="464"/>
      <c r="U55" s="464"/>
      <c r="V55" s="464"/>
      <c r="W55" s="464"/>
      <c r="X55" s="464"/>
      <c r="Y55" s="464"/>
      <c r="Z55" s="464"/>
      <c r="AA55" s="286"/>
      <c r="AB55" s="286"/>
      <c r="AC55" s="286"/>
      <c r="AD55" s="286"/>
      <c r="AE55" s="286"/>
      <c r="AF55" s="286"/>
    </row>
    <row r="56" spans="1:32" s="259" customFormat="1" ht="18" hidden="1">
      <c r="B56" s="532"/>
      <c r="C56" s="532"/>
      <c r="D56" s="284"/>
      <c r="G56" s="464"/>
      <c r="H56" s="464"/>
      <c r="I56" s="464"/>
      <c r="J56" s="464"/>
      <c r="K56" s="464"/>
      <c r="L56" s="464"/>
      <c r="M56" s="464"/>
      <c r="N56" s="464"/>
      <c r="O56" s="464"/>
      <c r="P56" s="464"/>
      <c r="Q56" s="464"/>
      <c r="R56" s="464"/>
      <c r="S56" s="464"/>
      <c r="T56" s="464"/>
      <c r="U56" s="464"/>
      <c r="V56" s="464"/>
      <c r="Y56" s="531"/>
      <c r="Z56" s="531"/>
      <c r="AA56" s="291"/>
      <c r="AB56" s="291"/>
      <c r="AC56" s="291"/>
      <c r="AD56" s="291"/>
      <c r="AE56" s="291"/>
      <c r="AF56" s="291"/>
    </row>
    <row r="57" spans="1:32" s="259" customFormat="1" ht="18" hidden="1">
      <c r="B57" s="532"/>
      <c r="C57" s="532"/>
      <c r="D57" s="284"/>
      <c r="G57" s="464"/>
      <c r="H57" s="464"/>
      <c r="I57" s="464"/>
      <c r="J57" s="464"/>
      <c r="K57" s="464"/>
      <c r="L57" s="464"/>
      <c r="M57" s="464"/>
      <c r="N57" s="464"/>
      <c r="O57" s="464"/>
      <c r="P57" s="464"/>
      <c r="Q57" s="464"/>
      <c r="R57" s="464"/>
      <c r="S57" s="464"/>
      <c r="T57" s="464"/>
      <c r="U57" s="464"/>
      <c r="V57" s="464"/>
      <c r="AA57" s="286"/>
      <c r="AB57" s="286"/>
      <c r="AC57" s="286"/>
      <c r="AD57" s="286"/>
      <c r="AE57" s="286"/>
      <c r="AF57" s="286"/>
    </row>
    <row r="58" spans="1:32" s="259" customFormat="1" ht="18" hidden="1">
      <c r="B58" s="532"/>
      <c r="C58" s="532"/>
      <c r="D58" s="284"/>
      <c r="G58" s="464"/>
      <c r="H58" s="464"/>
      <c r="I58" s="464"/>
      <c r="J58" s="464"/>
      <c r="K58" s="464"/>
      <c r="L58" s="464"/>
      <c r="M58" s="464"/>
      <c r="N58" s="464"/>
      <c r="O58" s="464"/>
      <c r="P58" s="464"/>
      <c r="Q58" s="464"/>
      <c r="R58" s="464"/>
      <c r="S58" s="464"/>
      <c r="T58" s="464"/>
      <c r="U58" s="464"/>
      <c r="V58" s="464"/>
      <c r="AA58" s="286"/>
      <c r="AB58" s="286"/>
      <c r="AC58" s="286"/>
      <c r="AD58" s="286"/>
      <c r="AE58" s="286"/>
      <c r="AF58" s="286"/>
    </row>
    <row r="59" spans="1:32" s="259" customFormat="1" ht="18" hidden="1">
      <c r="B59" s="532"/>
      <c r="C59" s="532"/>
      <c r="D59" s="284"/>
      <c r="G59" s="464"/>
      <c r="H59" s="464"/>
      <c r="I59" s="464"/>
      <c r="J59" s="464"/>
      <c r="K59" s="464"/>
      <c r="L59" s="464"/>
      <c r="M59" s="464"/>
      <c r="N59" s="464"/>
      <c r="O59" s="464"/>
      <c r="P59" s="464"/>
      <c r="Q59" s="464"/>
      <c r="R59" s="464"/>
      <c r="S59" s="464"/>
      <c r="T59" s="464"/>
      <c r="U59" s="464"/>
      <c r="V59" s="464"/>
      <c r="AA59" s="286"/>
      <c r="AB59" s="286"/>
      <c r="AC59" s="286"/>
      <c r="AD59" s="286"/>
      <c r="AE59" s="286"/>
      <c r="AF59" s="286"/>
    </row>
    <row r="60" spans="1:32" s="259" customFormat="1" ht="18" hidden="1">
      <c r="B60" s="533"/>
      <c r="C60" s="533"/>
      <c r="D60" s="284"/>
      <c r="G60" s="464"/>
      <c r="H60" s="464"/>
      <c r="I60" s="464"/>
      <c r="J60" s="464"/>
      <c r="K60" s="464"/>
      <c r="L60" s="464"/>
      <c r="M60" s="464"/>
      <c r="N60" s="464"/>
      <c r="O60" s="464"/>
      <c r="P60" s="464"/>
      <c r="Q60" s="464"/>
      <c r="R60" s="464"/>
      <c r="S60" s="464"/>
      <c r="T60" s="464"/>
      <c r="U60" s="464"/>
      <c r="V60" s="464"/>
      <c r="AA60" s="286"/>
      <c r="AB60" s="286"/>
      <c r="AC60" s="286"/>
      <c r="AD60" s="286"/>
      <c r="AE60" s="286"/>
      <c r="AF60" s="286"/>
    </row>
    <row r="61" spans="1:32" s="259" customFormat="1" ht="17.649999999999999" hidden="1" customHeight="1">
      <c r="B61" s="534"/>
      <c r="C61" s="534"/>
      <c r="D61" s="284"/>
      <c r="G61" s="464"/>
      <c r="H61" s="464"/>
      <c r="I61" s="464"/>
      <c r="J61" s="464"/>
      <c r="K61" s="464"/>
      <c r="L61" s="464"/>
      <c r="M61" s="464"/>
      <c r="N61" s="464"/>
      <c r="O61" s="464"/>
      <c r="P61" s="464"/>
      <c r="Q61" s="464"/>
      <c r="R61" s="464"/>
      <c r="S61" s="464"/>
      <c r="T61" s="464"/>
      <c r="U61" s="464"/>
      <c r="V61" s="464"/>
      <c r="AA61" s="286"/>
      <c r="AB61" s="286"/>
      <c r="AC61" s="286"/>
      <c r="AD61" s="286"/>
      <c r="AE61" s="286"/>
      <c r="AF61" s="286"/>
    </row>
    <row r="62" spans="1:32" s="259" customFormat="1" ht="18" hidden="1">
      <c r="B62" s="533"/>
      <c r="C62" s="533"/>
      <c r="D62" s="284"/>
      <c r="G62" s="464"/>
      <c r="H62" s="464"/>
      <c r="I62" s="464"/>
      <c r="J62" s="464"/>
      <c r="K62" s="464"/>
      <c r="L62" s="464"/>
      <c r="M62" s="464"/>
      <c r="N62" s="464"/>
      <c r="O62" s="464"/>
      <c r="P62" s="464"/>
      <c r="Q62" s="464"/>
      <c r="R62" s="464"/>
      <c r="S62" s="464"/>
      <c r="T62" s="464"/>
      <c r="U62" s="464"/>
      <c r="V62" s="464"/>
      <c r="AA62" s="286"/>
      <c r="AB62" s="286"/>
      <c r="AC62" s="286"/>
      <c r="AD62" s="286"/>
      <c r="AE62" s="286"/>
      <c r="AF62" s="286"/>
    </row>
    <row r="63" spans="1:32" s="259" customFormat="1" ht="18" hidden="1">
      <c r="B63" s="533"/>
      <c r="C63" s="533"/>
      <c r="D63" s="284"/>
      <c r="G63" s="464"/>
      <c r="H63" s="464"/>
      <c r="I63" s="464"/>
      <c r="J63" s="464"/>
      <c r="K63" s="464"/>
      <c r="L63" s="464"/>
      <c r="M63" s="464"/>
      <c r="N63" s="464"/>
      <c r="O63" s="464"/>
      <c r="P63" s="464"/>
      <c r="Q63" s="464"/>
      <c r="R63" s="464"/>
      <c r="S63" s="464"/>
      <c r="T63" s="464"/>
      <c r="U63" s="464"/>
      <c r="V63" s="464"/>
      <c r="AA63" s="286"/>
      <c r="AB63" s="286"/>
      <c r="AC63" s="286"/>
      <c r="AD63" s="286"/>
      <c r="AE63" s="286"/>
      <c r="AF63" s="286"/>
    </row>
    <row r="64" spans="1:32" s="259" customFormat="1" ht="18" hidden="1">
      <c r="B64" s="533"/>
      <c r="C64" s="533"/>
      <c r="D64" s="284"/>
      <c r="G64" s="464"/>
      <c r="H64" s="464"/>
      <c r="I64" s="464"/>
      <c r="J64" s="464"/>
      <c r="K64" s="464"/>
      <c r="L64" s="464"/>
      <c r="M64" s="464"/>
      <c r="N64" s="464"/>
      <c r="O64" s="464"/>
      <c r="P64" s="464"/>
      <c r="Q64" s="464"/>
      <c r="R64" s="464"/>
      <c r="S64" s="464"/>
      <c r="T64" s="464"/>
      <c r="U64" s="464"/>
      <c r="V64" s="464"/>
      <c r="AA64" s="286"/>
      <c r="AB64" s="286"/>
      <c r="AC64" s="286"/>
      <c r="AD64" s="286"/>
      <c r="AE64" s="286"/>
      <c r="AF64" s="286"/>
    </row>
    <row r="65" spans="2:32" s="259" customFormat="1" ht="18" hidden="1">
      <c r="B65" s="533"/>
      <c r="C65" s="533"/>
      <c r="D65" s="284"/>
      <c r="G65" s="464"/>
      <c r="H65" s="464"/>
      <c r="I65" s="464"/>
      <c r="J65" s="464"/>
      <c r="K65" s="464"/>
      <c r="L65" s="464"/>
      <c r="M65" s="464"/>
      <c r="N65" s="464"/>
      <c r="O65" s="464"/>
      <c r="P65" s="464"/>
      <c r="Q65" s="464"/>
      <c r="R65" s="464"/>
      <c r="S65" s="464"/>
      <c r="T65" s="464"/>
      <c r="U65" s="464"/>
      <c r="V65" s="464"/>
      <c r="AA65" s="286"/>
      <c r="AB65" s="286"/>
      <c r="AC65" s="286"/>
      <c r="AD65" s="286"/>
      <c r="AE65" s="286"/>
      <c r="AF65" s="286"/>
    </row>
    <row r="66" spans="2:32" s="259" customFormat="1" hidden="1">
      <c r="B66" s="464"/>
      <c r="C66" s="464"/>
      <c r="G66" s="464"/>
      <c r="H66" s="464"/>
      <c r="I66" s="464"/>
      <c r="J66" s="464"/>
      <c r="K66" s="464"/>
      <c r="L66" s="464"/>
      <c r="M66" s="464"/>
      <c r="N66" s="464"/>
      <c r="O66" s="464"/>
      <c r="P66" s="464"/>
      <c r="Q66" s="464"/>
      <c r="R66" s="464"/>
      <c r="S66" s="464"/>
      <c r="T66" s="464"/>
      <c r="U66" s="464"/>
      <c r="V66" s="464"/>
      <c r="AA66" s="286"/>
      <c r="AB66" s="286"/>
      <c r="AC66" s="286"/>
      <c r="AD66" s="286"/>
      <c r="AE66" s="286"/>
      <c r="AF66" s="286"/>
    </row>
    <row r="67" spans="2:32" s="259" customFormat="1" hidden="1">
      <c r="B67" s="464"/>
      <c r="C67" s="464"/>
      <c r="G67" s="464"/>
      <c r="H67" s="464"/>
      <c r="I67" s="464"/>
      <c r="J67" s="464"/>
      <c r="K67" s="464"/>
      <c r="L67" s="464"/>
      <c r="M67" s="464"/>
      <c r="N67" s="464"/>
      <c r="O67" s="464"/>
      <c r="P67" s="464"/>
      <c r="Q67" s="464"/>
      <c r="R67" s="464"/>
      <c r="S67" s="464"/>
      <c r="T67" s="464"/>
      <c r="U67" s="464"/>
      <c r="V67" s="464"/>
      <c r="AA67" s="286"/>
      <c r="AB67" s="286"/>
      <c r="AC67" s="286"/>
      <c r="AD67" s="286"/>
      <c r="AE67" s="286"/>
      <c r="AF67" s="286"/>
    </row>
    <row r="68" spans="2:32" s="259" customFormat="1" hidden="1">
      <c r="G68" s="464"/>
      <c r="H68" s="464"/>
      <c r="I68" s="464"/>
      <c r="J68" s="464"/>
      <c r="K68" s="464"/>
      <c r="L68" s="464"/>
      <c r="M68" s="464"/>
      <c r="N68" s="464"/>
      <c r="O68" s="464"/>
      <c r="P68" s="464"/>
      <c r="Q68" s="464"/>
      <c r="R68" s="464"/>
      <c r="S68" s="464"/>
      <c r="T68" s="464"/>
      <c r="U68" s="464"/>
      <c r="V68" s="464"/>
      <c r="AA68" s="286"/>
      <c r="AB68" s="286"/>
      <c r="AC68" s="286"/>
      <c r="AD68" s="286"/>
      <c r="AE68" s="286"/>
      <c r="AF68" s="286"/>
    </row>
    <row r="69" spans="2:32" s="259" customFormat="1" hidden="1">
      <c r="G69" s="464"/>
      <c r="H69" s="464"/>
      <c r="I69" s="464"/>
      <c r="J69" s="464"/>
      <c r="K69" s="464"/>
      <c r="L69" s="464"/>
      <c r="M69" s="464"/>
      <c r="N69" s="464"/>
      <c r="O69" s="464"/>
      <c r="P69" s="464"/>
      <c r="Q69" s="464"/>
      <c r="R69" s="464"/>
      <c r="S69" s="464"/>
      <c r="T69" s="464"/>
      <c r="U69" s="464"/>
      <c r="V69" s="464"/>
      <c r="AA69" s="286"/>
      <c r="AB69" s="286"/>
      <c r="AC69" s="286"/>
      <c r="AD69" s="286"/>
      <c r="AE69" s="286"/>
      <c r="AF69" s="286"/>
    </row>
    <row r="70" spans="2:32" s="259" customFormat="1" ht="15.75" hidden="1" customHeight="1">
      <c r="C70" s="464"/>
      <c r="D70" s="464"/>
      <c r="E70" s="464"/>
      <c r="F70" s="464"/>
      <c r="G70" s="464"/>
      <c r="H70" s="464"/>
      <c r="I70" s="464"/>
      <c r="J70" s="464"/>
      <c r="K70" s="464"/>
      <c r="L70" s="464"/>
      <c r="M70" s="464"/>
      <c r="N70" s="464"/>
      <c r="O70" s="464"/>
      <c r="P70" s="464"/>
      <c r="Q70" s="464"/>
      <c r="R70" s="464"/>
      <c r="S70" s="464"/>
      <c r="T70" s="464"/>
      <c r="U70" s="464"/>
      <c r="V70" s="464"/>
      <c r="AA70" s="286"/>
      <c r="AB70" s="286"/>
      <c r="AC70" s="286"/>
      <c r="AD70" s="286"/>
      <c r="AE70" s="286"/>
      <c r="AF70" s="286"/>
    </row>
    <row r="71" spans="2:32" s="259" customFormat="1" ht="15.75" hidden="1" customHeight="1">
      <c r="C71" s="464"/>
      <c r="D71" s="464"/>
      <c r="E71" s="464"/>
      <c r="F71" s="464"/>
      <c r="G71" s="464"/>
      <c r="H71" s="464"/>
      <c r="I71" s="464"/>
      <c r="J71" s="464"/>
      <c r="K71" s="464"/>
      <c r="L71" s="464"/>
      <c r="M71" s="464"/>
      <c r="N71" s="464"/>
      <c r="O71" s="464"/>
      <c r="P71" s="464"/>
      <c r="Q71" s="464"/>
      <c r="R71" s="464"/>
      <c r="S71" s="464"/>
      <c r="T71" s="464"/>
      <c r="U71" s="464"/>
      <c r="V71" s="464"/>
      <c r="AA71" s="286"/>
      <c r="AB71" s="286"/>
      <c r="AC71" s="286"/>
      <c r="AD71" s="286"/>
      <c r="AE71" s="286"/>
      <c r="AF71" s="286"/>
    </row>
    <row r="72" spans="2:32" s="259" customFormat="1" ht="15.75" hidden="1" customHeight="1">
      <c r="C72" s="464"/>
      <c r="D72" s="464"/>
      <c r="E72" s="464"/>
      <c r="F72" s="464"/>
      <c r="G72" s="464"/>
      <c r="H72" s="464"/>
      <c r="I72" s="464"/>
      <c r="J72" s="464"/>
      <c r="K72" s="464"/>
      <c r="L72" s="464"/>
      <c r="M72" s="464"/>
      <c r="N72" s="464"/>
      <c r="O72" s="464"/>
      <c r="P72" s="464"/>
      <c r="Q72" s="464"/>
      <c r="R72" s="464"/>
      <c r="S72" s="464"/>
      <c r="T72" s="464"/>
      <c r="U72" s="464"/>
      <c r="V72" s="464"/>
      <c r="AA72" s="286"/>
      <c r="AB72" s="286"/>
      <c r="AC72" s="286"/>
      <c r="AD72" s="286"/>
      <c r="AE72" s="286"/>
      <c r="AF72" s="286"/>
    </row>
    <row r="73" spans="2:32" s="259" customFormat="1" ht="15.75" hidden="1" customHeight="1">
      <c r="C73" s="464"/>
      <c r="D73" s="464"/>
      <c r="E73" s="464"/>
      <c r="F73" s="464"/>
      <c r="G73" s="464"/>
      <c r="H73" s="464"/>
      <c r="I73" s="464"/>
      <c r="J73" s="464"/>
      <c r="K73" s="464"/>
      <c r="L73" s="464"/>
      <c r="M73" s="464"/>
      <c r="N73" s="464"/>
      <c r="O73" s="464"/>
      <c r="P73" s="464"/>
      <c r="Q73" s="464"/>
      <c r="R73" s="464"/>
      <c r="S73" s="464"/>
      <c r="T73" s="464"/>
      <c r="U73" s="464"/>
      <c r="V73" s="464"/>
      <c r="AA73" s="286"/>
      <c r="AB73" s="286"/>
      <c r="AC73" s="286"/>
      <c r="AD73" s="286"/>
      <c r="AE73" s="286"/>
      <c r="AF73" s="286"/>
    </row>
    <row r="74" spans="2:32" s="259" customFormat="1" ht="15.75" hidden="1" customHeight="1">
      <c r="C74" s="464"/>
      <c r="D74" s="464"/>
      <c r="E74" s="464"/>
      <c r="F74" s="464"/>
      <c r="G74" s="464"/>
      <c r="H74" s="464"/>
      <c r="I74" s="464"/>
      <c r="J74" s="464"/>
      <c r="K74" s="464"/>
      <c r="L74" s="464"/>
      <c r="M74" s="464"/>
      <c r="N74" s="464"/>
      <c r="O74" s="464"/>
      <c r="P74" s="464"/>
      <c r="Q74" s="464"/>
      <c r="R74" s="464"/>
      <c r="S74" s="464"/>
      <c r="T74" s="464"/>
      <c r="U74" s="464"/>
      <c r="V74" s="464"/>
      <c r="AA74" s="286"/>
      <c r="AB74" s="286"/>
      <c r="AC74" s="286"/>
      <c r="AD74" s="286"/>
      <c r="AE74" s="286"/>
      <c r="AF74" s="286"/>
    </row>
    <row r="75" spans="2:32" s="259" customFormat="1" ht="15.75" hidden="1" customHeight="1">
      <c r="C75" s="464"/>
      <c r="D75" s="464"/>
      <c r="E75" s="464"/>
      <c r="F75" s="464"/>
      <c r="G75" s="464"/>
      <c r="H75" s="464"/>
      <c r="I75" s="464"/>
      <c r="J75" s="464"/>
      <c r="K75" s="464"/>
      <c r="L75" s="464"/>
      <c r="M75" s="464"/>
      <c r="N75" s="464"/>
      <c r="O75" s="464"/>
      <c r="P75" s="464"/>
      <c r="Q75" s="464"/>
      <c r="R75" s="464"/>
      <c r="S75" s="464"/>
      <c r="T75" s="464"/>
      <c r="U75" s="464"/>
      <c r="V75" s="464"/>
      <c r="AA75" s="286"/>
      <c r="AB75" s="286"/>
      <c r="AC75" s="286"/>
      <c r="AD75" s="286"/>
      <c r="AE75" s="286"/>
      <c r="AF75" s="286"/>
    </row>
    <row r="76" spans="2:32" s="259" customFormat="1" ht="15.75" hidden="1" customHeight="1">
      <c r="C76" s="464"/>
      <c r="D76" s="464"/>
      <c r="E76" s="464"/>
      <c r="F76" s="464"/>
      <c r="G76" s="464"/>
      <c r="H76" s="464"/>
      <c r="I76" s="464"/>
      <c r="J76" s="464"/>
      <c r="K76" s="464"/>
      <c r="L76" s="464"/>
      <c r="M76" s="464"/>
      <c r="N76" s="464"/>
      <c r="O76" s="464"/>
      <c r="P76" s="464"/>
      <c r="Q76" s="464"/>
      <c r="R76" s="464"/>
      <c r="S76" s="464"/>
      <c r="T76" s="464"/>
      <c r="U76" s="464"/>
      <c r="V76" s="464"/>
      <c r="AA76" s="286"/>
      <c r="AB76" s="286"/>
      <c r="AC76" s="286"/>
      <c r="AD76" s="286"/>
      <c r="AE76" s="286"/>
      <c r="AF76" s="286"/>
    </row>
    <row r="77" spans="2:32" s="259" customFormat="1" ht="15.75" hidden="1" customHeight="1">
      <c r="C77" s="464"/>
      <c r="D77" s="464"/>
      <c r="E77" s="464"/>
      <c r="F77" s="464"/>
      <c r="G77" s="464"/>
      <c r="H77" s="464"/>
      <c r="I77" s="464"/>
      <c r="J77" s="464"/>
      <c r="K77" s="464"/>
      <c r="L77" s="464"/>
      <c r="M77" s="464"/>
      <c r="N77" s="464"/>
      <c r="O77" s="464"/>
      <c r="P77" s="464"/>
      <c r="Q77" s="464"/>
      <c r="R77" s="464"/>
      <c r="S77" s="464"/>
      <c r="T77" s="464"/>
      <c r="U77" s="464"/>
      <c r="V77" s="464"/>
      <c r="AA77" s="286"/>
      <c r="AB77" s="286"/>
      <c r="AC77" s="286"/>
      <c r="AD77" s="286"/>
      <c r="AE77" s="286"/>
      <c r="AF77" s="286"/>
    </row>
    <row r="78" spans="2:32" s="259" customFormat="1" hidden="1">
      <c r="AA78" s="286"/>
      <c r="AB78" s="286"/>
      <c r="AC78" s="286"/>
      <c r="AD78" s="286"/>
      <c r="AE78" s="286"/>
      <c r="AF78" s="286"/>
    </row>
    <row r="79" spans="2:32" s="259" customFormat="1" hidden="1">
      <c r="AA79" s="286"/>
      <c r="AB79" s="286"/>
      <c r="AC79" s="286"/>
      <c r="AD79" s="286"/>
      <c r="AE79" s="286"/>
      <c r="AF79" s="286"/>
    </row>
    <row r="80" spans="2:32" s="259" customFormat="1" hidden="1">
      <c r="AA80" s="286"/>
      <c r="AB80" s="286"/>
      <c r="AC80" s="286"/>
      <c r="AD80" s="286"/>
      <c r="AE80" s="286"/>
      <c r="AF80" s="286"/>
    </row>
    <row r="81" spans="1:32" s="259" customFormat="1" hidden="1">
      <c r="AA81" s="286"/>
      <c r="AB81" s="286"/>
      <c r="AC81" s="286"/>
      <c r="AD81" s="286"/>
      <c r="AE81" s="286"/>
      <c r="AF81" s="286"/>
    </row>
    <row r="82" spans="1:32" s="259" customFormat="1" hidden="1">
      <c r="AA82" s="286"/>
      <c r="AB82" s="286"/>
      <c r="AC82" s="286"/>
      <c r="AD82" s="286"/>
      <c r="AE82" s="286"/>
      <c r="AF82" s="286"/>
    </row>
    <row r="83" spans="1:32" s="259" customFormat="1" hidden="1">
      <c r="AA83" s="286"/>
      <c r="AB83" s="286"/>
      <c r="AC83" s="286"/>
      <c r="AD83" s="286"/>
      <c r="AE83" s="286"/>
      <c r="AF83" s="286"/>
    </row>
    <row r="84" spans="1:32" s="259" customFormat="1" hidden="1">
      <c r="AA84" s="286"/>
      <c r="AB84" s="286"/>
      <c r="AC84" s="286"/>
      <c r="AD84" s="286"/>
      <c r="AE84" s="286"/>
      <c r="AF84" s="286"/>
    </row>
    <row r="85" spans="1:32" s="259" customFormat="1" ht="15.75" hidden="1" thickBot="1">
      <c r="AA85" s="286"/>
      <c r="AB85" s="286"/>
      <c r="AC85" s="286"/>
      <c r="AD85" s="286"/>
      <c r="AE85" s="286"/>
      <c r="AF85" s="286"/>
    </row>
    <row r="86" spans="1:32" s="259" customFormat="1" ht="29.25" thickBot="1">
      <c r="A86" s="262" t="s">
        <v>88</v>
      </c>
      <c r="B86" s="263">
        <v>2019</v>
      </c>
      <c r="D86" s="471" t="s">
        <v>87</v>
      </c>
      <c r="E86" s="472"/>
      <c r="F86" s="472"/>
      <c r="G86" s="472"/>
      <c r="H86" s="251">
        <v>8</v>
      </c>
      <c r="I86" s="471" t="s">
        <v>11</v>
      </c>
      <c r="J86" s="472"/>
      <c r="K86" s="472"/>
      <c r="L86" s="472"/>
      <c r="M86" s="251">
        <v>5</v>
      </c>
      <c r="AA86" s="286"/>
      <c r="AB86" s="286"/>
      <c r="AC86" s="286"/>
      <c r="AD86" s="286"/>
      <c r="AE86" s="286"/>
      <c r="AF86" s="286"/>
    </row>
    <row r="87" spans="1:32" s="259" customFormat="1" ht="15.75" thickBot="1">
      <c r="D87" s="250">
        <f>H86</f>
        <v>8</v>
      </c>
      <c r="E87" s="250"/>
      <c r="F87" s="250"/>
      <c r="G87" s="250">
        <f>M86</f>
        <v>5</v>
      </c>
      <c r="U87" s="464" t="s">
        <v>199</v>
      </c>
      <c r="V87" s="464"/>
      <c r="W87" s="464"/>
      <c r="X87" s="464"/>
      <c r="Y87" s="464"/>
      <c r="Z87" s="464"/>
      <c r="AA87" s="464"/>
      <c r="AB87" s="286"/>
      <c r="AC87" s="286"/>
      <c r="AD87" s="286"/>
      <c r="AE87" s="286"/>
      <c r="AF87" s="286"/>
    </row>
    <row r="88" spans="1:32" s="259" customFormat="1" hidden="1">
      <c r="A88" s="246">
        <f>DATE(B86,1,1)</f>
        <v>43466</v>
      </c>
      <c r="B88" s="259" t="str">
        <f>TEXT(A88,"GGGG")</f>
        <v>Salı</v>
      </c>
      <c r="C88" s="259">
        <f t="shared" ref="C88:C151" si="12">IF(B88="Salı",D88,0)+IF(B88="Pazartesi",D88,0)+IF(B88="Çarşamba",D88,0)+IF(B88="Perşembe",D88,0)+IF(B88="Cuma",D88,0)+IF(B88="Cumartesi",G88,0)+IF(B88="Pazar",0,0)</f>
        <v>8</v>
      </c>
      <c r="D88" s="250">
        <f>D87</f>
        <v>8</v>
      </c>
      <c r="E88" s="250"/>
      <c r="F88" s="250"/>
      <c r="G88" s="250">
        <f>G87</f>
        <v>5</v>
      </c>
      <c r="AA88" s="286"/>
      <c r="AB88" s="286"/>
      <c r="AC88" s="286"/>
      <c r="AD88" s="286"/>
      <c r="AE88" s="286"/>
      <c r="AF88" s="286"/>
    </row>
    <row r="89" spans="1:32" s="259" customFormat="1" hidden="1">
      <c r="A89" s="246">
        <f>A88+1</f>
        <v>43467</v>
      </c>
      <c r="B89" s="259" t="str">
        <f t="shared" ref="B89:B152" si="13">TEXT(A89,"GGGG")</f>
        <v>Çarşamba</v>
      </c>
      <c r="C89" s="259">
        <f t="shared" si="12"/>
        <v>8</v>
      </c>
      <c r="D89" s="250">
        <f>D87</f>
        <v>8</v>
      </c>
      <c r="E89" s="250"/>
      <c r="F89" s="250"/>
      <c r="G89" s="250">
        <f>G87</f>
        <v>5</v>
      </c>
      <c r="AA89" s="286"/>
      <c r="AB89" s="286"/>
      <c r="AC89" s="286"/>
      <c r="AD89" s="286"/>
      <c r="AE89" s="286"/>
      <c r="AF89" s="286"/>
    </row>
    <row r="90" spans="1:32" s="259" customFormat="1" hidden="1">
      <c r="A90" s="246">
        <f>A89+1</f>
        <v>43468</v>
      </c>
      <c r="B90" s="259" t="str">
        <f t="shared" si="13"/>
        <v>Perşembe</v>
      </c>
      <c r="C90" s="259">
        <f t="shared" si="12"/>
        <v>8</v>
      </c>
      <c r="D90" s="250">
        <f>D87</f>
        <v>8</v>
      </c>
      <c r="E90" s="250"/>
      <c r="F90" s="250"/>
      <c r="G90" s="250">
        <f t="shared" ref="G90" si="14">G89</f>
        <v>5</v>
      </c>
      <c r="AA90" s="286"/>
      <c r="AB90" s="286"/>
      <c r="AC90" s="286"/>
      <c r="AD90" s="286"/>
      <c r="AE90" s="286"/>
      <c r="AF90" s="286"/>
    </row>
    <row r="91" spans="1:32" s="259" customFormat="1" hidden="1">
      <c r="A91" s="246">
        <f>A90+1</f>
        <v>43469</v>
      </c>
      <c r="B91" s="259" t="str">
        <f t="shared" si="13"/>
        <v>Cuma</v>
      </c>
      <c r="C91" s="259">
        <f t="shared" si="12"/>
        <v>8</v>
      </c>
      <c r="D91" s="250">
        <f t="shared" ref="D91" si="15">D90</f>
        <v>8</v>
      </c>
      <c r="E91" s="250"/>
      <c r="F91" s="250"/>
      <c r="G91" s="250">
        <f t="shared" ref="G91" si="16">G89</f>
        <v>5</v>
      </c>
      <c r="AA91" s="286"/>
      <c r="AB91" s="286"/>
      <c r="AC91" s="286"/>
      <c r="AD91" s="286"/>
      <c r="AE91" s="286"/>
      <c r="AF91" s="286"/>
    </row>
    <row r="92" spans="1:32" s="259" customFormat="1" hidden="1">
      <c r="A92" s="246">
        <f t="shared" ref="A92:A155" si="17">A91+1</f>
        <v>43470</v>
      </c>
      <c r="B92" s="259" t="str">
        <f t="shared" si="13"/>
        <v>Cumartesi</v>
      </c>
      <c r="C92" s="259">
        <f t="shared" si="12"/>
        <v>5</v>
      </c>
      <c r="D92" s="250">
        <f t="shared" ref="D92" si="18">D90</f>
        <v>8</v>
      </c>
      <c r="E92" s="250"/>
      <c r="F92" s="250"/>
      <c r="G92" s="250">
        <f t="shared" ref="G92" si="19">G91</f>
        <v>5</v>
      </c>
      <c r="AA92" s="286"/>
      <c r="AB92" s="286"/>
      <c r="AC92" s="286"/>
      <c r="AD92" s="286"/>
      <c r="AE92" s="286"/>
      <c r="AF92" s="286"/>
    </row>
    <row r="93" spans="1:32" s="259" customFormat="1" hidden="1">
      <c r="A93" s="246">
        <f t="shared" si="17"/>
        <v>43471</v>
      </c>
      <c r="B93" s="259" t="str">
        <f t="shared" si="13"/>
        <v>Pazar</v>
      </c>
      <c r="C93" s="259">
        <f t="shared" si="12"/>
        <v>0</v>
      </c>
      <c r="D93" s="250">
        <f t="shared" ref="D93" si="20">D90</f>
        <v>8</v>
      </c>
      <c r="E93" s="250"/>
      <c r="F93" s="250"/>
      <c r="G93" s="250">
        <f t="shared" ref="G93" si="21">G91</f>
        <v>5</v>
      </c>
      <c r="AA93" s="286"/>
      <c r="AB93" s="286"/>
      <c r="AC93" s="286"/>
      <c r="AD93" s="286"/>
      <c r="AE93" s="286"/>
      <c r="AF93" s="286"/>
    </row>
    <row r="94" spans="1:32" s="259" customFormat="1" hidden="1">
      <c r="A94" s="246">
        <f t="shared" si="17"/>
        <v>43472</v>
      </c>
      <c r="B94" s="259" t="str">
        <f t="shared" si="13"/>
        <v>Pazartesi</v>
      </c>
      <c r="C94" s="259">
        <f t="shared" si="12"/>
        <v>8</v>
      </c>
      <c r="D94" s="250">
        <f t="shared" ref="D94" si="22">D93</f>
        <v>8</v>
      </c>
      <c r="E94" s="250"/>
      <c r="F94" s="250"/>
      <c r="G94" s="250">
        <f t="shared" ref="G94" si="23">G93</f>
        <v>5</v>
      </c>
      <c r="AA94" s="286"/>
      <c r="AB94" s="286"/>
      <c r="AC94" s="286"/>
      <c r="AD94" s="286"/>
      <c r="AE94" s="286"/>
      <c r="AF94" s="286"/>
    </row>
    <row r="95" spans="1:32" s="259" customFormat="1" hidden="1">
      <c r="A95" s="246">
        <f t="shared" si="17"/>
        <v>43473</v>
      </c>
      <c r="B95" s="259" t="str">
        <f t="shared" si="13"/>
        <v>Salı</v>
      </c>
      <c r="C95" s="259">
        <f t="shared" si="12"/>
        <v>8</v>
      </c>
      <c r="D95" s="250">
        <f t="shared" ref="D95" si="24">D93</f>
        <v>8</v>
      </c>
      <c r="E95" s="250"/>
      <c r="F95" s="250"/>
      <c r="G95" s="250">
        <f t="shared" ref="G95" si="25">G93</f>
        <v>5</v>
      </c>
      <c r="AA95" s="286"/>
      <c r="AB95" s="286"/>
      <c r="AC95" s="286"/>
      <c r="AD95" s="286"/>
      <c r="AE95" s="286"/>
      <c r="AF95" s="286"/>
    </row>
    <row r="96" spans="1:32" s="259" customFormat="1" hidden="1">
      <c r="A96" s="246">
        <f t="shared" si="17"/>
        <v>43474</v>
      </c>
      <c r="B96" s="259" t="str">
        <f t="shared" si="13"/>
        <v>Çarşamba</v>
      </c>
      <c r="C96" s="259">
        <f t="shared" si="12"/>
        <v>8</v>
      </c>
      <c r="D96" s="250">
        <f t="shared" ref="D96" si="26">D93</f>
        <v>8</v>
      </c>
      <c r="E96" s="250"/>
      <c r="F96" s="250"/>
      <c r="G96" s="250">
        <f t="shared" ref="G96" si="27">G95</f>
        <v>5</v>
      </c>
      <c r="AA96" s="286"/>
      <c r="AB96" s="286"/>
      <c r="AC96" s="286"/>
      <c r="AD96" s="286"/>
      <c r="AE96" s="286"/>
      <c r="AF96" s="286"/>
    </row>
    <row r="97" spans="1:32" s="259" customFormat="1" hidden="1">
      <c r="A97" s="246">
        <f t="shared" si="17"/>
        <v>43475</v>
      </c>
      <c r="B97" s="259" t="str">
        <f t="shared" si="13"/>
        <v>Perşembe</v>
      </c>
      <c r="C97" s="259">
        <f t="shared" si="12"/>
        <v>8</v>
      </c>
      <c r="D97" s="250">
        <f t="shared" ref="D97" si="28">D96</f>
        <v>8</v>
      </c>
      <c r="E97" s="250"/>
      <c r="F97" s="250"/>
      <c r="G97" s="250">
        <f t="shared" ref="G97" si="29">G95</f>
        <v>5</v>
      </c>
      <c r="AA97" s="286"/>
      <c r="AB97" s="286"/>
      <c r="AC97" s="286"/>
      <c r="AD97" s="286"/>
      <c r="AE97" s="286"/>
      <c r="AF97" s="286"/>
    </row>
    <row r="98" spans="1:32" s="259" customFormat="1" hidden="1">
      <c r="A98" s="246">
        <f t="shared" si="17"/>
        <v>43476</v>
      </c>
      <c r="B98" s="259" t="str">
        <f t="shared" si="13"/>
        <v>Cuma</v>
      </c>
      <c r="C98" s="259">
        <f t="shared" si="12"/>
        <v>8</v>
      </c>
      <c r="D98" s="250">
        <f t="shared" ref="D98" si="30">D96</f>
        <v>8</v>
      </c>
      <c r="E98" s="250"/>
      <c r="F98" s="250"/>
      <c r="G98" s="250">
        <f t="shared" ref="G98" si="31">G97</f>
        <v>5</v>
      </c>
      <c r="AA98" s="286"/>
      <c r="AB98" s="286"/>
      <c r="AC98" s="286"/>
      <c r="AD98" s="286"/>
      <c r="AE98" s="286"/>
      <c r="AF98" s="286"/>
    </row>
    <row r="99" spans="1:32" s="259" customFormat="1" hidden="1">
      <c r="A99" s="246">
        <f t="shared" si="17"/>
        <v>43477</v>
      </c>
      <c r="B99" s="259" t="str">
        <f t="shared" si="13"/>
        <v>Cumartesi</v>
      </c>
      <c r="C99" s="259">
        <f t="shared" si="12"/>
        <v>5</v>
      </c>
      <c r="D99" s="250">
        <f t="shared" ref="D99" si="32">D96</f>
        <v>8</v>
      </c>
      <c r="E99" s="250"/>
      <c r="F99" s="250"/>
      <c r="G99" s="250">
        <f t="shared" ref="G99" si="33">G97</f>
        <v>5</v>
      </c>
      <c r="AA99" s="286"/>
      <c r="AB99" s="286"/>
      <c r="AC99" s="286"/>
      <c r="AD99" s="286"/>
      <c r="AE99" s="286"/>
      <c r="AF99" s="286"/>
    </row>
    <row r="100" spans="1:32" s="259" customFormat="1" hidden="1">
      <c r="A100" s="246">
        <f t="shared" si="17"/>
        <v>43478</v>
      </c>
      <c r="B100" s="259" t="str">
        <f t="shared" si="13"/>
        <v>Pazar</v>
      </c>
      <c r="C100" s="259">
        <f t="shared" si="12"/>
        <v>0</v>
      </c>
      <c r="D100" s="250">
        <f t="shared" ref="D100" si="34">D99</f>
        <v>8</v>
      </c>
      <c r="E100" s="250"/>
      <c r="F100" s="250"/>
      <c r="G100" s="250">
        <f t="shared" ref="G100" si="35">G99</f>
        <v>5</v>
      </c>
      <c r="AA100" s="286"/>
      <c r="AB100" s="286"/>
      <c r="AC100" s="286"/>
      <c r="AD100" s="286"/>
      <c r="AE100" s="286"/>
      <c r="AF100" s="286"/>
    </row>
    <row r="101" spans="1:32" s="259" customFormat="1" hidden="1">
      <c r="A101" s="246">
        <f t="shared" si="17"/>
        <v>43479</v>
      </c>
      <c r="B101" s="259" t="str">
        <f t="shared" si="13"/>
        <v>Pazartesi</v>
      </c>
      <c r="C101" s="259">
        <f t="shared" si="12"/>
        <v>8</v>
      </c>
      <c r="D101" s="250">
        <f t="shared" ref="D101" si="36">D99</f>
        <v>8</v>
      </c>
      <c r="E101" s="250"/>
      <c r="F101" s="250"/>
      <c r="G101" s="250">
        <f t="shared" ref="G101" si="37">G99</f>
        <v>5</v>
      </c>
      <c r="AA101" s="286"/>
      <c r="AB101" s="286"/>
      <c r="AC101" s="286"/>
      <c r="AD101" s="286"/>
      <c r="AE101" s="286"/>
      <c r="AF101" s="286"/>
    </row>
    <row r="102" spans="1:32" s="259" customFormat="1" hidden="1">
      <c r="A102" s="246">
        <f t="shared" si="17"/>
        <v>43480</v>
      </c>
      <c r="B102" s="259" t="str">
        <f t="shared" si="13"/>
        <v>Salı</v>
      </c>
      <c r="C102" s="259">
        <f t="shared" si="12"/>
        <v>8</v>
      </c>
      <c r="D102" s="250">
        <f t="shared" ref="D102" si="38">D99</f>
        <v>8</v>
      </c>
      <c r="E102" s="250"/>
      <c r="F102" s="250"/>
      <c r="G102" s="250">
        <f t="shared" ref="G102" si="39">G101</f>
        <v>5</v>
      </c>
      <c r="AA102" s="286"/>
      <c r="AB102" s="286"/>
      <c r="AC102" s="286"/>
      <c r="AD102" s="286"/>
      <c r="AE102" s="286"/>
      <c r="AF102" s="286"/>
    </row>
    <row r="103" spans="1:32" s="259" customFormat="1" hidden="1">
      <c r="A103" s="246">
        <f t="shared" si="17"/>
        <v>43481</v>
      </c>
      <c r="B103" s="259" t="str">
        <f t="shared" si="13"/>
        <v>Çarşamba</v>
      </c>
      <c r="C103" s="259">
        <f t="shared" si="12"/>
        <v>8</v>
      </c>
      <c r="D103" s="250">
        <f t="shared" ref="D103" si="40">D102</f>
        <v>8</v>
      </c>
      <c r="E103" s="250"/>
      <c r="F103" s="250"/>
      <c r="G103" s="250">
        <f t="shared" ref="G103" si="41">G101</f>
        <v>5</v>
      </c>
      <c r="AA103" s="286"/>
      <c r="AB103" s="286"/>
      <c r="AC103" s="286"/>
      <c r="AD103" s="286"/>
      <c r="AE103" s="286"/>
      <c r="AF103" s="286"/>
    </row>
    <row r="104" spans="1:32" s="259" customFormat="1" hidden="1">
      <c r="A104" s="246">
        <f t="shared" si="17"/>
        <v>43482</v>
      </c>
      <c r="B104" s="259" t="str">
        <f t="shared" si="13"/>
        <v>Perşembe</v>
      </c>
      <c r="C104" s="259">
        <f t="shared" si="12"/>
        <v>8</v>
      </c>
      <c r="D104" s="250">
        <f t="shared" ref="D104" si="42">D102</f>
        <v>8</v>
      </c>
      <c r="E104" s="250"/>
      <c r="F104" s="250"/>
      <c r="G104" s="250">
        <f t="shared" ref="G104" si="43">G103</f>
        <v>5</v>
      </c>
      <c r="AA104" s="286"/>
      <c r="AB104" s="286"/>
      <c r="AC104" s="286"/>
      <c r="AD104" s="286"/>
      <c r="AE104" s="286"/>
      <c r="AF104" s="286"/>
    </row>
    <row r="105" spans="1:32" s="259" customFormat="1" hidden="1">
      <c r="A105" s="246">
        <f t="shared" si="17"/>
        <v>43483</v>
      </c>
      <c r="B105" s="259" t="str">
        <f t="shared" si="13"/>
        <v>Cuma</v>
      </c>
      <c r="C105" s="259">
        <f t="shared" si="12"/>
        <v>8</v>
      </c>
      <c r="D105" s="250">
        <f t="shared" ref="D105" si="44">D102</f>
        <v>8</v>
      </c>
      <c r="E105" s="250"/>
      <c r="F105" s="250"/>
      <c r="G105" s="250">
        <f t="shared" ref="G105" si="45">G103</f>
        <v>5</v>
      </c>
      <c r="AA105" s="286"/>
      <c r="AB105" s="286"/>
      <c r="AC105" s="286"/>
      <c r="AD105" s="286"/>
      <c r="AE105" s="286"/>
      <c r="AF105" s="286"/>
    </row>
    <row r="106" spans="1:32" s="259" customFormat="1" hidden="1">
      <c r="A106" s="246">
        <f t="shared" si="17"/>
        <v>43484</v>
      </c>
      <c r="B106" s="259" t="str">
        <f t="shared" si="13"/>
        <v>Cumartesi</v>
      </c>
      <c r="C106" s="259">
        <f t="shared" si="12"/>
        <v>5</v>
      </c>
      <c r="D106" s="250">
        <f t="shared" ref="D106" si="46">D105</f>
        <v>8</v>
      </c>
      <c r="E106" s="250"/>
      <c r="F106" s="250"/>
      <c r="G106" s="250">
        <f t="shared" ref="G106" si="47">G105</f>
        <v>5</v>
      </c>
      <c r="AA106" s="286"/>
      <c r="AB106" s="286"/>
      <c r="AC106" s="286"/>
      <c r="AD106" s="286"/>
      <c r="AE106" s="286"/>
      <c r="AF106" s="286"/>
    </row>
    <row r="107" spans="1:32" s="259" customFormat="1" hidden="1">
      <c r="A107" s="246">
        <f t="shared" si="17"/>
        <v>43485</v>
      </c>
      <c r="B107" s="259" t="str">
        <f t="shared" si="13"/>
        <v>Pazar</v>
      </c>
      <c r="C107" s="259">
        <f t="shared" si="12"/>
        <v>0</v>
      </c>
      <c r="D107" s="250">
        <f t="shared" ref="D107" si="48">D105</f>
        <v>8</v>
      </c>
      <c r="E107" s="250"/>
      <c r="F107" s="250"/>
      <c r="G107" s="250">
        <f t="shared" ref="G107" si="49">G105</f>
        <v>5</v>
      </c>
      <c r="AA107" s="286"/>
      <c r="AB107" s="286"/>
      <c r="AC107" s="286"/>
      <c r="AD107" s="286"/>
      <c r="AE107" s="286"/>
      <c r="AF107" s="286"/>
    </row>
    <row r="108" spans="1:32" s="259" customFormat="1" hidden="1">
      <c r="A108" s="246">
        <f t="shared" si="17"/>
        <v>43486</v>
      </c>
      <c r="B108" s="259" t="str">
        <f t="shared" si="13"/>
        <v>Pazartesi</v>
      </c>
      <c r="C108" s="259">
        <f t="shared" si="12"/>
        <v>8</v>
      </c>
      <c r="D108" s="250">
        <f t="shared" ref="D108" si="50">D105</f>
        <v>8</v>
      </c>
      <c r="E108" s="250"/>
      <c r="F108" s="250"/>
      <c r="G108" s="250">
        <f t="shared" ref="G108" si="51">G107</f>
        <v>5</v>
      </c>
      <c r="AA108" s="286"/>
      <c r="AB108" s="286"/>
      <c r="AC108" s="286"/>
      <c r="AD108" s="286"/>
      <c r="AE108" s="286"/>
      <c r="AF108" s="286"/>
    </row>
    <row r="109" spans="1:32" s="259" customFormat="1" hidden="1">
      <c r="A109" s="246">
        <f t="shared" si="17"/>
        <v>43487</v>
      </c>
      <c r="B109" s="259" t="str">
        <f t="shared" si="13"/>
        <v>Salı</v>
      </c>
      <c r="C109" s="259">
        <f t="shared" si="12"/>
        <v>8</v>
      </c>
      <c r="D109" s="250">
        <f t="shared" ref="D109" si="52">D108</f>
        <v>8</v>
      </c>
      <c r="E109" s="250"/>
      <c r="F109" s="250"/>
      <c r="G109" s="250">
        <f t="shared" ref="G109" si="53">G107</f>
        <v>5</v>
      </c>
      <c r="AA109" s="286"/>
      <c r="AB109" s="286"/>
      <c r="AC109" s="286"/>
      <c r="AD109" s="286"/>
      <c r="AE109" s="286"/>
      <c r="AF109" s="286"/>
    </row>
    <row r="110" spans="1:32" s="259" customFormat="1" hidden="1">
      <c r="A110" s="246">
        <f t="shared" si="17"/>
        <v>43488</v>
      </c>
      <c r="B110" s="259" t="str">
        <f t="shared" si="13"/>
        <v>Çarşamba</v>
      </c>
      <c r="C110" s="259">
        <f t="shared" si="12"/>
        <v>8</v>
      </c>
      <c r="D110" s="250">
        <f t="shared" ref="D110" si="54">D108</f>
        <v>8</v>
      </c>
      <c r="E110" s="250"/>
      <c r="F110" s="250"/>
      <c r="G110" s="250">
        <f t="shared" ref="G110" si="55">G109</f>
        <v>5</v>
      </c>
      <c r="AA110" s="286"/>
      <c r="AB110" s="286"/>
      <c r="AC110" s="286"/>
      <c r="AD110" s="286"/>
      <c r="AE110" s="286"/>
      <c r="AF110" s="286"/>
    </row>
    <row r="111" spans="1:32" s="259" customFormat="1" hidden="1">
      <c r="A111" s="246">
        <f t="shared" si="17"/>
        <v>43489</v>
      </c>
      <c r="B111" s="259" t="str">
        <f t="shared" si="13"/>
        <v>Perşembe</v>
      </c>
      <c r="C111" s="259">
        <f t="shared" si="12"/>
        <v>8</v>
      </c>
      <c r="D111" s="250">
        <f t="shared" ref="D111" si="56">D108</f>
        <v>8</v>
      </c>
      <c r="E111" s="250"/>
      <c r="F111" s="250"/>
      <c r="G111" s="250">
        <f t="shared" ref="G111" si="57">G109</f>
        <v>5</v>
      </c>
      <c r="AA111" s="286"/>
      <c r="AB111" s="286"/>
      <c r="AC111" s="286"/>
      <c r="AD111" s="286"/>
      <c r="AE111" s="286"/>
      <c r="AF111" s="286"/>
    </row>
    <row r="112" spans="1:32" s="259" customFormat="1" hidden="1">
      <c r="A112" s="246">
        <f t="shared" si="17"/>
        <v>43490</v>
      </c>
      <c r="B112" s="259" t="str">
        <f t="shared" si="13"/>
        <v>Cuma</v>
      </c>
      <c r="C112" s="259">
        <f t="shared" si="12"/>
        <v>8</v>
      </c>
      <c r="D112" s="250">
        <f t="shared" ref="D112" si="58">D111</f>
        <v>8</v>
      </c>
      <c r="E112" s="250"/>
      <c r="F112" s="250"/>
      <c r="G112" s="250">
        <f t="shared" ref="G112" si="59">G111</f>
        <v>5</v>
      </c>
      <c r="AA112" s="286"/>
      <c r="AB112" s="286"/>
      <c r="AC112" s="286"/>
      <c r="AD112" s="286"/>
      <c r="AE112" s="286"/>
      <c r="AF112" s="286"/>
    </row>
    <row r="113" spans="1:32" s="259" customFormat="1" hidden="1">
      <c r="A113" s="246">
        <f t="shared" si="17"/>
        <v>43491</v>
      </c>
      <c r="B113" s="259" t="str">
        <f t="shared" si="13"/>
        <v>Cumartesi</v>
      </c>
      <c r="C113" s="259">
        <f t="shared" si="12"/>
        <v>5</v>
      </c>
      <c r="D113" s="250">
        <f t="shared" ref="D113" si="60">D111</f>
        <v>8</v>
      </c>
      <c r="E113" s="250"/>
      <c r="F113" s="250"/>
      <c r="G113" s="250">
        <f t="shared" ref="G113" si="61">G111</f>
        <v>5</v>
      </c>
      <c r="AA113" s="286"/>
      <c r="AB113" s="286"/>
      <c r="AC113" s="286"/>
      <c r="AD113" s="286"/>
      <c r="AE113" s="286"/>
      <c r="AF113" s="286"/>
    </row>
    <row r="114" spans="1:32" s="259" customFormat="1" hidden="1">
      <c r="A114" s="246">
        <f t="shared" si="17"/>
        <v>43492</v>
      </c>
      <c r="B114" s="259" t="str">
        <f t="shared" si="13"/>
        <v>Pazar</v>
      </c>
      <c r="C114" s="259">
        <f t="shared" si="12"/>
        <v>0</v>
      </c>
      <c r="D114" s="250">
        <f t="shared" ref="D114" si="62">D111</f>
        <v>8</v>
      </c>
      <c r="E114" s="250"/>
      <c r="F114" s="250"/>
      <c r="G114" s="250">
        <f t="shared" ref="G114" si="63">G113</f>
        <v>5</v>
      </c>
      <c r="AA114" s="286"/>
      <c r="AB114" s="286"/>
      <c r="AC114" s="286"/>
      <c r="AD114" s="286"/>
      <c r="AE114" s="286"/>
      <c r="AF114" s="286"/>
    </row>
    <row r="115" spans="1:32" s="259" customFormat="1" hidden="1">
      <c r="A115" s="246">
        <f t="shared" si="17"/>
        <v>43493</v>
      </c>
      <c r="B115" s="259" t="str">
        <f t="shared" si="13"/>
        <v>Pazartesi</v>
      </c>
      <c r="C115" s="259">
        <f t="shared" si="12"/>
        <v>8</v>
      </c>
      <c r="D115" s="250">
        <f t="shared" ref="D115" si="64">D114</f>
        <v>8</v>
      </c>
      <c r="E115" s="250"/>
      <c r="F115" s="250"/>
      <c r="G115" s="250">
        <f t="shared" ref="G115" si="65">G113</f>
        <v>5</v>
      </c>
      <c r="AA115" s="286"/>
      <c r="AB115" s="286"/>
      <c r="AC115" s="286"/>
      <c r="AD115" s="286"/>
      <c r="AE115" s="286"/>
      <c r="AF115" s="286"/>
    </row>
    <row r="116" spans="1:32" s="259" customFormat="1" hidden="1">
      <c r="A116" s="246">
        <f t="shared" si="17"/>
        <v>43494</v>
      </c>
      <c r="B116" s="259" t="str">
        <f t="shared" si="13"/>
        <v>Salı</v>
      </c>
      <c r="C116" s="259">
        <f t="shared" si="12"/>
        <v>8</v>
      </c>
      <c r="D116" s="250">
        <f t="shared" ref="D116" si="66">D114</f>
        <v>8</v>
      </c>
      <c r="E116" s="250"/>
      <c r="F116" s="250"/>
      <c r="G116" s="250">
        <f t="shared" ref="G116" si="67">G115</f>
        <v>5</v>
      </c>
      <c r="AA116" s="286"/>
      <c r="AB116" s="286"/>
      <c r="AC116" s="286"/>
      <c r="AD116" s="286"/>
      <c r="AE116" s="286"/>
      <c r="AF116" s="286"/>
    </row>
    <row r="117" spans="1:32" s="259" customFormat="1" hidden="1">
      <c r="A117" s="246">
        <f t="shared" si="17"/>
        <v>43495</v>
      </c>
      <c r="B117" s="259" t="str">
        <f t="shared" si="13"/>
        <v>Çarşamba</v>
      </c>
      <c r="C117" s="259">
        <f t="shared" si="12"/>
        <v>8</v>
      </c>
      <c r="D117" s="250">
        <f t="shared" ref="D117" si="68">D114</f>
        <v>8</v>
      </c>
      <c r="E117" s="250"/>
      <c r="F117" s="250"/>
      <c r="G117" s="250">
        <f t="shared" ref="G117" si="69">G115</f>
        <v>5</v>
      </c>
      <c r="AA117" s="286"/>
      <c r="AB117" s="286"/>
      <c r="AC117" s="286"/>
      <c r="AD117" s="286"/>
      <c r="AE117" s="286"/>
      <c r="AF117" s="286"/>
    </row>
    <row r="118" spans="1:32" s="259" customFormat="1" hidden="1">
      <c r="A118" s="246">
        <f t="shared" si="17"/>
        <v>43496</v>
      </c>
      <c r="B118" s="259" t="str">
        <f t="shared" si="13"/>
        <v>Perşembe</v>
      </c>
      <c r="C118" s="259">
        <f t="shared" si="12"/>
        <v>8</v>
      </c>
      <c r="D118" s="250">
        <f t="shared" ref="D118" si="70">D117</f>
        <v>8</v>
      </c>
      <c r="E118" s="250"/>
      <c r="F118" s="250"/>
      <c r="G118" s="250">
        <f t="shared" ref="G118" si="71">G117</f>
        <v>5</v>
      </c>
      <c r="AA118" s="286"/>
      <c r="AB118" s="286"/>
      <c r="AC118" s="286"/>
      <c r="AD118" s="286"/>
      <c r="AE118" s="286"/>
      <c r="AF118" s="286"/>
    </row>
    <row r="119" spans="1:32" s="259" customFormat="1" hidden="1">
      <c r="A119" s="246">
        <f t="shared" si="17"/>
        <v>43497</v>
      </c>
      <c r="B119" s="259" t="str">
        <f t="shared" si="13"/>
        <v>Cuma</v>
      </c>
      <c r="C119" s="259">
        <f t="shared" si="12"/>
        <v>8</v>
      </c>
      <c r="D119" s="250">
        <f t="shared" ref="D119" si="72">D117</f>
        <v>8</v>
      </c>
      <c r="E119" s="250"/>
      <c r="F119" s="250"/>
      <c r="G119" s="250">
        <f t="shared" ref="G119" si="73">G117</f>
        <v>5</v>
      </c>
      <c r="AA119" s="286"/>
      <c r="AB119" s="286"/>
      <c r="AC119" s="286"/>
      <c r="AD119" s="286"/>
      <c r="AE119" s="286"/>
      <c r="AF119" s="286"/>
    </row>
    <row r="120" spans="1:32" s="259" customFormat="1" hidden="1">
      <c r="A120" s="246">
        <f t="shared" si="17"/>
        <v>43498</v>
      </c>
      <c r="B120" s="259" t="str">
        <f t="shared" si="13"/>
        <v>Cumartesi</v>
      </c>
      <c r="C120" s="259">
        <f t="shared" si="12"/>
        <v>5</v>
      </c>
      <c r="D120" s="250">
        <f t="shared" ref="D120" si="74">D117</f>
        <v>8</v>
      </c>
      <c r="E120" s="250"/>
      <c r="F120" s="250"/>
      <c r="G120" s="250">
        <f t="shared" ref="G120" si="75">G119</f>
        <v>5</v>
      </c>
      <c r="AA120" s="286"/>
      <c r="AB120" s="286"/>
      <c r="AC120" s="286"/>
      <c r="AD120" s="286"/>
      <c r="AE120" s="286"/>
      <c r="AF120" s="286"/>
    </row>
    <row r="121" spans="1:32" s="259" customFormat="1" hidden="1">
      <c r="A121" s="246">
        <f t="shared" si="17"/>
        <v>43499</v>
      </c>
      <c r="B121" s="259" t="str">
        <f t="shared" si="13"/>
        <v>Pazar</v>
      </c>
      <c r="C121" s="259">
        <f t="shared" si="12"/>
        <v>0</v>
      </c>
      <c r="D121" s="250">
        <f t="shared" ref="D121" si="76">D120</f>
        <v>8</v>
      </c>
      <c r="E121" s="250"/>
      <c r="F121" s="250"/>
      <c r="G121" s="250">
        <f t="shared" ref="G121" si="77">G119</f>
        <v>5</v>
      </c>
      <c r="AA121" s="286"/>
      <c r="AB121" s="286"/>
      <c r="AC121" s="286"/>
      <c r="AD121" s="286"/>
      <c r="AE121" s="286"/>
      <c r="AF121" s="286"/>
    </row>
    <row r="122" spans="1:32" s="259" customFormat="1" hidden="1">
      <c r="A122" s="246">
        <f t="shared" si="17"/>
        <v>43500</v>
      </c>
      <c r="B122" s="259" t="str">
        <f t="shared" si="13"/>
        <v>Pazartesi</v>
      </c>
      <c r="C122" s="259">
        <f t="shared" si="12"/>
        <v>8</v>
      </c>
      <c r="D122" s="250">
        <f t="shared" ref="D122" si="78">D120</f>
        <v>8</v>
      </c>
      <c r="E122" s="250"/>
      <c r="F122" s="250"/>
      <c r="G122" s="250">
        <f t="shared" ref="G122" si="79">G121</f>
        <v>5</v>
      </c>
      <c r="AA122" s="286"/>
      <c r="AB122" s="286"/>
      <c r="AC122" s="286"/>
      <c r="AD122" s="286"/>
      <c r="AE122" s="286"/>
      <c r="AF122" s="286"/>
    </row>
    <row r="123" spans="1:32" s="259" customFormat="1" hidden="1">
      <c r="A123" s="246">
        <f t="shared" si="17"/>
        <v>43501</v>
      </c>
      <c r="B123" s="259" t="str">
        <f t="shared" si="13"/>
        <v>Salı</v>
      </c>
      <c r="C123" s="259">
        <f t="shared" si="12"/>
        <v>8</v>
      </c>
      <c r="D123" s="250">
        <f t="shared" ref="D123" si="80">D120</f>
        <v>8</v>
      </c>
      <c r="E123" s="250"/>
      <c r="F123" s="250"/>
      <c r="G123" s="250">
        <f t="shared" ref="G123" si="81">G121</f>
        <v>5</v>
      </c>
      <c r="AA123" s="286"/>
      <c r="AB123" s="286"/>
      <c r="AC123" s="286"/>
      <c r="AD123" s="286"/>
      <c r="AE123" s="286"/>
      <c r="AF123" s="286"/>
    </row>
    <row r="124" spans="1:32" s="259" customFormat="1" hidden="1">
      <c r="A124" s="246">
        <f t="shared" si="17"/>
        <v>43502</v>
      </c>
      <c r="B124" s="259" t="str">
        <f t="shared" si="13"/>
        <v>Çarşamba</v>
      </c>
      <c r="C124" s="259">
        <f t="shared" si="12"/>
        <v>8</v>
      </c>
      <c r="D124" s="250">
        <f t="shared" ref="D124" si="82">D123</f>
        <v>8</v>
      </c>
      <c r="E124" s="250"/>
      <c r="F124" s="250"/>
      <c r="G124" s="250">
        <f t="shared" ref="G124" si="83">G123</f>
        <v>5</v>
      </c>
      <c r="AA124" s="286"/>
      <c r="AB124" s="286"/>
      <c r="AC124" s="286"/>
      <c r="AD124" s="286"/>
      <c r="AE124" s="286"/>
      <c r="AF124" s="286"/>
    </row>
    <row r="125" spans="1:32" s="259" customFormat="1" hidden="1">
      <c r="A125" s="246">
        <f t="shared" si="17"/>
        <v>43503</v>
      </c>
      <c r="B125" s="259" t="str">
        <f t="shared" si="13"/>
        <v>Perşembe</v>
      </c>
      <c r="C125" s="259">
        <f t="shared" si="12"/>
        <v>8</v>
      </c>
      <c r="D125" s="250">
        <f t="shared" ref="D125" si="84">D123</f>
        <v>8</v>
      </c>
      <c r="E125" s="250"/>
      <c r="F125" s="250"/>
      <c r="G125" s="250">
        <f t="shared" ref="G125" si="85">G123</f>
        <v>5</v>
      </c>
      <c r="AA125" s="286"/>
      <c r="AB125" s="286"/>
      <c r="AC125" s="286"/>
      <c r="AD125" s="286"/>
      <c r="AE125" s="286"/>
      <c r="AF125" s="286"/>
    </row>
    <row r="126" spans="1:32" s="259" customFormat="1" hidden="1">
      <c r="A126" s="246">
        <f t="shared" si="17"/>
        <v>43504</v>
      </c>
      <c r="B126" s="259" t="str">
        <f t="shared" si="13"/>
        <v>Cuma</v>
      </c>
      <c r="C126" s="259">
        <f t="shared" si="12"/>
        <v>8</v>
      </c>
      <c r="D126" s="250">
        <f t="shared" ref="D126" si="86">D123</f>
        <v>8</v>
      </c>
      <c r="E126" s="250"/>
      <c r="F126" s="250"/>
      <c r="G126" s="250">
        <f t="shared" ref="G126" si="87">G125</f>
        <v>5</v>
      </c>
      <c r="AA126" s="286"/>
      <c r="AB126" s="286"/>
      <c r="AC126" s="286"/>
      <c r="AD126" s="286"/>
      <c r="AE126" s="286"/>
      <c r="AF126" s="286"/>
    </row>
    <row r="127" spans="1:32" s="259" customFormat="1" hidden="1">
      <c r="A127" s="246">
        <f t="shared" si="17"/>
        <v>43505</v>
      </c>
      <c r="B127" s="259" t="str">
        <f t="shared" si="13"/>
        <v>Cumartesi</v>
      </c>
      <c r="C127" s="259">
        <f t="shared" si="12"/>
        <v>5</v>
      </c>
      <c r="D127" s="250">
        <f t="shared" ref="D127" si="88">D126</f>
        <v>8</v>
      </c>
      <c r="E127" s="250"/>
      <c r="F127" s="250"/>
      <c r="G127" s="250">
        <f t="shared" ref="G127" si="89">G125</f>
        <v>5</v>
      </c>
      <c r="AA127" s="286"/>
      <c r="AB127" s="286"/>
      <c r="AC127" s="286"/>
      <c r="AD127" s="286"/>
      <c r="AE127" s="286"/>
      <c r="AF127" s="286"/>
    </row>
    <row r="128" spans="1:32" s="259" customFormat="1" hidden="1">
      <c r="A128" s="246">
        <f t="shared" si="17"/>
        <v>43506</v>
      </c>
      <c r="B128" s="259" t="str">
        <f t="shared" si="13"/>
        <v>Pazar</v>
      </c>
      <c r="C128" s="259">
        <f t="shared" si="12"/>
        <v>0</v>
      </c>
      <c r="D128" s="250">
        <f t="shared" ref="D128" si="90">D126</f>
        <v>8</v>
      </c>
      <c r="E128" s="250"/>
      <c r="F128" s="250"/>
      <c r="G128" s="250">
        <f t="shared" ref="G128" si="91">G127</f>
        <v>5</v>
      </c>
      <c r="AA128" s="286"/>
      <c r="AB128" s="286"/>
      <c r="AC128" s="286"/>
      <c r="AD128" s="286"/>
      <c r="AE128" s="286"/>
      <c r="AF128" s="286"/>
    </row>
    <row r="129" spans="1:32" s="259" customFormat="1" hidden="1">
      <c r="A129" s="246">
        <f t="shared" si="17"/>
        <v>43507</v>
      </c>
      <c r="B129" s="259" t="str">
        <f t="shared" si="13"/>
        <v>Pazartesi</v>
      </c>
      <c r="C129" s="259">
        <f t="shared" si="12"/>
        <v>8</v>
      </c>
      <c r="D129" s="250">
        <f t="shared" ref="D129" si="92">D126</f>
        <v>8</v>
      </c>
      <c r="E129" s="250"/>
      <c r="F129" s="250"/>
      <c r="G129" s="250">
        <f t="shared" ref="G129" si="93">G127</f>
        <v>5</v>
      </c>
      <c r="AA129" s="286"/>
      <c r="AB129" s="286"/>
      <c r="AC129" s="286"/>
      <c r="AD129" s="286"/>
      <c r="AE129" s="286"/>
      <c r="AF129" s="286"/>
    </row>
    <row r="130" spans="1:32" s="259" customFormat="1" hidden="1">
      <c r="A130" s="246">
        <f t="shared" si="17"/>
        <v>43508</v>
      </c>
      <c r="B130" s="259" t="str">
        <f t="shared" si="13"/>
        <v>Salı</v>
      </c>
      <c r="C130" s="259">
        <f t="shared" si="12"/>
        <v>8</v>
      </c>
      <c r="D130" s="250">
        <f t="shared" ref="D130" si="94">D129</f>
        <v>8</v>
      </c>
      <c r="E130" s="250"/>
      <c r="F130" s="250"/>
      <c r="G130" s="250">
        <f t="shared" ref="G130" si="95">G129</f>
        <v>5</v>
      </c>
      <c r="AA130" s="286"/>
      <c r="AB130" s="286"/>
      <c r="AC130" s="286"/>
      <c r="AD130" s="286"/>
      <c r="AE130" s="286"/>
      <c r="AF130" s="286"/>
    </row>
    <row r="131" spans="1:32" s="259" customFormat="1" hidden="1">
      <c r="A131" s="246">
        <f t="shared" si="17"/>
        <v>43509</v>
      </c>
      <c r="B131" s="259" t="str">
        <f t="shared" si="13"/>
        <v>Çarşamba</v>
      </c>
      <c r="C131" s="259">
        <f t="shared" si="12"/>
        <v>8</v>
      </c>
      <c r="D131" s="250">
        <f t="shared" ref="D131" si="96">D129</f>
        <v>8</v>
      </c>
      <c r="E131" s="250"/>
      <c r="F131" s="250"/>
      <c r="G131" s="250">
        <f t="shared" ref="G131" si="97">G129</f>
        <v>5</v>
      </c>
      <c r="AA131" s="286"/>
      <c r="AB131" s="286"/>
      <c r="AC131" s="286"/>
      <c r="AD131" s="286"/>
      <c r="AE131" s="286"/>
      <c r="AF131" s="286"/>
    </row>
    <row r="132" spans="1:32" s="259" customFormat="1" hidden="1">
      <c r="A132" s="246">
        <f t="shared" si="17"/>
        <v>43510</v>
      </c>
      <c r="B132" s="259" t="str">
        <f t="shared" si="13"/>
        <v>Perşembe</v>
      </c>
      <c r="C132" s="259">
        <f t="shared" si="12"/>
        <v>8</v>
      </c>
      <c r="D132" s="250">
        <f t="shared" ref="D132" si="98">D129</f>
        <v>8</v>
      </c>
      <c r="E132" s="250"/>
      <c r="F132" s="250"/>
      <c r="G132" s="250">
        <f t="shared" ref="G132" si="99">G131</f>
        <v>5</v>
      </c>
      <c r="AA132" s="286"/>
      <c r="AB132" s="286"/>
      <c r="AC132" s="286"/>
      <c r="AD132" s="286"/>
      <c r="AE132" s="286"/>
      <c r="AF132" s="286"/>
    </row>
    <row r="133" spans="1:32" s="259" customFormat="1" hidden="1">
      <c r="A133" s="246">
        <f t="shared" si="17"/>
        <v>43511</v>
      </c>
      <c r="B133" s="259" t="str">
        <f t="shared" si="13"/>
        <v>Cuma</v>
      </c>
      <c r="C133" s="259">
        <f t="shared" si="12"/>
        <v>8</v>
      </c>
      <c r="D133" s="250">
        <f t="shared" ref="D133" si="100">D132</f>
        <v>8</v>
      </c>
      <c r="E133" s="250"/>
      <c r="F133" s="250"/>
      <c r="G133" s="250">
        <f t="shared" ref="G133" si="101">G131</f>
        <v>5</v>
      </c>
      <c r="AA133" s="286"/>
      <c r="AB133" s="286"/>
      <c r="AC133" s="286"/>
      <c r="AD133" s="286"/>
      <c r="AE133" s="286"/>
      <c r="AF133" s="286"/>
    </row>
    <row r="134" spans="1:32" s="259" customFormat="1" hidden="1">
      <c r="A134" s="246">
        <f t="shared" si="17"/>
        <v>43512</v>
      </c>
      <c r="B134" s="259" t="str">
        <f t="shared" si="13"/>
        <v>Cumartesi</v>
      </c>
      <c r="C134" s="259">
        <f t="shared" si="12"/>
        <v>5</v>
      </c>
      <c r="D134" s="250">
        <f t="shared" ref="D134" si="102">D132</f>
        <v>8</v>
      </c>
      <c r="E134" s="250"/>
      <c r="F134" s="250"/>
      <c r="G134" s="250">
        <f t="shared" ref="G134" si="103">G133</f>
        <v>5</v>
      </c>
      <c r="AA134" s="286"/>
      <c r="AB134" s="286"/>
      <c r="AC134" s="286"/>
      <c r="AD134" s="286"/>
      <c r="AE134" s="286"/>
      <c r="AF134" s="286"/>
    </row>
    <row r="135" spans="1:32" s="259" customFormat="1" hidden="1">
      <c r="A135" s="246">
        <f t="shared" si="17"/>
        <v>43513</v>
      </c>
      <c r="B135" s="259" t="str">
        <f t="shared" si="13"/>
        <v>Pazar</v>
      </c>
      <c r="C135" s="259">
        <f t="shared" si="12"/>
        <v>0</v>
      </c>
      <c r="D135" s="250">
        <f t="shared" ref="D135" si="104">D132</f>
        <v>8</v>
      </c>
      <c r="E135" s="250"/>
      <c r="F135" s="250"/>
      <c r="G135" s="250">
        <f t="shared" ref="G135" si="105">G133</f>
        <v>5</v>
      </c>
      <c r="AA135" s="286"/>
      <c r="AB135" s="286"/>
      <c r="AC135" s="286"/>
      <c r="AD135" s="286"/>
      <c r="AE135" s="286"/>
      <c r="AF135" s="286"/>
    </row>
    <row r="136" spans="1:32" s="259" customFormat="1" hidden="1">
      <c r="A136" s="246">
        <f t="shared" si="17"/>
        <v>43514</v>
      </c>
      <c r="B136" s="259" t="str">
        <f t="shared" si="13"/>
        <v>Pazartesi</v>
      </c>
      <c r="C136" s="259">
        <f t="shared" si="12"/>
        <v>8</v>
      </c>
      <c r="D136" s="250">
        <f t="shared" ref="D136" si="106">D135</f>
        <v>8</v>
      </c>
      <c r="E136" s="250"/>
      <c r="F136" s="250"/>
      <c r="G136" s="250">
        <f t="shared" ref="G136" si="107">G135</f>
        <v>5</v>
      </c>
      <c r="AA136" s="286"/>
      <c r="AB136" s="286"/>
      <c r="AC136" s="286"/>
      <c r="AD136" s="286"/>
      <c r="AE136" s="286"/>
      <c r="AF136" s="286"/>
    </row>
    <row r="137" spans="1:32" s="259" customFormat="1" hidden="1">
      <c r="A137" s="246">
        <f t="shared" si="17"/>
        <v>43515</v>
      </c>
      <c r="B137" s="259" t="str">
        <f t="shared" si="13"/>
        <v>Salı</v>
      </c>
      <c r="C137" s="259">
        <f t="shared" si="12"/>
        <v>8</v>
      </c>
      <c r="D137" s="250">
        <f t="shared" ref="D137" si="108">D135</f>
        <v>8</v>
      </c>
      <c r="E137" s="250"/>
      <c r="F137" s="250"/>
      <c r="G137" s="250">
        <f t="shared" ref="G137" si="109">G135</f>
        <v>5</v>
      </c>
      <c r="AA137" s="286"/>
      <c r="AB137" s="286"/>
      <c r="AC137" s="286"/>
      <c r="AD137" s="286"/>
      <c r="AE137" s="286"/>
      <c r="AF137" s="286"/>
    </row>
    <row r="138" spans="1:32" s="259" customFormat="1" hidden="1">
      <c r="A138" s="246">
        <f t="shared" si="17"/>
        <v>43516</v>
      </c>
      <c r="B138" s="259" t="str">
        <f t="shared" si="13"/>
        <v>Çarşamba</v>
      </c>
      <c r="C138" s="259">
        <f t="shared" si="12"/>
        <v>8</v>
      </c>
      <c r="D138" s="250">
        <f t="shared" ref="D138" si="110">D135</f>
        <v>8</v>
      </c>
      <c r="E138" s="250"/>
      <c r="F138" s="250"/>
      <c r="G138" s="250">
        <f t="shared" ref="G138" si="111">G137</f>
        <v>5</v>
      </c>
      <c r="AA138" s="286"/>
      <c r="AB138" s="286"/>
      <c r="AC138" s="286"/>
      <c r="AD138" s="286"/>
      <c r="AE138" s="286"/>
      <c r="AF138" s="286"/>
    </row>
    <row r="139" spans="1:32" s="259" customFormat="1" hidden="1">
      <c r="A139" s="246">
        <f t="shared" si="17"/>
        <v>43517</v>
      </c>
      <c r="B139" s="259" t="str">
        <f t="shared" si="13"/>
        <v>Perşembe</v>
      </c>
      <c r="C139" s="259">
        <f t="shared" si="12"/>
        <v>8</v>
      </c>
      <c r="D139" s="250">
        <f t="shared" ref="D139" si="112">D138</f>
        <v>8</v>
      </c>
      <c r="E139" s="250"/>
      <c r="F139" s="250"/>
      <c r="G139" s="250">
        <f t="shared" ref="G139" si="113">G137</f>
        <v>5</v>
      </c>
      <c r="AA139" s="286"/>
      <c r="AB139" s="286"/>
      <c r="AC139" s="286"/>
      <c r="AD139" s="286"/>
      <c r="AE139" s="286"/>
      <c r="AF139" s="286"/>
    </row>
    <row r="140" spans="1:32" s="259" customFormat="1" hidden="1">
      <c r="A140" s="246">
        <f t="shared" si="17"/>
        <v>43518</v>
      </c>
      <c r="B140" s="259" t="str">
        <f t="shared" si="13"/>
        <v>Cuma</v>
      </c>
      <c r="C140" s="259">
        <f t="shared" si="12"/>
        <v>8</v>
      </c>
      <c r="D140" s="250">
        <f t="shared" ref="D140" si="114">D138</f>
        <v>8</v>
      </c>
      <c r="E140" s="250"/>
      <c r="F140" s="250"/>
      <c r="G140" s="250">
        <f t="shared" ref="G140" si="115">G139</f>
        <v>5</v>
      </c>
      <c r="AA140" s="286"/>
      <c r="AB140" s="286"/>
      <c r="AC140" s="286"/>
      <c r="AD140" s="286"/>
      <c r="AE140" s="286"/>
      <c r="AF140" s="286"/>
    </row>
    <row r="141" spans="1:32" s="259" customFormat="1" hidden="1">
      <c r="A141" s="246">
        <f t="shared" si="17"/>
        <v>43519</v>
      </c>
      <c r="B141" s="259" t="str">
        <f t="shared" si="13"/>
        <v>Cumartesi</v>
      </c>
      <c r="C141" s="259">
        <f t="shared" si="12"/>
        <v>5</v>
      </c>
      <c r="D141" s="250">
        <f t="shared" ref="D141" si="116">D138</f>
        <v>8</v>
      </c>
      <c r="E141" s="250"/>
      <c r="F141" s="250"/>
      <c r="G141" s="250">
        <f t="shared" ref="G141" si="117">G139</f>
        <v>5</v>
      </c>
      <c r="AA141" s="286"/>
      <c r="AB141" s="286"/>
      <c r="AC141" s="286"/>
      <c r="AD141" s="286"/>
      <c r="AE141" s="286"/>
      <c r="AF141" s="286"/>
    </row>
    <row r="142" spans="1:32" s="259" customFormat="1" hidden="1">
      <c r="A142" s="246">
        <f t="shared" si="17"/>
        <v>43520</v>
      </c>
      <c r="B142" s="259" t="str">
        <f t="shared" si="13"/>
        <v>Pazar</v>
      </c>
      <c r="C142" s="259">
        <f t="shared" si="12"/>
        <v>0</v>
      </c>
      <c r="D142" s="250">
        <f t="shared" ref="D142" si="118">D141</f>
        <v>8</v>
      </c>
      <c r="E142" s="250"/>
      <c r="F142" s="250"/>
      <c r="G142" s="250">
        <f t="shared" ref="G142" si="119">G141</f>
        <v>5</v>
      </c>
      <c r="AA142" s="286"/>
      <c r="AB142" s="286"/>
      <c r="AC142" s="286"/>
      <c r="AD142" s="286"/>
      <c r="AE142" s="286"/>
      <c r="AF142" s="286"/>
    </row>
    <row r="143" spans="1:32" s="259" customFormat="1" hidden="1">
      <c r="A143" s="246">
        <f t="shared" si="17"/>
        <v>43521</v>
      </c>
      <c r="B143" s="259" t="str">
        <f t="shared" si="13"/>
        <v>Pazartesi</v>
      </c>
      <c r="C143" s="259">
        <f t="shared" si="12"/>
        <v>8</v>
      </c>
      <c r="D143" s="250">
        <f t="shared" ref="D143" si="120">D141</f>
        <v>8</v>
      </c>
      <c r="E143" s="250"/>
      <c r="F143" s="250"/>
      <c r="G143" s="250">
        <f t="shared" ref="G143" si="121">G141</f>
        <v>5</v>
      </c>
      <c r="AA143" s="286"/>
      <c r="AB143" s="286"/>
      <c r="AC143" s="286"/>
      <c r="AD143" s="286"/>
      <c r="AE143" s="286"/>
      <c r="AF143" s="286"/>
    </row>
    <row r="144" spans="1:32" s="259" customFormat="1" hidden="1">
      <c r="A144" s="246">
        <f t="shared" si="17"/>
        <v>43522</v>
      </c>
      <c r="B144" s="259" t="str">
        <f t="shared" si="13"/>
        <v>Salı</v>
      </c>
      <c r="C144" s="259">
        <f t="shared" si="12"/>
        <v>8</v>
      </c>
      <c r="D144" s="250">
        <f t="shared" ref="D144" si="122">D141</f>
        <v>8</v>
      </c>
      <c r="E144" s="250"/>
      <c r="F144" s="250"/>
      <c r="G144" s="250">
        <f t="shared" ref="G144" si="123">G143</f>
        <v>5</v>
      </c>
      <c r="AA144" s="286"/>
      <c r="AB144" s="286"/>
      <c r="AC144" s="286"/>
      <c r="AD144" s="286"/>
      <c r="AE144" s="286"/>
      <c r="AF144" s="286"/>
    </row>
    <row r="145" spans="1:32" s="259" customFormat="1" hidden="1">
      <c r="A145" s="246">
        <f t="shared" si="17"/>
        <v>43523</v>
      </c>
      <c r="B145" s="259" t="str">
        <f t="shared" si="13"/>
        <v>Çarşamba</v>
      </c>
      <c r="C145" s="259">
        <f t="shared" si="12"/>
        <v>8</v>
      </c>
      <c r="D145" s="250">
        <f t="shared" ref="D145" si="124">D144</f>
        <v>8</v>
      </c>
      <c r="E145" s="250"/>
      <c r="F145" s="250"/>
      <c r="G145" s="250">
        <f t="shared" ref="G145" si="125">G143</f>
        <v>5</v>
      </c>
      <c r="AA145" s="286"/>
      <c r="AB145" s="286"/>
      <c r="AC145" s="286"/>
      <c r="AD145" s="286"/>
      <c r="AE145" s="286"/>
      <c r="AF145" s="286"/>
    </row>
    <row r="146" spans="1:32" s="259" customFormat="1" hidden="1">
      <c r="A146" s="246">
        <f t="shared" si="17"/>
        <v>43524</v>
      </c>
      <c r="B146" s="259" t="str">
        <f t="shared" si="13"/>
        <v>Perşembe</v>
      </c>
      <c r="C146" s="259">
        <f t="shared" si="12"/>
        <v>8</v>
      </c>
      <c r="D146" s="250">
        <f t="shared" ref="D146" si="126">D144</f>
        <v>8</v>
      </c>
      <c r="E146" s="250"/>
      <c r="F146" s="250"/>
      <c r="G146" s="250">
        <f t="shared" ref="G146" si="127">G145</f>
        <v>5</v>
      </c>
      <c r="AA146" s="286"/>
      <c r="AB146" s="286"/>
      <c r="AC146" s="286"/>
      <c r="AD146" s="286"/>
      <c r="AE146" s="286"/>
      <c r="AF146" s="286"/>
    </row>
    <row r="147" spans="1:32" s="259" customFormat="1" hidden="1">
      <c r="A147" s="246">
        <f t="shared" si="17"/>
        <v>43525</v>
      </c>
      <c r="B147" s="259" t="str">
        <f t="shared" si="13"/>
        <v>Cuma</v>
      </c>
      <c r="C147" s="259">
        <f t="shared" si="12"/>
        <v>8</v>
      </c>
      <c r="D147" s="250">
        <f t="shared" ref="D147" si="128">D144</f>
        <v>8</v>
      </c>
      <c r="E147" s="250"/>
      <c r="F147" s="250"/>
      <c r="G147" s="250">
        <f t="shared" ref="G147" si="129">G145</f>
        <v>5</v>
      </c>
      <c r="AA147" s="286"/>
      <c r="AB147" s="286"/>
      <c r="AC147" s="286"/>
      <c r="AD147" s="286"/>
      <c r="AE147" s="286"/>
      <c r="AF147" s="286"/>
    </row>
    <row r="148" spans="1:32" s="259" customFormat="1" hidden="1">
      <c r="A148" s="246">
        <f t="shared" si="17"/>
        <v>43526</v>
      </c>
      <c r="B148" s="259" t="str">
        <f t="shared" si="13"/>
        <v>Cumartesi</v>
      </c>
      <c r="C148" s="259">
        <f t="shared" si="12"/>
        <v>5</v>
      </c>
      <c r="D148" s="250">
        <f t="shared" ref="D148" si="130">D147</f>
        <v>8</v>
      </c>
      <c r="E148" s="250"/>
      <c r="F148" s="250"/>
      <c r="G148" s="250">
        <f t="shared" ref="G148" si="131">G147</f>
        <v>5</v>
      </c>
      <c r="AA148" s="286"/>
      <c r="AB148" s="286"/>
      <c r="AC148" s="286"/>
      <c r="AD148" s="286"/>
      <c r="AE148" s="286"/>
      <c r="AF148" s="286"/>
    </row>
    <row r="149" spans="1:32" s="259" customFormat="1" hidden="1">
      <c r="A149" s="246">
        <f t="shared" si="17"/>
        <v>43527</v>
      </c>
      <c r="B149" s="259" t="str">
        <f t="shared" si="13"/>
        <v>Pazar</v>
      </c>
      <c r="C149" s="259">
        <f t="shared" si="12"/>
        <v>0</v>
      </c>
      <c r="D149" s="250">
        <f t="shared" ref="D149" si="132">D147</f>
        <v>8</v>
      </c>
      <c r="E149" s="250"/>
      <c r="F149" s="250"/>
      <c r="G149" s="250">
        <f t="shared" ref="G149" si="133">G147</f>
        <v>5</v>
      </c>
      <c r="AA149" s="286"/>
      <c r="AB149" s="286"/>
      <c r="AC149" s="286"/>
      <c r="AD149" s="286"/>
      <c r="AE149" s="286"/>
      <c r="AF149" s="286"/>
    </row>
    <row r="150" spans="1:32" s="259" customFormat="1" hidden="1">
      <c r="A150" s="246">
        <f t="shared" si="17"/>
        <v>43528</v>
      </c>
      <c r="B150" s="259" t="str">
        <f t="shared" si="13"/>
        <v>Pazartesi</v>
      </c>
      <c r="C150" s="259">
        <f t="shared" si="12"/>
        <v>8</v>
      </c>
      <c r="D150" s="250">
        <f t="shared" ref="D150" si="134">D147</f>
        <v>8</v>
      </c>
      <c r="E150" s="250"/>
      <c r="F150" s="250"/>
      <c r="G150" s="250">
        <f t="shared" ref="G150" si="135">G149</f>
        <v>5</v>
      </c>
      <c r="AA150" s="286"/>
      <c r="AB150" s="286"/>
      <c r="AC150" s="286"/>
      <c r="AD150" s="286"/>
      <c r="AE150" s="286"/>
      <c r="AF150" s="286"/>
    </row>
    <row r="151" spans="1:32" s="259" customFormat="1" hidden="1">
      <c r="A151" s="246">
        <f t="shared" si="17"/>
        <v>43529</v>
      </c>
      <c r="B151" s="259" t="str">
        <f t="shared" si="13"/>
        <v>Salı</v>
      </c>
      <c r="C151" s="259">
        <f t="shared" si="12"/>
        <v>8</v>
      </c>
      <c r="D151" s="250">
        <f t="shared" ref="D151" si="136">D150</f>
        <v>8</v>
      </c>
      <c r="E151" s="250"/>
      <c r="F151" s="250"/>
      <c r="G151" s="250">
        <f t="shared" ref="G151" si="137">G149</f>
        <v>5</v>
      </c>
      <c r="AA151" s="286"/>
      <c r="AB151" s="286"/>
      <c r="AC151" s="286"/>
      <c r="AD151" s="286"/>
      <c r="AE151" s="286"/>
      <c r="AF151" s="286"/>
    </row>
    <row r="152" spans="1:32" s="259" customFormat="1" hidden="1">
      <c r="A152" s="246">
        <f t="shared" si="17"/>
        <v>43530</v>
      </c>
      <c r="B152" s="259" t="str">
        <f t="shared" si="13"/>
        <v>Çarşamba</v>
      </c>
      <c r="C152" s="259">
        <f t="shared" ref="C152:C215" si="138">IF(B152="Salı",D152,0)+IF(B152="Pazartesi",D152,0)+IF(B152="Çarşamba",D152,0)+IF(B152="Perşembe",D152,0)+IF(B152="Cuma",D152,0)+IF(B152="Cumartesi",G152,0)+IF(B152="Pazar",0,0)</f>
        <v>8</v>
      </c>
      <c r="D152" s="250">
        <f t="shared" ref="D152" si="139">D150</f>
        <v>8</v>
      </c>
      <c r="E152" s="250"/>
      <c r="F152" s="250"/>
      <c r="G152" s="250">
        <f t="shared" ref="G152" si="140">G151</f>
        <v>5</v>
      </c>
      <c r="AA152" s="286"/>
      <c r="AB152" s="286"/>
      <c r="AC152" s="286"/>
      <c r="AD152" s="286"/>
      <c r="AE152" s="286"/>
      <c r="AF152" s="286"/>
    </row>
    <row r="153" spans="1:32" s="259" customFormat="1" hidden="1">
      <c r="A153" s="246">
        <f t="shared" si="17"/>
        <v>43531</v>
      </c>
      <c r="B153" s="259" t="str">
        <f t="shared" ref="B153:B216" si="141">TEXT(A153,"GGGG")</f>
        <v>Perşembe</v>
      </c>
      <c r="C153" s="259">
        <f t="shared" si="138"/>
        <v>8</v>
      </c>
      <c r="D153" s="250">
        <f t="shared" ref="D153" si="142">D150</f>
        <v>8</v>
      </c>
      <c r="E153" s="250"/>
      <c r="F153" s="250"/>
      <c r="G153" s="250">
        <f t="shared" ref="G153" si="143">G151</f>
        <v>5</v>
      </c>
      <c r="AA153" s="286"/>
      <c r="AB153" s="286"/>
      <c r="AC153" s="286"/>
      <c r="AD153" s="286"/>
      <c r="AE153" s="286"/>
      <c r="AF153" s="286"/>
    </row>
    <row r="154" spans="1:32" s="259" customFormat="1" hidden="1">
      <c r="A154" s="246">
        <f t="shared" si="17"/>
        <v>43532</v>
      </c>
      <c r="B154" s="259" t="str">
        <f t="shared" si="141"/>
        <v>Cuma</v>
      </c>
      <c r="C154" s="259">
        <f t="shared" si="138"/>
        <v>8</v>
      </c>
      <c r="D154" s="250">
        <f t="shared" ref="D154" si="144">D153</f>
        <v>8</v>
      </c>
      <c r="E154" s="250"/>
      <c r="F154" s="250"/>
      <c r="G154" s="250">
        <f t="shared" ref="G154" si="145">G153</f>
        <v>5</v>
      </c>
      <c r="AA154" s="286"/>
      <c r="AB154" s="286"/>
      <c r="AC154" s="286"/>
      <c r="AD154" s="286"/>
      <c r="AE154" s="286"/>
      <c r="AF154" s="286"/>
    </row>
    <row r="155" spans="1:32" s="259" customFormat="1" hidden="1">
      <c r="A155" s="246">
        <f t="shared" si="17"/>
        <v>43533</v>
      </c>
      <c r="B155" s="259" t="str">
        <f t="shared" si="141"/>
        <v>Cumartesi</v>
      </c>
      <c r="C155" s="259">
        <f t="shared" si="138"/>
        <v>5</v>
      </c>
      <c r="D155" s="250">
        <f t="shared" ref="D155" si="146">D153</f>
        <v>8</v>
      </c>
      <c r="E155" s="250"/>
      <c r="F155" s="250"/>
      <c r="G155" s="250">
        <f t="shared" ref="G155" si="147">G153</f>
        <v>5</v>
      </c>
      <c r="AA155" s="286"/>
      <c r="AB155" s="286"/>
      <c r="AC155" s="286"/>
      <c r="AD155" s="286"/>
      <c r="AE155" s="286"/>
      <c r="AF155" s="286"/>
    </row>
    <row r="156" spans="1:32" s="259" customFormat="1" hidden="1">
      <c r="A156" s="246">
        <f t="shared" ref="A156:A219" si="148">A155+1</f>
        <v>43534</v>
      </c>
      <c r="B156" s="259" t="str">
        <f t="shared" si="141"/>
        <v>Pazar</v>
      </c>
      <c r="C156" s="259">
        <f t="shared" si="138"/>
        <v>0</v>
      </c>
      <c r="D156" s="250">
        <f t="shared" ref="D156" si="149">D153</f>
        <v>8</v>
      </c>
      <c r="E156" s="250"/>
      <c r="F156" s="250"/>
      <c r="G156" s="250">
        <f t="shared" ref="G156" si="150">G155</f>
        <v>5</v>
      </c>
      <c r="AA156" s="286"/>
      <c r="AB156" s="286"/>
      <c r="AC156" s="286"/>
      <c r="AD156" s="286"/>
      <c r="AE156" s="286"/>
      <c r="AF156" s="286"/>
    </row>
    <row r="157" spans="1:32" s="259" customFormat="1" hidden="1">
      <c r="A157" s="246">
        <f t="shared" si="148"/>
        <v>43535</v>
      </c>
      <c r="B157" s="259" t="str">
        <f t="shared" si="141"/>
        <v>Pazartesi</v>
      </c>
      <c r="C157" s="259">
        <f t="shared" si="138"/>
        <v>8</v>
      </c>
      <c r="D157" s="250">
        <f t="shared" ref="D157" si="151">D156</f>
        <v>8</v>
      </c>
      <c r="E157" s="250"/>
      <c r="F157" s="250"/>
      <c r="G157" s="250">
        <f t="shared" ref="G157" si="152">G155</f>
        <v>5</v>
      </c>
      <c r="AA157" s="286"/>
      <c r="AB157" s="286"/>
      <c r="AC157" s="286"/>
      <c r="AD157" s="286"/>
      <c r="AE157" s="286"/>
      <c r="AF157" s="286"/>
    </row>
    <row r="158" spans="1:32" s="259" customFormat="1" hidden="1">
      <c r="A158" s="246">
        <f t="shared" si="148"/>
        <v>43536</v>
      </c>
      <c r="B158" s="259" t="str">
        <f t="shared" si="141"/>
        <v>Salı</v>
      </c>
      <c r="C158" s="259">
        <f t="shared" si="138"/>
        <v>8</v>
      </c>
      <c r="D158" s="250">
        <f t="shared" ref="D158" si="153">D156</f>
        <v>8</v>
      </c>
      <c r="E158" s="250"/>
      <c r="F158" s="250"/>
      <c r="G158" s="250">
        <f t="shared" ref="G158" si="154">G157</f>
        <v>5</v>
      </c>
      <c r="AA158" s="286"/>
      <c r="AB158" s="286"/>
      <c r="AC158" s="286"/>
      <c r="AD158" s="286"/>
      <c r="AE158" s="286"/>
      <c r="AF158" s="286"/>
    </row>
    <row r="159" spans="1:32" s="259" customFormat="1" hidden="1">
      <c r="A159" s="246">
        <f t="shared" si="148"/>
        <v>43537</v>
      </c>
      <c r="B159" s="259" t="str">
        <f t="shared" si="141"/>
        <v>Çarşamba</v>
      </c>
      <c r="C159" s="259">
        <f t="shared" si="138"/>
        <v>8</v>
      </c>
      <c r="D159" s="250">
        <f t="shared" ref="D159" si="155">D156</f>
        <v>8</v>
      </c>
      <c r="E159" s="250"/>
      <c r="F159" s="250"/>
      <c r="G159" s="250">
        <f t="shared" ref="G159" si="156">G157</f>
        <v>5</v>
      </c>
      <c r="AA159" s="286"/>
      <c r="AB159" s="286"/>
      <c r="AC159" s="286"/>
      <c r="AD159" s="286"/>
      <c r="AE159" s="286"/>
      <c r="AF159" s="286"/>
    </row>
    <row r="160" spans="1:32" s="259" customFormat="1" hidden="1">
      <c r="A160" s="246">
        <f t="shared" si="148"/>
        <v>43538</v>
      </c>
      <c r="B160" s="259" t="str">
        <f t="shared" si="141"/>
        <v>Perşembe</v>
      </c>
      <c r="C160" s="259">
        <f t="shared" si="138"/>
        <v>8</v>
      </c>
      <c r="D160" s="250">
        <f t="shared" ref="D160" si="157">D159</f>
        <v>8</v>
      </c>
      <c r="E160" s="250"/>
      <c r="F160" s="250"/>
      <c r="G160" s="250">
        <f t="shared" ref="G160" si="158">G159</f>
        <v>5</v>
      </c>
      <c r="AA160" s="286"/>
      <c r="AB160" s="286"/>
      <c r="AC160" s="286"/>
      <c r="AD160" s="286"/>
      <c r="AE160" s="286"/>
      <c r="AF160" s="286"/>
    </row>
    <row r="161" spans="1:32" s="259" customFormat="1" hidden="1">
      <c r="A161" s="246">
        <f t="shared" si="148"/>
        <v>43539</v>
      </c>
      <c r="B161" s="259" t="str">
        <f t="shared" si="141"/>
        <v>Cuma</v>
      </c>
      <c r="C161" s="259">
        <f t="shared" si="138"/>
        <v>8</v>
      </c>
      <c r="D161" s="250">
        <f t="shared" ref="D161" si="159">D159</f>
        <v>8</v>
      </c>
      <c r="E161" s="250"/>
      <c r="F161" s="250"/>
      <c r="G161" s="250">
        <f t="shared" ref="G161" si="160">G159</f>
        <v>5</v>
      </c>
      <c r="AA161" s="286"/>
      <c r="AB161" s="286"/>
      <c r="AC161" s="286"/>
      <c r="AD161" s="286"/>
      <c r="AE161" s="286"/>
      <c r="AF161" s="286"/>
    </row>
    <row r="162" spans="1:32" s="259" customFormat="1" hidden="1">
      <c r="A162" s="246">
        <f t="shared" si="148"/>
        <v>43540</v>
      </c>
      <c r="B162" s="259" t="str">
        <f t="shared" si="141"/>
        <v>Cumartesi</v>
      </c>
      <c r="C162" s="259">
        <f t="shared" si="138"/>
        <v>5</v>
      </c>
      <c r="D162" s="250">
        <f t="shared" ref="D162" si="161">D159</f>
        <v>8</v>
      </c>
      <c r="E162" s="250"/>
      <c r="F162" s="250"/>
      <c r="G162" s="250">
        <f t="shared" ref="G162" si="162">G161</f>
        <v>5</v>
      </c>
      <c r="AA162" s="286"/>
      <c r="AB162" s="286"/>
      <c r="AC162" s="286"/>
      <c r="AD162" s="286"/>
      <c r="AE162" s="286"/>
      <c r="AF162" s="286"/>
    </row>
    <row r="163" spans="1:32" s="259" customFormat="1" hidden="1">
      <c r="A163" s="246">
        <f t="shared" si="148"/>
        <v>43541</v>
      </c>
      <c r="B163" s="259" t="str">
        <f t="shared" si="141"/>
        <v>Pazar</v>
      </c>
      <c r="C163" s="259">
        <f t="shared" si="138"/>
        <v>0</v>
      </c>
      <c r="D163" s="250">
        <f t="shared" ref="D163" si="163">D162</f>
        <v>8</v>
      </c>
      <c r="E163" s="250"/>
      <c r="F163" s="250"/>
      <c r="G163" s="250">
        <f t="shared" ref="G163" si="164">G161</f>
        <v>5</v>
      </c>
      <c r="AA163" s="286"/>
      <c r="AB163" s="286"/>
      <c r="AC163" s="286"/>
      <c r="AD163" s="286"/>
      <c r="AE163" s="286"/>
      <c r="AF163" s="286"/>
    </row>
    <row r="164" spans="1:32" s="259" customFormat="1" hidden="1">
      <c r="A164" s="246">
        <f t="shared" si="148"/>
        <v>43542</v>
      </c>
      <c r="B164" s="259" t="str">
        <f t="shared" si="141"/>
        <v>Pazartesi</v>
      </c>
      <c r="C164" s="259">
        <f t="shared" si="138"/>
        <v>8</v>
      </c>
      <c r="D164" s="250">
        <f t="shared" ref="D164" si="165">D162</f>
        <v>8</v>
      </c>
      <c r="E164" s="250"/>
      <c r="F164" s="250"/>
      <c r="G164" s="250">
        <f t="shared" ref="G164" si="166">G163</f>
        <v>5</v>
      </c>
      <c r="AA164" s="286"/>
      <c r="AB164" s="286"/>
      <c r="AC164" s="286"/>
      <c r="AD164" s="286"/>
      <c r="AE164" s="286"/>
      <c r="AF164" s="286"/>
    </row>
    <row r="165" spans="1:32" s="259" customFormat="1" hidden="1">
      <c r="A165" s="246">
        <f t="shared" si="148"/>
        <v>43543</v>
      </c>
      <c r="B165" s="259" t="str">
        <f t="shared" si="141"/>
        <v>Salı</v>
      </c>
      <c r="C165" s="259">
        <f t="shared" si="138"/>
        <v>8</v>
      </c>
      <c r="D165" s="250">
        <f t="shared" ref="D165" si="167">D162</f>
        <v>8</v>
      </c>
      <c r="E165" s="250"/>
      <c r="F165" s="250"/>
      <c r="G165" s="250">
        <f t="shared" ref="G165" si="168">G163</f>
        <v>5</v>
      </c>
      <c r="AA165" s="286"/>
      <c r="AB165" s="286"/>
      <c r="AC165" s="286"/>
      <c r="AD165" s="286"/>
      <c r="AE165" s="286"/>
      <c r="AF165" s="286"/>
    </row>
    <row r="166" spans="1:32" s="259" customFormat="1" hidden="1">
      <c r="A166" s="246">
        <f t="shared" si="148"/>
        <v>43544</v>
      </c>
      <c r="B166" s="259" t="str">
        <f t="shared" si="141"/>
        <v>Çarşamba</v>
      </c>
      <c r="C166" s="259">
        <f t="shared" si="138"/>
        <v>8</v>
      </c>
      <c r="D166" s="250">
        <f t="shared" ref="D166" si="169">D165</f>
        <v>8</v>
      </c>
      <c r="E166" s="250"/>
      <c r="F166" s="250"/>
      <c r="G166" s="250">
        <f t="shared" ref="G166" si="170">G165</f>
        <v>5</v>
      </c>
      <c r="AA166" s="286"/>
      <c r="AB166" s="286"/>
      <c r="AC166" s="286"/>
      <c r="AD166" s="286"/>
      <c r="AE166" s="286"/>
      <c r="AF166" s="286"/>
    </row>
    <row r="167" spans="1:32" s="259" customFormat="1" hidden="1">
      <c r="A167" s="246">
        <f t="shared" si="148"/>
        <v>43545</v>
      </c>
      <c r="B167" s="259" t="str">
        <f t="shared" si="141"/>
        <v>Perşembe</v>
      </c>
      <c r="C167" s="259">
        <f t="shared" si="138"/>
        <v>8</v>
      </c>
      <c r="D167" s="250">
        <f t="shared" ref="D167" si="171">D165</f>
        <v>8</v>
      </c>
      <c r="E167" s="250"/>
      <c r="F167" s="250"/>
      <c r="G167" s="250">
        <f t="shared" ref="G167" si="172">G165</f>
        <v>5</v>
      </c>
      <c r="AA167" s="286"/>
      <c r="AB167" s="286"/>
      <c r="AC167" s="286"/>
      <c r="AD167" s="286"/>
      <c r="AE167" s="286"/>
      <c r="AF167" s="286"/>
    </row>
    <row r="168" spans="1:32" s="259" customFormat="1" hidden="1">
      <c r="A168" s="246">
        <f t="shared" si="148"/>
        <v>43546</v>
      </c>
      <c r="B168" s="259" t="str">
        <f t="shared" si="141"/>
        <v>Cuma</v>
      </c>
      <c r="C168" s="259">
        <f t="shared" si="138"/>
        <v>8</v>
      </c>
      <c r="D168" s="250">
        <f t="shared" ref="D168" si="173">D165</f>
        <v>8</v>
      </c>
      <c r="E168" s="250"/>
      <c r="F168" s="250"/>
      <c r="G168" s="250">
        <f t="shared" ref="G168" si="174">G167</f>
        <v>5</v>
      </c>
      <c r="AA168" s="286"/>
      <c r="AB168" s="286"/>
      <c r="AC168" s="286"/>
      <c r="AD168" s="286"/>
      <c r="AE168" s="286"/>
      <c r="AF168" s="286"/>
    </row>
    <row r="169" spans="1:32" s="259" customFormat="1" hidden="1">
      <c r="A169" s="246">
        <f t="shared" si="148"/>
        <v>43547</v>
      </c>
      <c r="B169" s="259" t="str">
        <f t="shared" si="141"/>
        <v>Cumartesi</v>
      </c>
      <c r="C169" s="259">
        <f t="shared" si="138"/>
        <v>5</v>
      </c>
      <c r="D169" s="250">
        <f t="shared" ref="D169" si="175">D168</f>
        <v>8</v>
      </c>
      <c r="E169" s="250"/>
      <c r="F169" s="250"/>
      <c r="G169" s="250">
        <f t="shared" ref="G169" si="176">G167</f>
        <v>5</v>
      </c>
      <c r="AA169" s="286"/>
      <c r="AB169" s="286"/>
      <c r="AC169" s="286"/>
      <c r="AD169" s="286"/>
      <c r="AE169" s="286"/>
      <c r="AF169" s="286"/>
    </row>
    <row r="170" spans="1:32" s="259" customFormat="1" hidden="1">
      <c r="A170" s="246">
        <f t="shared" si="148"/>
        <v>43548</v>
      </c>
      <c r="B170" s="259" t="str">
        <f t="shared" si="141"/>
        <v>Pazar</v>
      </c>
      <c r="C170" s="259">
        <f t="shared" si="138"/>
        <v>0</v>
      </c>
      <c r="D170" s="250">
        <f t="shared" ref="D170" si="177">D168</f>
        <v>8</v>
      </c>
      <c r="E170" s="250"/>
      <c r="F170" s="250"/>
      <c r="G170" s="250">
        <f t="shared" ref="G170" si="178">G169</f>
        <v>5</v>
      </c>
      <c r="AA170" s="286"/>
      <c r="AB170" s="286"/>
      <c r="AC170" s="286"/>
      <c r="AD170" s="286"/>
      <c r="AE170" s="286"/>
      <c r="AF170" s="286"/>
    </row>
    <row r="171" spans="1:32" s="259" customFormat="1" hidden="1">
      <c r="A171" s="246">
        <f t="shared" si="148"/>
        <v>43549</v>
      </c>
      <c r="B171" s="259" t="str">
        <f t="shared" si="141"/>
        <v>Pazartesi</v>
      </c>
      <c r="C171" s="259">
        <f t="shared" si="138"/>
        <v>8</v>
      </c>
      <c r="D171" s="250">
        <f t="shared" ref="D171" si="179">D168</f>
        <v>8</v>
      </c>
      <c r="E171" s="250"/>
      <c r="F171" s="250"/>
      <c r="G171" s="250">
        <f t="shared" ref="G171" si="180">G169</f>
        <v>5</v>
      </c>
      <c r="AA171" s="286"/>
      <c r="AB171" s="286"/>
      <c r="AC171" s="286"/>
      <c r="AD171" s="286"/>
      <c r="AE171" s="286"/>
      <c r="AF171" s="286"/>
    </row>
    <row r="172" spans="1:32" s="259" customFormat="1" hidden="1">
      <c r="A172" s="246">
        <f t="shared" si="148"/>
        <v>43550</v>
      </c>
      <c r="B172" s="259" t="str">
        <f t="shared" si="141"/>
        <v>Salı</v>
      </c>
      <c r="C172" s="259">
        <f t="shared" si="138"/>
        <v>8</v>
      </c>
      <c r="D172" s="250">
        <f t="shared" ref="D172" si="181">D171</f>
        <v>8</v>
      </c>
      <c r="E172" s="250"/>
      <c r="F172" s="250"/>
      <c r="G172" s="250">
        <f t="shared" ref="G172" si="182">G171</f>
        <v>5</v>
      </c>
      <c r="AA172" s="286"/>
      <c r="AB172" s="286"/>
      <c r="AC172" s="286"/>
      <c r="AD172" s="286"/>
      <c r="AE172" s="286"/>
      <c r="AF172" s="286"/>
    </row>
    <row r="173" spans="1:32" s="259" customFormat="1" hidden="1">
      <c r="A173" s="246">
        <f t="shared" si="148"/>
        <v>43551</v>
      </c>
      <c r="B173" s="259" t="str">
        <f t="shared" si="141"/>
        <v>Çarşamba</v>
      </c>
      <c r="C173" s="259">
        <f t="shared" si="138"/>
        <v>8</v>
      </c>
      <c r="D173" s="250">
        <f t="shared" ref="D173" si="183">D171</f>
        <v>8</v>
      </c>
      <c r="E173" s="250"/>
      <c r="F173" s="250"/>
      <c r="G173" s="250">
        <f t="shared" ref="G173" si="184">G171</f>
        <v>5</v>
      </c>
      <c r="AA173" s="286"/>
      <c r="AB173" s="286"/>
      <c r="AC173" s="286"/>
      <c r="AD173" s="286"/>
      <c r="AE173" s="286"/>
      <c r="AF173" s="286"/>
    </row>
    <row r="174" spans="1:32" s="259" customFormat="1" hidden="1">
      <c r="A174" s="246">
        <f t="shared" si="148"/>
        <v>43552</v>
      </c>
      <c r="B174" s="259" t="str">
        <f t="shared" si="141"/>
        <v>Perşembe</v>
      </c>
      <c r="C174" s="259">
        <f t="shared" si="138"/>
        <v>8</v>
      </c>
      <c r="D174" s="250">
        <f t="shared" ref="D174" si="185">D171</f>
        <v>8</v>
      </c>
      <c r="E174" s="250"/>
      <c r="F174" s="250"/>
      <c r="G174" s="250">
        <f t="shared" ref="G174" si="186">G173</f>
        <v>5</v>
      </c>
      <c r="AA174" s="286"/>
      <c r="AB174" s="286"/>
      <c r="AC174" s="286"/>
      <c r="AD174" s="286"/>
      <c r="AE174" s="286"/>
      <c r="AF174" s="286"/>
    </row>
    <row r="175" spans="1:32" s="259" customFormat="1" hidden="1">
      <c r="A175" s="246">
        <f t="shared" si="148"/>
        <v>43553</v>
      </c>
      <c r="B175" s="259" t="str">
        <f t="shared" si="141"/>
        <v>Cuma</v>
      </c>
      <c r="C175" s="259">
        <f t="shared" si="138"/>
        <v>8</v>
      </c>
      <c r="D175" s="250">
        <f t="shared" ref="D175" si="187">D174</f>
        <v>8</v>
      </c>
      <c r="E175" s="250"/>
      <c r="F175" s="250"/>
      <c r="G175" s="250">
        <f t="shared" ref="G175" si="188">G173</f>
        <v>5</v>
      </c>
      <c r="AA175" s="286"/>
      <c r="AB175" s="286"/>
      <c r="AC175" s="286"/>
      <c r="AD175" s="286"/>
      <c r="AE175" s="286"/>
      <c r="AF175" s="286"/>
    </row>
    <row r="176" spans="1:32" s="259" customFormat="1" hidden="1">
      <c r="A176" s="246">
        <f t="shared" si="148"/>
        <v>43554</v>
      </c>
      <c r="B176" s="259" t="str">
        <f t="shared" si="141"/>
        <v>Cumartesi</v>
      </c>
      <c r="C176" s="259">
        <f t="shared" si="138"/>
        <v>5</v>
      </c>
      <c r="D176" s="250">
        <f t="shared" ref="D176" si="189">D174</f>
        <v>8</v>
      </c>
      <c r="E176" s="250"/>
      <c r="F176" s="250"/>
      <c r="G176" s="250">
        <f t="shared" ref="G176" si="190">G175</f>
        <v>5</v>
      </c>
      <c r="AA176" s="286"/>
      <c r="AB176" s="286"/>
      <c r="AC176" s="286"/>
      <c r="AD176" s="286"/>
      <c r="AE176" s="286"/>
      <c r="AF176" s="286"/>
    </row>
    <row r="177" spans="1:32" s="259" customFormat="1" hidden="1">
      <c r="A177" s="246">
        <f t="shared" si="148"/>
        <v>43555</v>
      </c>
      <c r="B177" s="259" t="str">
        <f t="shared" si="141"/>
        <v>Pazar</v>
      </c>
      <c r="C177" s="259">
        <f t="shared" si="138"/>
        <v>0</v>
      </c>
      <c r="D177" s="250">
        <f t="shared" ref="D177" si="191">D174</f>
        <v>8</v>
      </c>
      <c r="E177" s="250"/>
      <c r="F177" s="250"/>
      <c r="G177" s="250">
        <f t="shared" ref="G177" si="192">G175</f>
        <v>5</v>
      </c>
      <c r="AA177" s="286"/>
      <c r="AB177" s="286"/>
      <c r="AC177" s="286"/>
      <c r="AD177" s="286"/>
      <c r="AE177" s="286"/>
      <c r="AF177" s="286"/>
    </row>
    <row r="178" spans="1:32" s="259" customFormat="1" hidden="1">
      <c r="A178" s="246">
        <f t="shared" si="148"/>
        <v>43556</v>
      </c>
      <c r="B178" s="259" t="str">
        <f t="shared" si="141"/>
        <v>Pazartesi</v>
      </c>
      <c r="C178" s="259">
        <f t="shared" si="138"/>
        <v>8</v>
      </c>
      <c r="D178" s="250">
        <f t="shared" ref="D178" si="193">D177</f>
        <v>8</v>
      </c>
      <c r="E178" s="250"/>
      <c r="F178" s="250"/>
      <c r="G178" s="250">
        <f t="shared" ref="G178" si="194">G177</f>
        <v>5</v>
      </c>
      <c r="AA178" s="286"/>
      <c r="AB178" s="286"/>
      <c r="AC178" s="286"/>
      <c r="AD178" s="286"/>
      <c r="AE178" s="286"/>
      <c r="AF178" s="286"/>
    </row>
    <row r="179" spans="1:32" s="259" customFormat="1" hidden="1">
      <c r="A179" s="246">
        <f t="shared" si="148"/>
        <v>43557</v>
      </c>
      <c r="B179" s="259" t="str">
        <f t="shared" si="141"/>
        <v>Salı</v>
      </c>
      <c r="C179" s="259">
        <f t="shared" si="138"/>
        <v>8</v>
      </c>
      <c r="D179" s="250">
        <f t="shared" ref="D179" si="195">D177</f>
        <v>8</v>
      </c>
      <c r="E179" s="250"/>
      <c r="F179" s="250"/>
      <c r="G179" s="250">
        <f t="shared" ref="G179" si="196">G177</f>
        <v>5</v>
      </c>
      <c r="AA179" s="286"/>
      <c r="AB179" s="286"/>
      <c r="AC179" s="286"/>
      <c r="AD179" s="286"/>
      <c r="AE179" s="286"/>
      <c r="AF179" s="286"/>
    </row>
    <row r="180" spans="1:32" s="259" customFormat="1" hidden="1">
      <c r="A180" s="246">
        <f t="shared" si="148"/>
        <v>43558</v>
      </c>
      <c r="B180" s="259" t="str">
        <f t="shared" si="141"/>
        <v>Çarşamba</v>
      </c>
      <c r="C180" s="259">
        <f t="shared" si="138"/>
        <v>8</v>
      </c>
      <c r="D180" s="250">
        <f t="shared" ref="D180" si="197">D177</f>
        <v>8</v>
      </c>
      <c r="E180" s="250"/>
      <c r="F180" s="250"/>
      <c r="G180" s="250">
        <f t="shared" ref="G180" si="198">G179</f>
        <v>5</v>
      </c>
      <c r="AA180" s="286"/>
      <c r="AB180" s="286"/>
      <c r="AC180" s="286"/>
      <c r="AD180" s="286"/>
      <c r="AE180" s="286"/>
      <c r="AF180" s="286"/>
    </row>
    <row r="181" spans="1:32" s="259" customFormat="1" hidden="1">
      <c r="A181" s="246">
        <f t="shared" si="148"/>
        <v>43559</v>
      </c>
      <c r="B181" s="259" t="str">
        <f t="shared" si="141"/>
        <v>Perşembe</v>
      </c>
      <c r="C181" s="259">
        <f t="shared" si="138"/>
        <v>8</v>
      </c>
      <c r="D181" s="250">
        <f t="shared" ref="D181" si="199">D180</f>
        <v>8</v>
      </c>
      <c r="E181" s="250"/>
      <c r="F181" s="250"/>
      <c r="G181" s="250">
        <f t="shared" ref="G181" si="200">G179</f>
        <v>5</v>
      </c>
      <c r="AA181" s="286"/>
      <c r="AB181" s="286"/>
      <c r="AC181" s="286"/>
      <c r="AD181" s="286"/>
      <c r="AE181" s="286"/>
      <c r="AF181" s="286"/>
    </row>
    <row r="182" spans="1:32" s="259" customFormat="1" hidden="1">
      <c r="A182" s="246">
        <f t="shared" si="148"/>
        <v>43560</v>
      </c>
      <c r="B182" s="259" t="str">
        <f t="shared" si="141"/>
        <v>Cuma</v>
      </c>
      <c r="C182" s="259">
        <f t="shared" si="138"/>
        <v>8</v>
      </c>
      <c r="D182" s="250">
        <f t="shared" ref="D182" si="201">D180</f>
        <v>8</v>
      </c>
      <c r="E182" s="250"/>
      <c r="F182" s="250"/>
      <c r="G182" s="250">
        <f t="shared" ref="G182" si="202">G181</f>
        <v>5</v>
      </c>
      <c r="AA182" s="286"/>
      <c r="AB182" s="286"/>
      <c r="AC182" s="286"/>
      <c r="AD182" s="286"/>
      <c r="AE182" s="286"/>
      <c r="AF182" s="286"/>
    </row>
    <row r="183" spans="1:32" s="259" customFormat="1" hidden="1">
      <c r="A183" s="246">
        <f t="shared" si="148"/>
        <v>43561</v>
      </c>
      <c r="B183" s="259" t="str">
        <f t="shared" si="141"/>
        <v>Cumartesi</v>
      </c>
      <c r="C183" s="259">
        <f t="shared" si="138"/>
        <v>5</v>
      </c>
      <c r="D183" s="250">
        <f t="shared" ref="D183" si="203">D180</f>
        <v>8</v>
      </c>
      <c r="E183" s="250"/>
      <c r="F183" s="250"/>
      <c r="G183" s="250">
        <f t="shared" ref="G183" si="204">G181</f>
        <v>5</v>
      </c>
      <c r="AA183" s="286"/>
      <c r="AB183" s="286"/>
      <c r="AC183" s="286"/>
      <c r="AD183" s="286"/>
      <c r="AE183" s="286"/>
      <c r="AF183" s="286"/>
    </row>
    <row r="184" spans="1:32" s="259" customFormat="1" hidden="1">
      <c r="A184" s="246">
        <f t="shared" si="148"/>
        <v>43562</v>
      </c>
      <c r="B184" s="259" t="str">
        <f t="shared" si="141"/>
        <v>Pazar</v>
      </c>
      <c r="C184" s="259">
        <f t="shared" si="138"/>
        <v>0</v>
      </c>
      <c r="D184" s="250">
        <f t="shared" ref="D184" si="205">D183</f>
        <v>8</v>
      </c>
      <c r="E184" s="250"/>
      <c r="F184" s="250"/>
      <c r="G184" s="250">
        <f t="shared" ref="G184" si="206">G183</f>
        <v>5</v>
      </c>
      <c r="AA184" s="286"/>
      <c r="AB184" s="286"/>
      <c r="AC184" s="286"/>
      <c r="AD184" s="286"/>
      <c r="AE184" s="286"/>
      <c r="AF184" s="286"/>
    </row>
    <row r="185" spans="1:32" s="259" customFormat="1" hidden="1">
      <c r="A185" s="246">
        <f t="shared" si="148"/>
        <v>43563</v>
      </c>
      <c r="B185" s="259" t="str">
        <f t="shared" si="141"/>
        <v>Pazartesi</v>
      </c>
      <c r="C185" s="259">
        <f t="shared" si="138"/>
        <v>8</v>
      </c>
      <c r="D185" s="250">
        <f t="shared" ref="D185" si="207">D183</f>
        <v>8</v>
      </c>
      <c r="E185" s="250"/>
      <c r="F185" s="250"/>
      <c r="G185" s="250">
        <f t="shared" ref="G185" si="208">G183</f>
        <v>5</v>
      </c>
      <c r="AA185" s="286"/>
      <c r="AB185" s="286"/>
      <c r="AC185" s="286"/>
      <c r="AD185" s="286"/>
      <c r="AE185" s="286"/>
      <c r="AF185" s="286"/>
    </row>
    <row r="186" spans="1:32" s="259" customFormat="1" hidden="1">
      <c r="A186" s="246">
        <f t="shared" si="148"/>
        <v>43564</v>
      </c>
      <c r="B186" s="259" t="str">
        <f t="shared" si="141"/>
        <v>Salı</v>
      </c>
      <c r="C186" s="259">
        <f t="shared" si="138"/>
        <v>8</v>
      </c>
      <c r="D186" s="250">
        <f t="shared" ref="D186" si="209">D183</f>
        <v>8</v>
      </c>
      <c r="E186" s="250"/>
      <c r="F186" s="250"/>
      <c r="G186" s="250">
        <f t="shared" ref="G186" si="210">G185</f>
        <v>5</v>
      </c>
      <c r="AA186" s="286"/>
      <c r="AB186" s="286"/>
      <c r="AC186" s="286"/>
      <c r="AD186" s="286"/>
      <c r="AE186" s="286"/>
      <c r="AF186" s="286"/>
    </row>
    <row r="187" spans="1:32" s="259" customFormat="1" hidden="1">
      <c r="A187" s="246">
        <f t="shared" si="148"/>
        <v>43565</v>
      </c>
      <c r="B187" s="259" t="str">
        <f t="shared" si="141"/>
        <v>Çarşamba</v>
      </c>
      <c r="C187" s="259">
        <f t="shared" si="138"/>
        <v>8</v>
      </c>
      <c r="D187" s="250">
        <f t="shared" ref="D187" si="211">D186</f>
        <v>8</v>
      </c>
      <c r="E187" s="250"/>
      <c r="F187" s="250"/>
      <c r="G187" s="250">
        <f t="shared" ref="G187" si="212">G185</f>
        <v>5</v>
      </c>
      <c r="AA187" s="286"/>
      <c r="AB187" s="286"/>
      <c r="AC187" s="286"/>
      <c r="AD187" s="286"/>
      <c r="AE187" s="286"/>
      <c r="AF187" s="286"/>
    </row>
    <row r="188" spans="1:32" s="259" customFormat="1" hidden="1">
      <c r="A188" s="246">
        <f t="shared" si="148"/>
        <v>43566</v>
      </c>
      <c r="B188" s="259" t="str">
        <f t="shared" si="141"/>
        <v>Perşembe</v>
      </c>
      <c r="C188" s="259">
        <f t="shared" si="138"/>
        <v>8</v>
      </c>
      <c r="D188" s="250">
        <f t="shared" ref="D188" si="213">D186</f>
        <v>8</v>
      </c>
      <c r="E188" s="250"/>
      <c r="F188" s="250"/>
      <c r="G188" s="250">
        <f t="shared" ref="G188" si="214">G187</f>
        <v>5</v>
      </c>
      <c r="AA188" s="286"/>
      <c r="AB188" s="286"/>
      <c r="AC188" s="286"/>
      <c r="AD188" s="286"/>
      <c r="AE188" s="286"/>
      <c r="AF188" s="286"/>
    </row>
    <row r="189" spans="1:32" s="259" customFormat="1" hidden="1">
      <c r="A189" s="246">
        <f t="shared" si="148"/>
        <v>43567</v>
      </c>
      <c r="B189" s="259" t="str">
        <f t="shared" si="141"/>
        <v>Cuma</v>
      </c>
      <c r="C189" s="259">
        <f t="shared" si="138"/>
        <v>8</v>
      </c>
      <c r="D189" s="250">
        <f t="shared" ref="D189" si="215">D186</f>
        <v>8</v>
      </c>
      <c r="E189" s="250"/>
      <c r="F189" s="250"/>
      <c r="G189" s="250">
        <f t="shared" ref="G189" si="216">G187</f>
        <v>5</v>
      </c>
      <c r="AA189" s="286"/>
      <c r="AB189" s="286"/>
      <c r="AC189" s="286"/>
      <c r="AD189" s="286"/>
      <c r="AE189" s="286"/>
      <c r="AF189" s="286"/>
    </row>
    <row r="190" spans="1:32" s="259" customFormat="1" hidden="1">
      <c r="A190" s="246">
        <f t="shared" si="148"/>
        <v>43568</v>
      </c>
      <c r="B190" s="259" t="str">
        <f t="shared" si="141"/>
        <v>Cumartesi</v>
      </c>
      <c r="C190" s="259">
        <f t="shared" si="138"/>
        <v>5</v>
      </c>
      <c r="D190" s="250">
        <f t="shared" ref="D190" si="217">D189</f>
        <v>8</v>
      </c>
      <c r="E190" s="250"/>
      <c r="F190" s="250"/>
      <c r="G190" s="250">
        <f t="shared" ref="G190" si="218">G189</f>
        <v>5</v>
      </c>
      <c r="AA190" s="286"/>
      <c r="AB190" s="286"/>
      <c r="AC190" s="286"/>
      <c r="AD190" s="286"/>
      <c r="AE190" s="286"/>
      <c r="AF190" s="286"/>
    </row>
    <row r="191" spans="1:32" s="259" customFormat="1" hidden="1">
      <c r="A191" s="246">
        <f t="shared" si="148"/>
        <v>43569</v>
      </c>
      <c r="B191" s="259" t="str">
        <f t="shared" si="141"/>
        <v>Pazar</v>
      </c>
      <c r="C191" s="259">
        <f t="shared" si="138"/>
        <v>0</v>
      </c>
      <c r="D191" s="250">
        <f t="shared" ref="D191" si="219">D189</f>
        <v>8</v>
      </c>
      <c r="E191" s="250"/>
      <c r="F191" s="250"/>
      <c r="G191" s="250">
        <f t="shared" ref="G191" si="220">G189</f>
        <v>5</v>
      </c>
      <c r="AA191" s="286"/>
      <c r="AB191" s="286"/>
      <c r="AC191" s="286"/>
      <c r="AD191" s="286"/>
      <c r="AE191" s="286"/>
      <c r="AF191" s="286"/>
    </row>
    <row r="192" spans="1:32" s="259" customFormat="1" hidden="1">
      <c r="A192" s="246">
        <f t="shared" si="148"/>
        <v>43570</v>
      </c>
      <c r="B192" s="259" t="str">
        <f t="shared" si="141"/>
        <v>Pazartesi</v>
      </c>
      <c r="C192" s="259">
        <f t="shared" si="138"/>
        <v>8</v>
      </c>
      <c r="D192" s="250">
        <f t="shared" ref="D192" si="221">D189</f>
        <v>8</v>
      </c>
      <c r="E192" s="250"/>
      <c r="F192" s="250"/>
      <c r="G192" s="250">
        <f t="shared" ref="G192" si="222">G191</f>
        <v>5</v>
      </c>
      <c r="AA192" s="286"/>
      <c r="AB192" s="286"/>
      <c r="AC192" s="286"/>
      <c r="AD192" s="286"/>
      <c r="AE192" s="286"/>
      <c r="AF192" s="286"/>
    </row>
    <row r="193" spans="1:32" s="259" customFormat="1" hidden="1">
      <c r="A193" s="246">
        <f t="shared" si="148"/>
        <v>43571</v>
      </c>
      <c r="B193" s="259" t="str">
        <f t="shared" si="141"/>
        <v>Salı</v>
      </c>
      <c r="C193" s="259">
        <f t="shared" si="138"/>
        <v>8</v>
      </c>
      <c r="D193" s="250">
        <f t="shared" ref="D193" si="223">D192</f>
        <v>8</v>
      </c>
      <c r="E193" s="250"/>
      <c r="F193" s="250"/>
      <c r="G193" s="250">
        <f t="shared" ref="G193" si="224">G191</f>
        <v>5</v>
      </c>
      <c r="AA193" s="286"/>
      <c r="AB193" s="286"/>
      <c r="AC193" s="286"/>
      <c r="AD193" s="286"/>
      <c r="AE193" s="286"/>
      <c r="AF193" s="286"/>
    </row>
    <row r="194" spans="1:32" s="259" customFormat="1" hidden="1">
      <c r="A194" s="246">
        <f t="shared" si="148"/>
        <v>43572</v>
      </c>
      <c r="B194" s="259" t="str">
        <f t="shared" si="141"/>
        <v>Çarşamba</v>
      </c>
      <c r="C194" s="259">
        <f t="shared" si="138"/>
        <v>8</v>
      </c>
      <c r="D194" s="250">
        <f t="shared" ref="D194" si="225">D192</f>
        <v>8</v>
      </c>
      <c r="E194" s="250"/>
      <c r="F194" s="250"/>
      <c r="G194" s="250">
        <f t="shared" ref="G194" si="226">G193</f>
        <v>5</v>
      </c>
      <c r="AA194" s="286"/>
      <c r="AB194" s="286"/>
      <c r="AC194" s="286"/>
      <c r="AD194" s="286"/>
      <c r="AE194" s="286"/>
      <c r="AF194" s="286"/>
    </row>
    <row r="195" spans="1:32" s="259" customFormat="1" hidden="1">
      <c r="A195" s="246">
        <f t="shared" si="148"/>
        <v>43573</v>
      </c>
      <c r="B195" s="259" t="str">
        <f t="shared" si="141"/>
        <v>Perşembe</v>
      </c>
      <c r="C195" s="259">
        <f t="shared" si="138"/>
        <v>8</v>
      </c>
      <c r="D195" s="250">
        <f t="shared" ref="D195" si="227">D192</f>
        <v>8</v>
      </c>
      <c r="E195" s="250"/>
      <c r="F195" s="250"/>
      <c r="G195" s="250">
        <f t="shared" ref="G195" si="228">G193</f>
        <v>5</v>
      </c>
      <c r="AA195" s="286"/>
      <c r="AB195" s="286"/>
      <c r="AC195" s="286"/>
      <c r="AD195" s="286"/>
      <c r="AE195" s="286"/>
      <c r="AF195" s="286"/>
    </row>
    <row r="196" spans="1:32" s="259" customFormat="1" hidden="1">
      <c r="A196" s="246">
        <f t="shared" si="148"/>
        <v>43574</v>
      </c>
      <c r="B196" s="259" t="str">
        <f t="shared" si="141"/>
        <v>Cuma</v>
      </c>
      <c r="C196" s="259">
        <f t="shared" si="138"/>
        <v>8</v>
      </c>
      <c r="D196" s="250">
        <f t="shared" ref="D196" si="229">D195</f>
        <v>8</v>
      </c>
      <c r="E196" s="250"/>
      <c r="F196" s="250"/>
      <c r="G196" s="250">
        <f t="shared" ref="G196" si="230">G195</f>
        <v>5</v>
      </c>
      <c r="AA196" s="286"/>
      <c r="AB196" s="286"/>
      <c r="AC196" s="286"/>
      <c r="AD196" s="286"/>
      <c r="AE196" s="286"/>
      <c r="AF196" s="286"/>
    </row>
    <row r="197" spans="1:32" s="259" customFormat="1" hidden="1">
      <c r="A197" s="246">
        <f t="shared" si="148"/>
        <v>43575</v>
      </c>
      <c r="B197" s="259" t="str">
        <f t="shared" si="141"/>
        <v>Cumartesi</v>
      </c>
      <c r="C197" s="259">
        <f t="shared" si="138"/>
        <v>5</v>
      </c>
      <c r="D197" s="250">
        <f t="shared" ref="D197" si="231">D195</f>
        <v>8</v>
      </c>
      <c r="E197" s="250"/>
      <c r="F197" s="250"/>
      <c r="G197" s="250">
        <f t="shared" ref="G197" si="232">G195</f>
        <v>5</v>
      </c>
      <c r="AA197" s="286"/>
      <c r="AB197" s="286"/>
      <c r="AC197" s="286"/>
      <c r="AD197" s="286"/>
      <c r="AE197" s="286"/>
      <c r="AF197" s="286"/>
    </row>
    <row r="198" spans="1:32" s="259" customFormat="1" hidden="1">
      <c r="A198" s="246">
        <f t="shared" si="148"/>
        <v>43576</v>
      </c>
      <c r="B198" s="259" t="str">
        <f t="shared" si="141"/>
        <v>Pazar</v>
      </c>
      <c r="C198" s="259">
        <f t="shared" si="138"/>
        <v>0</v>
      </c>
      <c r="D198" s="250">
        <f t="shared" ref="D198" si="233">D195</f>
        <v>8</v>
      </c>
      <c r="E198" s="250"/>
      <c r="F198" s="250"/>
      <c r="G198" s="250">
        <f t="shared" ref="G198" si="234">G197</f>
        <v>5</v>
      </c>
      <c r="AA198" s="286"/>
      <c r="AB198" s="286"/>
      <c r="AC198" s="286"/>
      <c r="AD198" s="286"/>
      <c r="AE198" s="286"/>
      <c r="AF198" s="286"/>
    </row>
    <row r="199" spans="1:32" s="259" customFormat="1" hidden="1">
      <c r="A199" s="246">
        <f t="shared" si="148"/>
        <v>43577</v>
      </c>
      <c r="B199" s="259" t="str">
        <f t="shared" si="141"/>
        <v>Pazartesi</v>
      </c>
      <c r="C199" s="259">
        <f t="shared" si="138"/>
        <v>8</v>
      </c>
      <c r="D199" s="250">
        <f t="shared" ref="D199" si="235">D198</f>
        <v>8</v>
      </c>
      <c r="E199" s="250"/>
      <c r="F199" s="250"/>
      <c r="G199" s="250">
        <f t="shared" ref="G199" si="236">G197</f>
        <v>5</v>
      </c>
      <c r="AA199" s="286"/>
      <c r="AB199" s="286"/>
      <c r="AC199" s="286"/>
      <c r="AD199" s="286"/>
      <c r="AE199" s="286"/>
      <c r="AF199" s="286"/>
    </row>
    <row r="200" spans="1:32" s="259" customFormat="1" hidden="1">
      <c r="A200" s="246">
        <f t="shared" si="148"/>
        <v>43578</v>
      </c>
      <c r="B200" s="259" t="str">
        <f t="shared" si="141"/>
        <v>Salı</v>
      </c>
      <c r="C200" s="259">
        <f t="shared" si="138"/>
        <v>8</v>
      </c>
      <c r="D200" s="250">
        <f t="shared" ref="D200" si="237">D198</f>
        <v>8</v>
      </c>
      <c r="E200" s="250"/>
      <c r="F200" s="250"/>
      <c r="G200" s="250">
        <f t="shared" ref="G200" si="238">G199</f>
        <v>5</v>
      </c>
      <c r="AA200" s="286"/>
      <c r="AB200" s="286"/>
      <c r="AC200" s="286"/>
      <c r="AD200" s="286"/>
      <c r="AE200" s="286"/>
      <c r="AF200" s="286"/>
    </row>
    <row r="201" spans="1:32" s="259" customFormat="1" hidden="1">
      <c r="A201" s="246">
        <f t="shared" si="148"/>
        <v>43579</v>
      </c>
      <c r="B201" s="259" t="str">
        <f t="shared" si="141"/>
        <v>Çarşamba</v>
      </c>
      <c r="C201" s="259">
        <f t="shared" si="138"/>
        <v>8</v>
      </c>
      <c r="D201" s="250">
        <f t="shared" ref="D201" si="239">D198</f>
        <v>8</v>
      </c>
      <c r="E201" s="250"/>
      <c r="F201" s="250"/>
      <c r="G201" s="250">
        <f t="shared" ref="G201" si="240">G199</f>
        <v>5</v>
      </c>
      <c r="AA201" s="286"/>
      <c r="AB201" s="286"/>
      <c r="AC201" s="286"/>
      <c r="AD201" s="286"/>
      <c r="AE201" s="286"/>
      <c r="AF201" s="286"/>
    </row>
    <row r="202" spans="1:32" s="259" customFormat="1" hidden="1">
      <c r="A202" s="246">
        <f t="shared" si="148"/>
        <v>43580</v>
      </c>
      <c r="B202" s="259" t="str">
        <f t="shared" si="141"/>
        <v>Perşembe</v>
      </c>
      <c r="C202" s="259">
        <f t="shared" si="138"/>
        <v>8</v>
      </c>
      <c r="D202" s="250">
        <f t="shared" ref="D202" si="241">D201</f>
        <v>8</v>
      </c>
      <c r="E202" s="250"/>
      <c r="F202" s="250"/>
      <c r="G202" s="250">
        <f t="shared" ref="G202" si="242">G201</f>
        <v>5</v>
      </c>
      <c r="AA202" s="286"/>
      <c r="AB202" s="286"/>
      <c r="AC202" s="286"/>
      <c r="AD202" s="286"/>
      <c r="AE202" s="286"/>
      <c r="AF202" s="286"/>
    </row>
    <row r="203" spans="1:32" s="259" customFormat="1" hidden="1">
      <c r="A203" s="246">
        <f t="shared" si="148"/>
        <v>43581</v>
      </c>
      <c r="B203" s="259" t="str">
        <f t="shared" si="141"/>
        <v>Cuma</v>
      </c>
      <c r="C203" s="259">
        <f t="shared" si="138"/>
        <v>8</v>
      </c>
      <c r="D203" s="250">
        <f t="shared" ref="D203" si="243">D201</f>
        <v>8</v>
      </c>
      <c r="E203" s="250"/>
      <c r="F203" s="250"/>
      <c r="G203" s="250">
        <f t="shared" ref="G203" si="244">G201</f>
        <v>5</v>
      </c>
      <c r="AA203" s="286"/>
      <c r="AB203" s="286"/>
      <c r="AC203" s="286"/>
      <c r="AD203" s="286"/>
      <c r="AE203" s="286"/>
      <c r="AF203" s="286"/>
    </row>
    <row r="204" spans="1:32" s="259" customFormat="1" hidden="1">
      <c r="A204" s="246">
        <f t="shared" si="148"/>
        <v>43582</v>
      </c>
      <c r="B204" s="259" t="str">
        <f t="shared" si="141"/>
        <v>Cumartesi</v>
      </c>
      <c r="C204" s="259">
        <f t="shared" si="138"/>
        <v>5</v>
      </c>
      <c r="D204" s="250">
        <f t="shared" ref="D204" si="245">D201</f>
        <v>8</v>
      </c>
      <c r="E204" s="250"/>
      <c r="F204" s="250"/>
      <c r="G204" s="250">
        <f t="shared" ref="G204" si="246">G203</f>
        <v>5</v>
      </c>
      <c r="AA204" s="286"/>
      <c r="AB204" s="286"/>
      <c r="AC204" s="286"/>
      <c r="AD204" s="286"/>
      <c r="AE204" s="286"/>
      <c r="AF204" s="286"/>
    </row>
    <row r="205" spans="1:32" s="259" customFormat="1" hidden="1">
      <c r="A205" s="246">
        <f t="shared" si="148"/>
        <v>43583</v>
      </c>
      <c r="B205" s="259" t="str">
        <f t="shared" si="141"/>
        <v>Pazar</v>
      </c>
      <c r="C205" s="259">
        <f t="shared" si="138"/>
        <v>0</v>
      </c>
      <c r="D205" s="250">
        <f t="shared" ref="D205" si="247">D204</f>
        <v>8</v>
      </c>
      <c r="E205" s="250"/>
      <c r="F205" s="250"/>
      <c r="G205" s="250">
        <f t="shared" ref="G205" si="248">G203</f>
        <v>5</v>
      </c>
      <c r="AA205" s="286"/>
      <c r="AB205" s="286"/>
      <c r="AC205" s="286"/>
      <c r="AD205" s="286"/>
      <c r="AE205" s="286"/>
      <c r="AF205" s="286"/>
    </row>
    <row r="206" spans="1:32" s="259" customFormat="1" hidden="1">
      <c r="A206" s="246">
        <f t="shared" si="148"/>
        <v>43584</v>
      </c>
      <c r="B206" s="259" t="str">
        <f t="shared" si="141"/>
        <v>Pazartesi</v>
      </c>
      <c r="C206" s="259">
        <f t="shared" si="138"/>
        <v>8</v>
      </c>
      <c r="D206" s="250">
        <f t="shared" ref="D206" si="249">D204</f>
        <v>8</v>
      </c>
      <c r="E206" s="250"/>
      <c r="F206" s="250"/>
      <c r="G206" s="250">
        <f t="shared" ref="G206" si="250">G205</f>
        <v>5</v>
      </c>
      <c r="AA206" s="286"/>
      <c r="AB206" s="286"/>
      <c r="AC206" s="286"/>
      <c r="AD206" s="286"/>
      <c r="AE206" s="286"/>
      <c r="AF206" s="286"/>
    </row>
    <row r="207" spans="1:32" s="259" customFormat="1" hidden="1">
      <c r="A207" s="246">
        <f t="shared" si="148"/>
        <v>43585</v>
      </c>
      <c r="B207" s="259" t="str">
        <f t="shared" si="141"/>
        <v>Salı</v>
      </c>
      <c r="C207" s="259">
        <f t="shared" si="138"/>
        <v>8</v>
      </c>
      <c r="D207" s="250">
        <f t="shared" ref="D207" si="251">D204</f>
        <v>8</v>
      </c>
      <c r="E207" s="250"/>
      <c r="F207" s="250"/>
      <c r="G207" s="250">
        <f t="shared" ref="G207" si="252">G205</f>
        <v>5</v>
      </c>
      <c r="AA207" s="286"/>
      <c r="AB207" s="286"/>
      <c r="AC207" s="286"/>
      <c r="AD207" s="286"/>
      <c r="AE207" s="286"/>
      <c r="AF207" s="286"/>
    </row>
    <row r="208" spans="1:32" s="259" customFormat="1" hidden="1">
      <c r="A208" s="246">
        <f t="shared" si="148"/>
        <v>43586</v>
      </c>
      <c r="B208" s="259" t="str">
        <f t="shared" si="141"/>
        <v>Çarşamba</v>
      </c>
      <c r="C208" s="259">
        <f t="shared" si="138"/>
        <v>8</v>
      </c>
      <c r="D208" s="250">
        <f t="shared" ref="D208" si="253">D207</f>
        <v>8</v>
      </c>
      <c r="E208" s="250"/>
      <c r="F208" s="250"/>
      <c r="G208" s="250">
        <f t="shared" ref="G208" si="254">G207</f>
        <v>5</v>
      </c>
      <c r="AA208" s="286"/>
      <c r="AB208" s="286"/>
      <c r="AC208" s="286"/>
      <c r="AD208" s="286"/>
      <c r="AE208" s="286"/>
      <c r="AF208" s="286"/>
    </row>
    <row r="209" spans="1:32" s="259" customFormat="1" hidden="1">
      <c r="A209" s="246">
        <f t="shared" si="148"/>
        <v>43587</v>
      </c>
      <c r="B209" s="259" t="str">
        <f t="shared" si="141"/>
        <v>Perşembe</v>
      </c>
      <c r="C209" s="259">
        <f t="shared" si="138"/>
        <v>8</v>
      </c>
      <c r="D209" s="250">
        <f t="shared" ref="D209" si="255">D207</f>
        <v>8</v>
      </c>
      <c r="E209" s="250"/>
      <c r="F209" s="250"/>
      <c r="G209" s="250">
        <f t="shared" ref="G209" si="256">G207</f>
        <v>5</v>
      </c>
      <c r="AA209" s="286"/>
      <c r="AB209" s="286"/>
      <c r="AC209" s="286"/>
      <c r="AD209" s="286"/>
      <c r="AE209" s="286"/>
      <c r="AF209" s="286"/>
    </row>
    <row r="210" spans="1:32" s="259" customFormat="1" hidden="1">
      <c r="A210" s="246">
        <f t="shared" si="148"/>
        <v>43588</v>
      </c>
      <c r="B210" s="259" t="str">
        <f t="shared" si="141"/>
        <v>Cuma</v>
      </c>
      <c r="C210" s="259">
        <f t="shared" si="138"/>
        <v>8</v>
      </c>
      <c r="D210" s="250">
        <f t="shared" ref="D210" si="257">D207</f>
        <v>8</v>
      </c>
      <c r="E210" s="250"/>
      <c r="F210" s="250"/>
      <c r="G210" s="250">
        <f t="shared" ref="G210" si="258">G209</f>
        <v>5</v>
      </c>
      <c r="AA210" s="286"/>
      <c r="AB210" s="286"/>
      <c r="AC210" s="286"/>
      <c r="AD210" s="286"/>
      <c r="AE210" s="286"/>
      <c r="AF210" s="286"/>
    </row>
    <row r="211" spans="1:32" s="259" customFormat="1" hidden="1">
      <c r="A211" s="246">
        <f t="shared" si="148"/>
        <v>43589</v>
      </c>
      <c r="B211" s="259" t="str">
        <f t="shared" si="141"/>
        <v>Cumartesi</v>
      </c>
      <c r="C211" s="259">
        <f t="shared" si="138"/>
        <v>5</v>
      </c>
      <c r="D211" s="250">
        <f t="shared" ref="D211" si="259">D210</f>
        <v>8</v>
      </c>
      <c r="E211" s="250"/>
      <c r="F211" s="250"/>
      <c r="G211" s="250">
        <f t="shared" ref="G211" si="260">G209</f>
        <v>5</v>
      </c>
      <c r="AA211" s="286"/>
      <c r="AB211" s="286"/>
      <c r="AC211" s="286"/>
      <c r="AD211" s="286"/>
      <c r="AE211" s="286"/>
      <c r="AF211" s="286"/>
    </row>
    <row r="212" spans="1:32" s="259" customFormat="1" hidden="1">
      <c r="A212" s="246">
        <f t="shared" si="148"/>
        <v>43590</v>
      </c>
      <c r="B212" s="259" t="str">
        <f t="shared" si="141"/>
        <v>Pazar</v>
      </c>
      <c r="C212" s="259">
        <f t="shared" si="138"/>
        <v>0</v>
      </c>
      <c r="D212" s="250">
        <f t="shared" ref="D212" si="261">D210</f>
        <v>8</v>
      </c>
      <c r="E212" s="250"/>
      <c r="F212" s="250"/>
      <c r="G212" s="250">
        <f t="shared" ref="G212" si="262">G211</f>
        <v>5</v>
      </c>
      <c r="AA212" s="286"/>
      <c r="AB212" s="286"/>
      <c r="AC212" s="286"/>
      <c r="AD212" s="286"/>
      <c r="AE212" s="286"/>
      <c r="AF212" s="286"/>
    </row>
    <row r="213" spans="1:32" s="259" customFormat="1" hidden="1">
      <c r="A213" s="246">
        <f t="shared" si="148"/>
        <v>43591</v>
      </c>
      <c r="B213" s="259" t="str">
        <f t="shared" si="141"/>
        <v>Pazartesi</v>
      </c>
      <c r="C213" s="259">
        <f t="shared" si="138"/>
        <v>8</v>
      </c>
      <c r="D213" s="250">
        <f t="shared" ref="D213" si="263">D210</f>
        <v>8</v>
      </c>
      <c r="E213" s="250"/>
      <c r="F213" s="250"/>
      <c r="G213" s="250">
        <f t="shared" ref="G213" si="264">G211</f>
        <v>5</v>
      </c>
      <c r="AA213" s="286"/>
      <c r="AB213" s="286"/>
      <c r="AC213" s="286"/>
      <c r="AD213" s="286"/>
      <c r="AE213" s="286"/>
      <c r="AF213" s="286"/>
    </row>
    <row r="214" spans="1:32" s="259" customFormat="1" hidden="1">
      <c r="A214" s="246">
        <f t="shared" si="148"/>
        <v>43592</v>
      </c>
      <c r="B214" s="259" t="str">
        <f t="shared" si="141"/>
        <v>Salı</v>
      </c>
      <c r="C214" s="259">
        <f t="shared" si="138"/>
        <v>8</v>
      </c>
      <c r="D214" s="250">
        <f t="shared" ref="D214" si="265">D213</f>
        <v>8</v>
      </c>
      <c r="E214" s="250"/>
      <c r="F214" s="250"/>
      <c r="G214" s="250">
        <f t="shared" ref="G214" si="266">G213</f>
        <v>5</v>
      </c>
      <c r="AA214" s="286"/>
      <c r="AB214" s="286"/>
      <c r="AC214" s="286"/>
      <c r="AD214" s="286"/>
      <c r="AE214" s="286"/>
      <c r="AF214" s="286"/>
    </row>
    <row r="215" spans="1:32" s="259" customFormat="1" hidden="1">
      <c r="A215" s="246">
        <f t="shared" si="148"/>
        <v>43593</v>
      </c>
      <c r="B215" s="259" t="str">
        <f t="shared" si="141"/>
        <v>Çarşamba</v>
      </c>
      <c r="C215" s="259">
        <f t="shared" si="138"/>
        <v>8</v>
      </c>
      <c r="D215" s="250">
        <f t="shared" ref="D215" si="267">D213</f>
        <v>8</v>
      </c>
      <c r="E215" s="250"/>
      <c r="F215" s="250"/>
      <c r="G215" s="250">
        <f t="shared" ref="G215" si="268">G213</f>
        <v>5</v>
      </c>
      <c r="AA215" s="286"/>
      <c r="AB215" s="286"/>
      <c r="AC215" s="286"/>
      <c r="AD215" s="286"/>
      <c r="AE215" s="286"/>
      <c r="AF215" s="286"/>
    </row>
    <row r="216" spans="1:32" s="259" customFormat="1" hidden="1">
      <c r="A216" s="246">
        <f t="shared" si="148"/>
        <v>43594</v>
      </c>
      <c r="B216" s="259" t="str">
        <f t="shared" si="141"/>
        <v>Perşembe</v>
      </c>
      <c r="C216" s="259">
        <f t="shared" ref="C216:C279" si="269">IF(B216="Salı",D216,0)+IF(B216="Pazartesi",D216,0)+IF(B216="Çarşamba",D216,0)+IF(B216="Perşembe",D216,0)+IF(B216="Cuma",D216,0)+IF(B216="Cumartesi",G216,0)+IF(B216="Pazar",0,0)</f>
        <v>8</v>
      </c>
      <c r="D216" s="250">
        <f t="shared" ref="D216" si="270">D213</f>
        <v>8</v>
      </c>
      <c r="E216" s="250"/>
      <c r="F216" s="250"/>
      <c r="G216" s="250">
        <f t="shared" ref="G216" si="271">G215</f>
        <v>5</v>
      </c>
      <c r="AA216" s="286"/>
      <c r="AB216" s="286"/>
      <c r="AC216" s="286"/>
      <c r="AD216" s="286"/>
      <c r="AE216" s="286"/>
      <c r="AF216" s="286"/>
    </row>
    <row r="217" spans="1:32" s="259" customFormat="1" hidden="1">
      <c r="A217" s="246">
        <f t="shared" si="148"/>
        <v>43595</v>
      </c>
      <c r="B217" s="259" t="str">
        <f t="shared" ref="B217:B280" si="272">TEXT(A217,"GGGG")</f>
        <v>Cuma</v>
      </c>
      <c r="C217" s="259">
        <f t="shared" si="269"/>
        <v>8</v>
      </c>
      <c r="D217" s="250">
        <f t="shared" ref="D217" si="273">D216</f>
        <v>8</v>
      </c>
      <c r="E217" s="250"/>
      <c r="F217" s="250"/>
      <c r="G217" s="250">
        <f t="shared" ref="G217" si="274">G215</f>
        <v>5</v>
      </c>
      <c r="AA217" s="286"/>
      <c r="AB217" s="286"/>
      <c r="AC217" s="286"/>
      <c r="AD217" s="286"/>
      <c r="AE217" s="286"/>
      <c r="AF217" s="286"/>
    </row>
    <row r="218" spans="1:32" s="259" customFormat="1" hidden="1">
      <c r="A218" s="246">
        <f t="shared" si="148"/>
        <v>43596</v>
      </c>
      <c r="B218" s="259" t="str">
        <f t="shared" si="272"/>
        <v>Cumartesi</v>
      </c>
      <c r="C218" s="259">
        <f t="shared" si="269"/>
        <v>5</v>
      </c>
      <c r="D218" s="250">
        <f t="shared" ref="D218" si="275">D216</f>
        <v>8</v>
      </c>
      <c r="E218" s="250"/>
      <c r="F218" s="250"/>
      <c r="G218" s="250">
        <f t="shared" ref="G218" si="276">G217</f>
        <v>5</v>
      </c>
      <c r="AA218" s="286"/>
      <c r="AB218" s="286"/>
      <c r="AC218" s="286"/>
      <c r="AD218" s="286"/>
      <c r="AE218" s="286"/>
      <c r="AF218" s="286"/>
    </row>
    <row r="219" spans="1:32" s="259" customFormat="1" hidden="1">
      <c r="A219" s="246">
        <f t="shared" si="148"/>
        <v>43597</v>
      </c>
      <c r="B219" s="259" t="str">
        <f t="shared" si="272"/>
        <v>Pazar</v>
      </c>
      <c r="C219" s="259">
        <f t="shared" si="269"/>
        <v>0</v>
      </c>
      <c r="D219" s="250">
        <f t="shared" ref="D219" si="277">D216</f>
        <v>8</v>
      </c>
      <c r="E219" s="250"/>
      <c r="F219" s="250"/>
      <c r="G219" s="250">
        <f t="shared" ref="G219" si="278">G217</f>
        <v>5</v>
      </c>
      <c r="AA219" s="286"/>
      <c r="AB219" s="286"/>
      <c r="AC219" s="286"/>
      <c r="AD219" s="286"/>
      <c r="AE219" s="286"/>
      <c r="AF219" s="286"/>
    </row>
    <row r="220" spans="1:32" s="259" customFormat="1" hidden="1">
      <c r="A220" s="246">
        <f t="shared" ref="A220:A283" si="279">A219+1</f>
        <v>43598</v>
      </c>
      <c r="B220" s="259" t="str">
        <f t="shared" si="272"/>
        <v>Pazartesi</v>
      </c>
      <c r="C220" s="259">
        <f t="shared" si="269"/>
        <v>8</v>
      </c>
      <c r="D220" s="250">
        <f t="shared" ref="D220" si="280">D219</f>
        <v>8</v>
      </c>
      <c r="E220" s="250"/>
      <c r="F220" s="250"/>
      <c r="G220" s="250">
        <f t="shared" ref="G220" si="281">G219</f>
        <v>5</v>
      </c>
      <c r="AA220" s="286"/>
      <c r="AB220" s="286"/>
      <c r="AC220" s="286"/>
      <c r="AD220" s="286"/>
      <c r="AE220" s="286"/>
      <c r="AF220" s="286"/>
    </row>
    <row r="221" spans="1:32" s="259" customFormat="1" hidden="1">
      <c r="A221" s="246">
        <f t="shared" si="279"/>
        <v>43599</v>
      </c>
      <c r="B221" s="259" t="str">
        <f t="shared" si="272"/>
        <v>Salı</v>
      </c>
      <c r="C221" s="259">
        <f t="shared" si="269"/>
        <v>8</v>
      </c>
      <c r="D221" s="250">
        <f t="shared" ref="D221" si="282">D219</f>
        <v>8</v>
      </c>
      <c r="E221" s="250"/>
      <c r="F221" s="250"/>
      <c r="G221" s="250">
        <f t="shared" ref="G221" si="283">G219</f>
        <v>5</v>
      </c>
      <c r="AA221" s="286"/>
      <c r="AB221" s="286"/>
      <c r="AC221" s="286"/>
      <c r="AD221" s="286"/>
      <c r="AE221" s="286"/>
      <c r="AF221" s="286"/>
    </row>
    <row r="222" spans="1:32" s="259" customFormat="1" hidden="1">
      <c r="A222" s="246">
        <f t="shared" si="279"/>
        <v>43600</v>
      </c>
      <c r="B222" s="259" t="str">
        <f t="shared" si="272"/>
        <v>Çarşamba</v>
      </c>
      <c r="C222" s="259">
        <f t="shared" si="269"/>
        <v>8</v>
      </c>
      <c r="D222" s="250">
        <f t="shared" ref="D222" si="284">D219</f>
        <v>8</v>
      </c>
      <c r="E222" s="250"/>
      <c r="F222" s="250"/>
      <c r="G222" s="250">
        <f t="shared" ref="G222" si="285">G221</f>
        <v>5</v>
      </c>
      <c r="AA222" s="286"/>
      <c r="AB222" s="286"/>
      <c r="AC222" s="286"/>
      <c r="AD222" s="286"/>
      <c r="AE222" s="286"/>
      <c r="AF222" s="286"/>
    </row>
    <row r="223" spans="1:32" s="259" customFormat="1" hidden="1">
      <c r="A223" s="246">
        <f t="shared" si="279"/>
        <v>43601</v>
      </c>
      <c r="B223" s="259" t="str">
        <f t="shared" si="272"/>
        <v>Perşembe</v>
      </c>
      <c r="C223" s="259">
        <f t="shared" si="269"/>
        <v>8</v>
      </c>
      <c r="D223" s="250">
        <f t="shared" ref="D223" si="286">D222</f>
        <v>8</v>
      </c>
      <c r="E223" s="250"/>
      <c r="F223" s="250"/>
      <c r="G223" s="250">
        <f t="shared" ref="G223" si="287">G221</f>
        <v>5</v>
      </c>
      <c r="AA223" s="286"/>
      <c r="AB223" s="286"/>
      <c r="AC223" s="286"/>
      <c r="AD223" s="286"/>
      <c r="AE223" s="286"/>
      <c r="AF223" s="286"/>
    </row>
    <row r="224" spans="1:32" s="259" customFormat="1" hidden="1">
      <c r="A224" s="246">
        <f t="shared" si="279"/>
        <v>43602</v>
      </c>
      <c r="B224" s="259" t="str">
        <f t="shared" si="272"/>
        <v>Cuma</v>
      </c>
      <c r="C224" s="259">
        <f t="shared" si="269"/>
        <v>8</v>
      </c>
      <c r="D224" s="250">
        <f t="shared" ref="D224" si="288">D222</f>
        <v>8</v>
      </c>
      <c r="E224" s="250"/>
      <c r="F224" s="250"/>
      <c r="G224" s="250">
        <f t="shared" ref="G224" si="289">G223</f>
        <v>5</v>
      </c>
      <c r="AA224" s="286"/>
      <c r="AB224" s="286"/>
      <c r="AC224" s="286"/>
      <c r="AD224" s="286"/>
      <c r="AE224" s="286"/>
      <c r="AF224" s="286"/>
    </row>
    <row r="225" spans="1:32" s="259" customFormat="1" hidden="1">
      <c r="A225" s="246">
        <f t="shared" si="279"/>
        <v>43603</v>
      </c>
      <c r="B225" s="259" t="str">
        <f t="shared" si="272"/>
        <v>Cumartesi</v>
      </c>
      <c r="C225" s="259">
        <f t="shared" si="269"/>
        <v>5</v>
      </c>
      <c r="D225" s="250">
        <f t="shared" ref="D225" si="290">D222</f>
        <v>8</v>
      </c>
      <c r="E225" s="250"/>
      <c r="F225" s="250"/>
      <c r="G225" s="250">
        <f t="shared" ref="G225" si="291">G223</f>
        <v>5</v>
      </c>
      <c r="AA225" s="286"/>
      <c r="AB225" s="286"/>
      <c r="AC225" s="286"/>
      <c r="AD225" s="286"/>
      <c r="AE225" s="286"/>
      <c r="AF225" s="286"/>
    </row>
    <row r="226" spans="1:32" s="259" customFormat="1" hidden="1">
      <c r="A226" s="246">
        <f t="shared" si="279"/>
        <v>43604</v>
      </c>
      <c r="B226" s="259" t="str">
        <f t="shared" si="272"/>
        <v>Pazar</v>
      </c>
      <c r="C226" s="259">
        <f t="shared" si="269"/>
        <v>0</v>
      </c>
      <c r="D226" s="250">
        <f t="shared" ref="D226" si="292">D225</f>
        <v>8</v>
      </c>
      <c r="E226" s="250"/>
      <c r="F226" s="250"/>
      <c r="G226" s="250">
        <f t="shared" ref="G226" si="293">G225</f>
        <v>5</v>
      </c>
      <c r="AA226" s="286"/>
      <c r="AB226" s="286"/>
      <c r="AC226" s="286"/>
      <c r="AD226" s="286"/>
      <c r="AE226" s="286"/>
      <c r="AF226" s="286"/>
    </row>
    <row r="227" spans="1:32" s="259" customFormat="1" hidden="1">
      <c r="A227" s="246">
        <f t="shared" si="279"/>
        <v>43605</v>
      </c>
      <c r="B227" s="259" t="str">
        <f t="shared" si="272"/>
        <v>Pazartesi</v>
      </c>
      <c r="C227" s="259">
        <f t="shared" si="269"/>
        <v>8</v>
      </c>
      <c r="D227" s="250">
        <f t="shared" ref="D227" si="294">D225</f>
        <v>8</v>
      </c>
      <c r="E227" s="250"/>
      <c r="F227" s="250"/>
      <c r="G227" s="250">
        <f t="shared" ref="G227" si="295">G225</f>
        <v>5</v>
      </c>
      <c r="AA227" s="286"/>
      <c r="AB227" s="286"/>
      <c r="AC227" s="286"/>
      <c r="AD227" s="286"/>
      <c r="AE227" s="286"/>
      <c r="AF227" s="286"/>
    </row>
    <row r="228" spans="1:32" s="259" customFormat="1" hidden="1">
      <c r="A228" s="246">
        <f t="shared" si="279"/>
        <v>43606</v>
      </c>
      <c r="B228" s="259" t="str">
        <f t="shared" si="272"/>
        <v>Salı</v>
      </c>
      <c r="C228" s="259">
        <f t="shared" si="269"/>
        <v>8</v>
      </c>
      <c r="D228" s="250">
        <f t="shared" ref="D228" si="296">D225</f>
        <v>8</v>
      </c>
      <c r="E228" s="250"/>
      <c r="F228" s="250"/>
      <c r="G228" s="250">
        <f t="shared" ref="G228" si="297">G227</f>
        <v>5</v>
      </c>
      <c r="AA228" s="286"/>
      <c r="AB228" s="286"/>
      <c r="AC228" s="286"/>
      <c r="AD228" s="286"/>
      <c r="AE228" s="286"/>
      <c r="AF228" s="286"/>
    </row>
    <row r="229" spans="1:32" s="259" customFormat="1" hidden="1">
      <c r="A229" s="246">
        <f t="shared" si="279"/>
        <v>43607</v>
      </c>
      <c r="B229" s="259" t="str">
        <f t="shared" si="272"/>
        <v>Çarşamba</v>
      </c>
      <c r="C229" s="259">
        <f t="shared" si="269"/>
        <v>8</v>
      </c>
      <c r="D229" s="250">
        <f t="shared" ref="D229" si="298">D228</f>
        <v>8</v>
      </c>
      <c r="E229" s="250"/>
      <c r="F229" s="250"/>
      <c r="G229" s="250">
        <f t="shared" ref="G229" si="299">G227</f>
        <v>5</v>
      </c>
      <c r="AA229" s="286"/>
      <c r="AB229" s="286"/>
      <c r="AC229" s="286"/>
      <c r="AD229" s="286"/>
      <c r="AE229" s="286"/>
      <c r="AF229" s="286"/>
    </row>
    <row r="230" spans="1:32" s="259" customFormat="1" hidden="1">
      <c r="A230" s="246">
        <f t="shared" si="279"/>
        <v>43608</v>
      </c>
      <c r="B230" s="259" t="str">
        <f t="shared" si="272"/>
        <v>Perşembe</v>
      </c>
      <c r="C230" s="259">
        <f t="shared" si="269"/>
        <v>8</v>
      </c>
      <c r="D230" s="250">
        <f t="shared" ref="D230" si="300">D228</f>
        <v>8</v>
      </c>
      <c r="E230" s="250"/>
      <c r="F230" s="250"/>
      <c r="G230" s="250">
        <f t="shared" ref="G230" si="301">G229</f>
        <v>5</v>
      </c>
      <c r="AA230" s="286"/>
      <c r="AB230" s="286"/>
      <c r="AC230" s="286"/>
      <c r="AD230" s="286"/>
      <c r="AE230" s="286"/>
      <c r="AF230" s="286"/>
    </row>
    <row r="231" spans="1:32" s="259" customFormat="1" hidden="1">
      <c r="A231" s="246">
        <f t="shared" si="279"/>
        <v>43609</v>
      </c>
      <c r="B231" s="259" t="str">
        <f t="shared" si="272"/>
        <v>Cuma</v>
      </c>
      <c r="C231" s="259">
        <f t="shared" si="269"/>
        <v>8</v>
      </c>
      <c r="D231" s="250">
        <f t="shared" ref="D231" si="302">D228</f>
        <v>8</v>
      </c>
      <c r="E231" s="250"/>
      <c r="F231" s="250"/>
      <c r="G231" s="250">
        <f t="shared" ref="G231" si="303">G229</f>
        <v>5</v>
      </c>
      <c r="AA231" s="286"/>
      <c r="AB231" s="286"/>
      <c r="AC231" s="286"/>
      <c r="AD231" s="286"/>
      <c r="AE231" s="286"/>
      <c r="AF231" s="286"/>
    </row>
    <row r="232" spans="1:32" s="259" customFormat="1" hidden="1">
      <c r="A232" s="246">
        <f t="shared" si="279"/>
        <v>43610</v>
      </c>
      <c r="B232" s="259" t="str">
        <f t="shared" si="272"/>
        <v>Cumartesi</v>
      </c>
      <c r="C232" s="259">
        <f t="shared" si="269"/>
        <v>5</v>
      </c>
      <c r="D232" s="250">
        <f t="shared" ref="D232" si="304">D231</f>
        <v>8</v>
      </c>
      <c r="E232" s="250"/>
      <c r="F232" s="250"/>
      <c r="G232" s="250">
        <f t="shared" ref="G232" si="305">G231</f>
        <v>5</v>
      </c>
      <c r="AA232" s="286"/>
      <c r="AB232" s="286"/>
      <c r="AC232" s="286"/>
      <c r="AD232" s="286"/>
      <c r="AE232" s="286"/>
      <c r="AF232" s="286"/>
    </row>
    <row r="233" spans="1:32" s="259" customFormat="1" hidden="1">
      <c r="A233" s="246">
        <f t="shared" si="279"/>
        <v>43611</v>
      </c>
      <c r="B233" s="259" t="str">
        <f t="shared" si="272"/>
        <v>Pazar</v>
      </c>
      <c r="C233" s="259">
        <f t="shared" si="269"/>
        <v>0</v>
      </c>
      <c r="D233" s="250">
        <f t="shared" ref="D233" si="306">D231</f>
        <v>8</v>
      </c>
      <c r="E233" s="250"/>
      <c r="F233" s="250"/>
      <c r="G233" s="250">
        <f t="shared" ref="G233" si="307">G231</f>
        <v>5</v>
      </c>
      <c r="AA233" s="286"/>
      <c r="AB233" s="286"/>
      <c r="AC233" s="286"/>
      <c r="AD233" s="286"/>
      <c r="AE233" s="286"/>
      <c r="AF233" s="286"/>
    </row>
    <row r="234" spans="1:32" s="259" customFormat="1" hidden="1">
      <c r="A234" s="246">
        <f t="shared" si="279"/>
        <v>43612</v>
      </c>
      <c r="B234" s="259" t="str">
        <f t="shared" si="272"/>
        <v>Pazartesi</v>
      </c>
      <c r="C234" s="259">
        <f t="shared" si="269"/>
        <v>8</v>
      </c>
      <c r="D234" s="250">
        <f t="shared" ref="D234" si="308">D231</f>
        <v>8</v>
      </c>
      <c r="E234" s="250"/>
      <c r="F234" s="250"/>
      <c r="G234" s="250">
        <f t="shared" ref="G234" si="309">G233</f>
        <v>5</v>
      </c>
      <c r="AA234" s="286"/>
      <c r="AB234" s="286"/>
      <c r="AC234" s="286"/>
      <c r="AD234" s="286"/>
      <c r="AE234" s="286"/>
      <c r="AF234" s="286"/>
    </row>
    <row r="235" spans="1:32" s="259" customFormat="1" hidden="1">
      <c r="A235" s="246">
        <f t="shared" si="279"/>
        <v>43613</v>
      </c>
      <c r="B235" s="259" t="str">
        <f t="shared" si="272"/>
        <v>Salı</v>
      </c>
      <c r="C235" s="259">
        <f t="shared" si="269"/>
        <v>8</v>
      </c>
      <c r="D235" s="250">
        <f t="shared" ref="D235" si="310">D234</f>
        <v>8</v>
      </c>
      <c r="E235" s="250"/>
      <c r="F235" s="250"/>
      <c r="G235" s="250">
        <f t="shared" ref="G235" si="311">G233</f>
        <v>5</v>
      </c>
      <c r="AA235" s="286"/>
      <c r="AB235" s="286"/>
      <c r="AC235" s="286"/>
      <c r="AD235" s="286"/>
      <c r="AE235" s="286"/>
      <c r="AF235" s="286"/>
    </row>
    <row r="236" spans="1:32" s="259" customFormat="1" hidden="1">
      <c r="A236" s="246">
        <f t="shared" si="279"/>
        <v>43614</v>
      </c>
      <c r="B236" s="259" t="str">
        <f t="shared" si="272"/>
        <v>Çarşamba</v>
      </c>
      <c r="C236" s="259">
        <f t="shared" si="269"/>
        <v>8</v>
      </c>
      <c r="D236" s="250">
        <f t="shared" ref="D236" si="312">D234</f>
        <v>8</v>
      </c>
      <c r="E236" s="250"/>
      <c r="F236" s="250"/>
      <c r="G236" s="250">
        <f t="shared" ref="G236" si="313">G235</f>
        <v>5</v>
      </c>
      <c r="AA236" s="286"/>
      <c r="AB236" s="286"/>
      <c r="AC236" s="286"/>
      <c r="AD236" s="286"/>
      <c r="AE236" s="286"/>
      <c r="AF236" s="286"/>
    </row>
    <row r="237" spans="1:32" s="259" customFormat="1" hidden="1">
      <c r="A237" s="246">
        <f t="shared" si="279"/>
        <v>43615</v>
      </c>
      <c r="B237" s="259" t="str">
        <f t="shared" si="272"/>
        <v>Perşembe</v>
      </c>
      <c r="C237" s="259">
        <f t="shared" si="269"/>
        <v>8</v>
      </c>
      <c r="D237" s="250">
        <f t="shared" ref="D237" si="314">D234</f>
        <v>8</v>
      </c>
      <c r="E237" s="250"/>
      <c r="F237" s="250"/>
      <c r="G237" s="250">
        <f t="shared" ref="G237" si="315">G235</f>
        <v>5</v>
      </c>
      <c r="AA237" s="286"/>
      <c r="AB237" s="286"/>
      <c r="AC237" s="286"/>
      <c r="AD237" s="286"/>
      <c r="AE237" s="286"/>
      <c r="AF237" s="286"/>
    </row>
    <row r="238" spans="1:32" s="259" customFormat="1" hidden="1">
      <c r="A238" s="246">
        <f t="shared" si="279"/>
        <v>43616</v>
      </c>
      <c r="B238" s="259" t="str">
        <f t="shared" si="272"/>
        <v>Cuma</v>
      </c>
      <c r="C238" s="259">
        <f t="shared" si="269"/>
        <v>8</v>
      </c>
      <c r="D238" s="250">
        <f t="shared" ref="D238" si="316">D237</f>
        <v>8</v>
      </c>
      <c r="E238" s="250"/>
      <c r="F238" s="250"/>
      <c r="G238" s="250">
        <f t="shared" ref="G238" si="317">G237</f>
        <v>5</v>
      </c>
      <c r="AA238" s="286"/>
      <c r="AB238" s="286"/>
      <c r="AC238" s="286"/>
      <c r="AD238" s="286"/>
      <c r="AE238" s="286"/>
      <c r="AF238" s="286"/>
    </row>
    <row r="239" spans="1:32" s="259" customFormat="1" hidden="1">
      <c r="A239" s="246">
        <f t="shared" si="279"/>
        <v>43617</v>
      </c>
      <c r="B239" s="259" t="str">
        <f t="shared" si="272"/>
        <v>Cumartesi</v>
      </c>
      <c r="C239" s="259">
        <f t="shared" si="269"/>
        <v>5</v>
      </c>
      <c r="D239" s="250">
        <f t="shared" ref="D239" si="318">D237</f>
        <v>8</v>
      </c>
      <c r="E239" s="250"/>
      <c r="F239" s="250"/>
      <c r="G239" s="250">
        <f t="shared" ref="G239" si="319">G237</f>
        <v>5</v>
      </c>
      <c r="AA239" s="286"/>
      <c r="AB239" s="286"/>
      <c r="AC239" s="286"/>
      <c r="AD239" s="286"/>
      <c r="AE239" s="286"/>
      <c r="AF239" s="286"/>
    </row>
    <row r="240" spans="1:32" s="259" customFormat="1" hidden="1">
      <c r="A240" s="246">
        <f t="shared" si="279"/>
        <v>43618</v>
      </c>
      <c r="B240" s="259" t="str">
        <f t="shared" si="272"/>
        <v>Pazar</v>
      </c>
      <c r="C240" s="259">
        <f t="shared" si="269"/>
        <v>0</v>
      </c>
      <c r="D240" s="250">
        <f t="shared" ref="D240" si="320">D237</f>
        <v>8</v>
      </c>
      <c r="E240" s="250"/>
      <c r="F240" s="250"/>
      <c r="G240" s="250">
        <f t="shared" ref="G240" si="321">G239</f>
        <v>5</v>
      </c>
      <c r="AA240" s="286"/>
      <c r="AB240" s="286"/>
      <c r="AC240" s="286"/>
      <c r="AD240" s="286"/>
      <c r="AE240" s="286"/>
      <c r="AF240" s="286"/>
    </row>
    <row r="241" spans="1:32" s="259" customFormat="1" hidden="1">
      <c r="A241" s="246">
        <f t="shared" si="279"/>
        <v>43619</v>
      </c>
      <c r="B241" s="259" t="str">
        <f t="shared" si="272"/>
        <v>Pazartesi</v>
      </c>
      <c r="C241" s="259">
        <f t="shared" si="269"/>
        <v>8</v>
      </c>
      <c r="D241" s="250">
        <f t="shared" ref="D241" si="322">D240</f>
        <v>8</v>
      </c>
      <c r="E241" s="250"/>
      <c r="F241" s="250"/>
      <c r="G241" s="250">
        <f t="shared" ref="G241" si="323">G239</f>
        <v>5</v>
      </c>
      <c r="AA241" s="286"/>
      <c r="AB241" s="286"/>
      <c r="AC241" s="286"/>
      <c r="AD241" s="286"/>
      <c r="AE241" s="286"/>
      <c r="AF241" s="286"/>
    </row>
    <row r="242" spans="1:32" s="259" customFormat="1" hidden="1">
      <c r="A242" s="246">
        <f t="shared" si="279"/>
        <v>43620</v>
      </c>
      <c r="B242" s="259" t="str">
        <f t="shared" si="272"/>
        <v>Salı</v>
      </c>
      <c r="C242" s="259">
        <f t="shared" si="269"/>
        <v>8</v>
      </c>
      <c r="D242" s="250">
        <f t="shared" ref="D242" si="324">D240</f>
        <v>8</v>
      </c>
      <c r="E242" s="250"/>
      <c r="F242" s="250"/>
      <c r="G242" s="250">
        <f t="shared" ref="G242" si="325">G241</f>
        <v>5</v>
      </c>
      <c r="AA242" s="286"/>
      <c r="AB242" s="286"/>
      <c r="AC242" s="286"/>
      <c r="AD242" s="286"/>
      <c r="AE242" s="286"/>
      <c r="AF242" s="286"/>
    </row>
    <row r="243" spans="1:32" s="259" customFormat="1" hidden="1">
      <c r="A243" s="246">
        <f t="shared" si="279"/>
        <v>43621</v>
      </c>
      <c r="B243" s="259" t="str">
        <f t="shared" si="272"/>
        <v>Çarşamba</v>
      </c>
      <c r="C243" s="259">
        <f t="shared" si="269"/>
        <v>8</v>
      </c>
      <c r="D243" s="250">
        <f t="shared" ref="D243" si="326">D240</f>
        <v>8</v>
      </c>
      <c r="E243" s="250"/>
      <c r="F243" s="250"/>
      <c r="G243" s="250">
        <f t="shared" ref="G243" si="327">G241</f>
        <v>5</v>
      </c>
      <c r="AA243" s="286"/>
      <c r="AB243" s="286"/>
      <c r="AC243" s="286"/>
      <c r="AD243" s="286"/>
      <c r="AE243" s="286"/>
      <c r="AF243" s="286"/>
    </row>
    <row r="244" spans="1:32" s="259" customFormat="1" hidden="1">
      <c r="A244" s="246">
        <f t="shared" si="279"/>
        <v>43622</v>
      </c>
      <c r="B244" s="259" t="str">
        <f t="shared" si="272"/>
        <v>Perşembe</v>
      </c>
      <c r="C244" s="259">
        <f t="shared" si="269"/>
        <v>8</v>
      </c>
      <c r="D244" s="250">
        <f t="shared" ref="D244" si="328">D243</f>
        <v>8</v>
      </c>
      <c r="E244" s="250"/>
      <c r="F244" s="250"/>
      <c r="G244" s="250">
        <f t="shared" ref="G244" si="329">G243</f>
        <v>5</v>
      </c>
      <c r="AA244" s="286"/>
      <c r="AB244" s="286"/>
      <c r="AC244" s="286"/>
      <c r="AD244" s="286"/>
      <c r="AE244" s="286"/>
      <c r="AF244" s="286"/>
    </row>
    <row r="245" spans="1:32" s="259" customFormat="1" hidden="1">
      <c r="A245" s="246">
        <f t="shared" si="279"/>
        <v>43623</v>
      </c>
      <c r="B245" s="259" t="str">
        <f t="shared" si="272"/>
        <v>Cuma</v>
      </c>
      <c r="C245" s="259">
        <f t="shared" si="269"/>
        <v>8</v>
      </c>
      <c r="D245" s="250">
        <f t="shared" ref="D245" si="330">D243</f>
        <v>8</v>
      </c>
      <c r="E245" s="250"/>
      <c r="F245" s="250"/>
      <c r="G245" s="250">
        <f t="shared" ref="G245" si="331">G243</f>
        <v>5</v>
      </c>
      <c r="AA245" s="286"/>
      <c r="AB245" s="286"/>
      <c r="AC245" s="286"/>
      <c r="AD245" s="286"/>
      <c r="AE245" s="286"/>
      <c r="AF245" s="286"/>
    </row>
    <row r="246" spans="1:32" s="259" customFormat="1" hidden="1">
      <c r="A246" s="246">
        <f t="shared" si="279"/>
        <v>43624</v>
      </c>
      <c r="B246" s="259" t="str">
        <f t="shared" si="272"/>
        <v>Cumartesi</v>
      </c>
      <c r="C246" s="259">
        <f t="shared" si="269"/>
        <v>5</v>
      </c>
      <c r="D246" s="250">
        <f t="shared" ref="D246" si="332">D243</f>
        <v>8</v>
      </c>
      <c r="E246" s="250"/>
      <c r="F246" s="250"/>
      <c r="G246" s="250">
        <f t="shared" ref="G246" si="333">G245</f>
        <v>5</v>
      </c>
      <c r="AA246" s="286"/>
      <c r="AB246" s="286"/>
      <c r="AC246" s="286"/>
      <c r="AD246" s="286"/>
      <c r="AE246" s="286"/>
      <c r="AF246" s="286"/>
    </row>
    <row r="247" spans="1:32" s="259" customFormat="1" hidden="1">
      <c r="A247" s="246">
        <f t="shared" si="279"/>
        <v>43625</v>
      </c>
      <c r="B247" s="259" t="str">
        <f t="shared" si="272"/>
        <v>Pazar</v>
      </c>
      <c r="C247" s="259">
        <f t="shared" si="269"/>
        <v>0</v>
      </c>
      <c r="D247" s="250">
        <f t="shared" ref="D247" si="334">D246</f>
        <v>8</v>
      </c>
      <c r="E247" s="250"/>
      <c r="F247" s="250"/>
      <c r="G247" s="250">
        <f t="shared" ref="G247" si="335">G245</f>
        <v>5</v>
      </c>
      <c r="AA247" s="286"/>
      <c r="AB247" s="286"/>
      <c r="AC247" s="286"/>
      <c r="AD247" s="286"/>
      <c r="AE247" s="286"/>
      <c r="AF247" s="286"/>
    </row>
    <row r="248" spans="1:32" s="259" customFormat="1" hidden="1">
      <c r="A248" s="246">
        <f t="shared" si="279"/>
        <v>43626</v>
      </c>
      <c r="B248" s="259" t="str">
        <f t="shared" si="272"/>
        <v>Pazartesi</v>
      </c>
      <c r="C248" s="259">
        <f t="shared" si="269"/>
        <v>8</v>
      </c>
      <c r="D248" s="250">
        <f t="shared" ref="D248" si="336">D246</f>
        <v>8</v>
      </c>
      <c r="E248" s="250"/>
      <c r="F248" s="250"/>
      <c r="G248" s="250">
        <f t="shared" ref="G248" si="337">G247</f>
        <v>5</v>
      </c>
      <c r="AA248" s="286"/>
      <c r="AB248" s="286"/>
      <c r="AC248" s="286"/>
      <c r="AD248" s="286"/>
      <c r="AE248" s="286"/>
      <c r="AF248" s="286"/>
    </row>
    <row r="249" spans="1:32" s="259" customFormat="1" hidden="1">
      <c r="A249" s="246">
        <f t="shared" si="279"/>
        <v>43627</v>
      </c>
      <c r="B249" s="259" t="str">
        <f t="shared" si="272"/>
        <v>Salı</v>
      </c>
      <c r="C249" s="259">
        <f t="shared" si="269"/>
        <v>8</v>
      </c>
      <c r="D249" s="250">
        <f t="shared" ref="D249" si="338">D246</f>
        <v>8</v>
      </c>
      <c r="E249" s="250"/>
      <c r="F249" s="250"/>
      <c r="G249" s="250">
        <f t="shared" ref="G249" si="339">G247</f>
        <v>5</v>
      </c>
      <c r="AA249" s="286"/>
      <c r="AB249" s="286"/>
      <c r="AC249" s="286"/>
      <c r="AD249" s="286"/>
      <c r="AE249" s="286"/>
      <c r="AF249" s="286"/>
    </row>
    <row r="250" spans="1:32" s="259" customFormat="1" hidden="1">
      <c r="A250" s="246">
        <f t="shared" si="279"/>
        <v>43628</v>
      </c>
      <c r="B250" s="259" t="str">
        <f t="shared" si="272"/>
        <v>Çarşamba</v>
      </c>
      <c r="C250" s="259">
        <f t="shared" si="269"/>
        <v>8</v>
      </c>
      <c r="D250" s="250">
        <f t="shared" ref="D250" si="340">D249</f>
        <v>8</v>
      </c>
      <c r="E250" s="250"/>
      <c r="F250" s="250"/>
      <c r="G250" s="250">
        <f t="shared" ref="G250" si="341">G249</f>
        <v>5</v>
      </c>
      <c r="AA250" s="286"/>
      <c r="AB250" s="286"/>
      <c r="AC250" s="286"/>
      <c r="AD250" s="286"/>
      <c r="AE250" s="286"/>
      <c r="AF250" s="286"/>
    </row>
    <row r="251" spans="1:32" s="259" customFormat="1" hidden="1">
      <c r="A251" s="246">
        <f t="shared" si="279"/>
        <v>43629</v>
      </c>
      <c r="B251" s="259" t="str">
        <f t="shared" si="272"/>
        <v>Perşembe</v>
      </c>
      <c r="C251" s="259">
        <f t="shared" si="269"/>
        <v>8</v>
      </c>
      <c r="D251" s="250">
        <f t="shared" ref="D251" si="342">D249</f>
        <v>8</v>
      </c>
      <c r="E251" s="250"/>
      <c r="F251" s="250"/>
      <c r="G251" s="250">
        <f t="shared" ref="G251" si="343">G249</f>
        <v>5</v>
      </c>
      <c r="AA251" s="286"/>
      <c r="AB251" s="286"/>
      <c r="AC251" s="286"/>
      <c r="AD251" s="286"/>
      <c r="AE251" s="286"/>
      <c r="AF251" s="286"/>
    </row>
    <row r="252" spans="1:32" s="259" customFormat="1" hidden="1">
      <c r="A252" s="246">
        <f t="shared" si="279"/>
        <v>43630</v>
      </c>
      <c r="B252" s="259" t="str">
        <f t="shared" si="272"/>
        <v>Cuma</v>
      </c>
      <c r="C252" s="259">
        <f t="shared" si="269"/>
        <v>8</v>
      </c>
      <c r="D252" s="250">
        <f t="shared" ref="D252" si="344">D249</f>
        <v>8</v>
      </c>
      <c r="E252" s="250"/>
      <c r="F252" s="250"/>
      <c r="G252" s="250">
        <f t="shared" ref="G252" si="345">G251</f>
        <v>5</v>
      </c>
      <c r="AA252" s="286"/>
      <c r="AB252" s="286"/>
      <c r="AC252" s="286"/>
      <c r="AD252" s="286"/>
      <c r="AE252" s="286"/>
      <c r="AF252" s="286"/>
    </row>
    <row r="253" spans="1:32" s="259" customFormat="1" hidden="1">
      <c r="A253" s="246">
        <f t="shared" si="279"/>
        <v>43631</v>
      </c>
      <c r="B253" s="259" t="str">
        <f t="shared" si="272"/>
        <v>Cumartesi</v>
      </c>
      <c r="C253" s="259">
        <f t="shared" si="269"/>
        <v>5</v>
      </c>
      <c r="D253" s="250">
        <f t="shared" ref="D253" si="346">D252</f>
        <v>8</v>
      </c>
      <c r="E253" s="250"/>
      <c r="F253" s="250"/>
      <c r="G253" s="250">
        <f t="shared" ref="G253" si="347">G251</f>
        <v>5</v>
      </c>
      <c r="AA253" s="286"/>
      <c r="AB253" s="286"/>
      <c r="AC253" s="286"/>
      <c r="AD253" s="286"/>
      <c r="AE253" s="286"/>
      <c r="AF253" s="286"/>
    </row>
    <row r="254" spans="1:32" s="259" customFormat="1" hidden="1">
      <c r="A254" s="246">
        <f t="shared" si="279"/>
        <v>43632</v>
      </c>
      <c r="B254" s="259" t="str">
        <f t="shared" si="272"/>
        <v>Pazar</v>
      </c>
      <c r="C254" s="259">
        <f t="shared" si="269"/>
        <v>0</v>
      </c>
      <c r="D254" s="250">
        <f t="shared" ref="D254" si="348">D252</f>
        <v>8</v>
      </c>
      <c r="E254" s="250"/>
      <c r="F254" s="250"/>
      <c r="G254" s="250">
        <f t="shared" ref="G254" si="349">G253</f>
        <v>5</v>
      </c>
      <c r="AA254" s="286"/>
      <c r="AB254" s="286"/>
      <c r="AC254" s="286"/>
      <c r="AD254" s="286"/>
      <c r="AE254" s="286"/>
      <c r="AF254" s="286"/>
    </row>
    <row r="255" spans="1:32" s="259" customFormat="1" hidden="1">
      <c r="A255" s="246">
        <f t="shared" si="279"/>
        <v>43633</v>
      </c>
      <c r="B255" s="259" t="str">
        <f t="shared" si="272"/>
        <v>Pazartesi</v>
      </c>
      <c r="C255" s="259">
        <f t="shared" si="269"/>
        <v>8</v>
      </c>
      <c r="D255" s="250">
        <f t="shared" ref="D255" si="350">D252</f>
        <v>8</v>
      </c>
      <c r="E255" s="250"/>
      <c r="F255" s="250"/>
      <c r="G255" s="250">
        <f t="shared" ref="G255" si="351">G253</f>
        <v>5</v>
      </c>
      <c r="AA255" s="286"/>
      <c r="AB255" s="286"/>
      <c r="AC255" s="286"/>
      <c r="AD255" s="286"/>
      <c r="AE255" s="286"/>
      <c r="AF255" s="286"/>
    </row>
    <row r="256" spans="1:32" s="259" customFormat="1" hidden="1">
      <c r="A256" s="246">
        <f t="shared" si="279"/>
        <v>43634</v>
      </c>
      <c r="B256" s="259" t="str">
        <f t="shared" si="272"/>
        <v>Salı</v>
      </c>
      <c r="C256" s="259">
        <f t="shared" si="269"/>
        <v>8</v>
      </c>
      <c r="D256" s="250">
        <f t="shared" ref="D256" si="352">D255</f>
        <v>8</v>
      </c>
      <c r="E256" s="250"/>
      <c r="F256" s="250"/>
      <c r="G256" s="250">
        <f t="shared" ref="G256" si="353">G255</f>
        <v>5</v>
      </c>
      <c r="AA256" s="286"/>
      <c r="AB256" s="286"/>
      <c r="AC256" s="286"/>
      <c r="AD256" s="286"/>
      <c r="AE256" s="286"/>
      <c r="AF256" s="286"/>
    </row>
    <row r="257" spans="1:32" s="259" customFormat="1" hidden="1">
      <c r="A257" s="246">
        <f t="shared" si="279"/>
        <v>43635</v>
      </c>
      <c r="B257" s="259" t="str">
        <f t="shared" si="272"/>
        <v>Çarşamba</v>
      </c>
      <c r="C257" s="259">
        <f t="shared" si="269"/>
        <v>8</v>
      </c>
      <c r="D257" s="250">
        <f t="shared" ref="D257" si="354">D255</f>
        <v>8</v>
      </c>
      <c r="E257" s="250"/>
      <c r="F257" s="250"/>
      <c r="G257" s="250">
        <f t="shared" ref="G257" si="355">G255</f>
        <v>5</v>
      </c>
      <c r="AA257" s="286"/>
      <c r="AB257" s="286"/>
      <c r="AC257" s="286"/>
      <c r="AD257" s="286"/>
      <c r="AE257" s="286"/>
      <c r="AF257" s="286"/>
    </row>
    <row r="258" spans="1:32" s="259" customFormat="1" hidden="1">
      <c r="A258" s="246">
        <f t="shared" si="279"/>
        <v>43636</v>
      </c>
      <c r="B258" s="259" t="str">
        <f t="shared" si="272"/>
        <v>Perşembe</v>
      </c>
      <c r="C258" s="259">
        <f t="shared" si="269"/>
        <v>8</v>
      </c>
      <c r="D258" s="250">
        <f t="shared" ref="D258" si="356">D255</f>
        <v>8</v>
      </c>
      <c r="E258" s="250"/>
      <c r="F258" s="250"/>
      <c r="G258" s="250">
        <f t="shared" ref="G258" si="357">G257</f>
        <v>5</v>
      </c>
      <c r="AA258" s="286"/>
      <c r="AB258" s="286"/>
      <c r="AC258" s="286"/>
      <c r="AD258" s="286"/>
      <c r="AE258" s="286"/>
      <c r="AF258" s="286"/>
    </row>
    <row r="259" spans="1:32" s="259" customFormat="1" hidden="1">
      <c r="A259" s="246">
        <f t="shared" si="279"/>
        <v>43637</v>
      </c>
      <c r="B259" s="259" t="str">
        <f t="shared" si="272"/>
        <v>Cuma</v>
      </c>
      <c r="C259" s="259">
        <f t="shared" si="269"/>
        <v>8</v>
      </c>
      <c r="D259" s="250">
        <f t="shared" ref="D259" si="358">D258</f>
        <v>8</v>
      </c>
      <c r="E259" s="250"/>
      <c r="F259" s="250"/>
      <c r="G259" s="250">
        <f t="shared" ref="G259" si="359">G257</f>
        <v>5</v>
      </c>
      <c r="AA259" s="286"/>
      <c r="AB259" s="286"/>
      <c r="AC259" s="286"/>
      <c r="AD259" s="286"/>
      <c r="AE259" s="286"/>
      <c r="AF259" s="286"/>
    </row>
    <row r="260" spans="1:32" s="259" customFormat="1" hidden="1">
      <c r="A260" s="246">
        <f t="shared" si="279"/>
        <v>43638</v>
      </c>
      <c r="B260" s="259" t="str">
        <f t="shared" si="272"/>
        <v>Cumartesi</v>
      </c>
      <c r="C260" s="259">
        <f t="shared" si="269"/>
        <v>5</v>
      </c>
      <c r="D260" s="250">
        <f t="shared" ref="D260" si="360">D258</f>
        <v>8</v>
      </c>
      <c r="E260" s="250"/>
      <c r="F260" s="250"/>
      <c r="G260" s="250">
        <f t="shared" ref="G260" si="361">G259</f>
        <v>5</v>
      </c>
      <c r="AA260" s="286"/>
      <c r="AB260" s="286"/>
      <c r="AC260" s="286"/>
      <c r="AD260" s="286"/>
      <c r="AE260" s="286"/>
      <c r="AF260" s="286"/>
    </row>
    <row r="261" spans="1:32" s="259" customFormat="1" hidden="1">
      <c r="A261" s="246">
        <f t="shared" si="279"/>
        <v>43639</v>
      </c>
      <c r="B261" s="259" t="str">
        <f t="shared" si="272"/>
        <v>Pazar</v>
      </c>
      <c r="C261" s="259">
        <f t="shared" si="269"/>
        <v>0</v>
      </c>
      <c r="D261" s="250">
        <f t="shared" ref="D261" si="362">D258</f>
        <v>8</v>
      </c>
      <c r="E261" s="250"/>
      <c r="F261" s="250"/>
      <c r="G261" s="250">
        <f t="shared" ref="G261" si="363">G259</f>
        <v>5</v>
      </c>
      <c r="AA261" s="286"/>
      <c r="AB261" s="286"/>
      <c r="AC261" s="286"/>
      <c r="AD261" s="286"/>
      <c r="AE261" s="286"/>
      <c r="AF261" s="286"/>
    </row>
    <row r="262" spans="1:32" s="259" customFormat="1" hidden="1">
      <c r="A262" s="246">
        <f t="shared" si="279"/>
        <v>43640</v>
      </c>
      <c r="B262" s="259" t="str">
        <f t="shared" si="272"/>
        <v>Pazartesi</v>
      </c>
      <c r="C262" s="259">
        <f t="shared" si="269"/>
        <v>8</v>
      </c>
      <c r="D262" s="250">
        <f t="shared" ref="D262" si="364">D261</f>
        <v>8</v>
      </c>
      <c r="E262" s="250"/>
      <c r="F262" s="250"/>
      <c r="G262" s="250">
        <f t="shared" ref="G262" si="365">G261</f>
        <v>5</v>
      </c>
      <c r="AA262" s="286"/>
      <c r="AB262" s="286"/>
      <c r="AC262" s="286"/>
      <c r="AD262" s="286"/>
      <c r="AE262" s="286"/>
      <c r="AF262" s="286"/>
    </row>
    <row r="263" spans="1:32" s="259" customFormat="1" hidden="1">
      <c r="A263" s="246">
        <f t="shared" si="279"/>
        <v>43641</v>
      </c>
      <c r="B263" s="259" t="str">
        <f t="shared" si="272"/>
        <v>Salı</v>
      </c>
      <c r="C263" s="259">
        <f t="shared" si="269"/>
        <v>8</v>
      </c>
      <c r="D263" s="250">
        <f t="shared" ref="D263" si="366">D261</f>
        <v>8</v>
      </c>
      <c r="E263" s="250"/>
      <c r="F263" s="250"/>
      <c r="G263" s="250">
        <f t="shared" ref="G263" si="367">G261</f>
        <v>5</v>
      </c>
      <c r="AA263" s="286"/>
      <c r="AB263" s="286"/>
      <c r="AC263" s="286"/>
      <c r="AD263" s="286"/>
      <c r="AE263" s="286"/>
      <c r="AF263" s="286"/>
    </row>
    <row r="264" spans="1:32" s="259" customFormat="1" hidden="1">
      <c r="A264" s="246">
        <f t="shared" si="279"/>
        <v>43642</v>
      </c>
      <c r="B264" s="259" t="str">
        <f t="shared" si="272"/>
        <v>Çarşamba</v>
      </c>
      <c r="C264" s="259">
        <f t="shared" si="269"/>
        <v>8</v>
      </c>
      <c r="D264" s="250">
        <f t="shared" ref="D264" si="368">D261</f>
        <v>8</v>
      </c>
      <c r="E264" s="250"/>
      <c r="F264" s="250"/>
      <c r="G264" s="250">
        <f t="shared" ref="G264" si="369">G263</f>
        <v>5</v>
      </c>
      <c r="AA264" s="286"/>
      <c r="AB264" s="286"/>
      <c r="AC264" s="286"/>
      <c r="AD264" s="286"/>
      <c r="AE264" s="286"/>
      <c r="AF264" s="286"/>
    </row>
    <row r="265" spans="1:32" s="259" customFormat="1" hidden="1">
      <c r="A265" s="246">
        <f t="shared" si="279"/>
        <v>43643</v>
      </c>
      <c r="B265" s="259" t="str">
        <f t="shared" si="272"/>
        <v>Perşembe</v>
      </c>
      <c r="C265" s="259">
        <f t="shared" si="269"/>
        <v>8</v>
      </c>
      <c r="D265" s="250">
        <f t="shared" ref="D265" si="370">D264</f>
        <v>8</v>
      </c>
      <c r="E265" s="250"/>
      <c r="F265" s="250"/>
      <c r="G265" s="250">
        <f t="shared" ref="G265" si="371">G263</f>
        <v>5</v>
      </c>
      <c r="AA265" s="286"/>
      <c r="AB265" s="286"/>
      <c r="AC265" s="286"/>
      <c r="AD265" s="286"/>
      <c r="AE265" s="286"/>
      <c r="AF265" s="286"/>
    </row>
    <row r="266" spans="1:32" s="259" customFormat="1" hidden="1">
      <c r="A266" s="246">
        <f t="shared" si="279"/>
        <v>43644</v>
      </c>
      <c r="B266" s="259" t="str">
        <f t="shared" si="272"/>
        <v>Cuma</v>
      </c>
      <c r="C266" s="259">
        <f t="shared" si="269"/>
        <v>8</v>
      </c>
      <c r="D266" s="250">
        <f t="shared" ref="D266" si="372">D264</f>
        <v>8</v>
      </c>
      <c r="E266" s="250"/>
      <c r="F266" s="250"/>
      <c r="G266" s="250">
        <f t="shared" ref="G266" si="373">G265</f>
        <v>5</v>
      </c>
      <c r="AA266" s="286"/>
      <c r="AB266" s="286"/>
      <c r="AC266" s="286"/>
      <c r="AD266" s="286"/>
      <c r="AE266" s="286"/>
      <c r="AF266" s="286"/>
    </row>
    <row r="267" spans="1:32" s="259" customFormat="1" hidden="1">
      <c r="A267" s="246">
        <f t="shared" si="279"/>
        <v>43645</v>
      </c>
      <c r="B267" s="259" t="str">
        <f t="shared" si="272"/>
        <v>Cumartesi</v>
      </c>
      <c r="C267" s="259">
        <f t="shared" si="269"/>
        <v>5</v>
      </c>
      <c r="D267" s="250">
        <f t="shared" ref="D267" si="374">D264</f>
        <v>8</v>
      </c>
      <c r="E267" s="250"/>
      <c r="F267" s="250"/>
      <c r="G267" s="250">
        <f t="shared" ref="G267" si="375">G265</f>
        <v>5</v>
      </c>
      <c r="AA267" s="286"/>
      <c r="AB267" s="286"/>
      <c r="AC267" s="286"/>
      <c r="AD267" s="286"/>
      <c r="AE267" s="286"/>
      <c r="AF267" s="286"/>
    </row>
    <row r="268" spans="1:32" s="259" customFormat="1" hidden="1">
      <c r="A268" s="246">
        <f t="shared" si="279"/>
        <v>43646</v>
      </c>
      <c r="B268" s="259" t="str">
        <f t="shared" si="272"/>
        <v>Pazar</v>
      </c>
      <c r="C268" s="259">
        <f t="shared" si="269"/>
        <v>0</v>
      </c>
      <c r="D268" s="250">
        <f t="shared" ref="D268" si="376">D267</f>
        <v>8</v>
      </c>
      <c r="E268" s="250"/>
      <c r="F268" s="250"/>
      <c r="G268" s="250">
        <f t="shared" ref="G268" si="377">G267</f>
        <v>5</v>
      </c>
      <c r="AA268" s="286"/>
      <c r="AB268" s="286"/>
      <c r="AC268" s="286"/>
      <c r="AD268" s="286"/>
      <c r="AE268" s="286"/>
      <c r="AF268" s="286"/>
    </row>
    <row r="269" spans="1:32" s="259" customFormat="1" hidden="1">
      <c r="A269" s="246">
        <f t="shared" si="279"/>
        <v>43647</v>
      </c>
      <c r="B269" s="259" t="str">
        <f t="shared" si="272"/>
        <v>Pazartesi</v>
      </c>
      <c r="C269" s="259">
        <f t="shared" si="269"/>
        <v>8</v>
      </c>
      <c r="D269" s="250">
        <f t="shared" ref="D269" si="378">D267</f>
        <v>8</v>
      </c>
      <c r="E269" s="250"/>
      <c r="F269" s="250"/>
      <c r="G269" s="250">
        <f t="shared" ref="G269" si="379">G267</f>
        <v>5</v>
      </c>
      <c r="AA269" s="286"/>
      <c r="AB269" s="286"/>
      <c r="AC269" s="286"/>
      <c r="AD269" s="286"/>
      <c r="AE269" s="286"/>
      <c r="AF269" s="286"/>
    </row>
    <row r="270" spans="1:32" s="259" customFormat="1" hidden="1">
      <c r="A270" s="246">
        <f t="shared" si="279"/>
        <v>43648</v>
      </c>
      <c r="B270" s="259" t="str">
        <f t="shared" si="272"/>
        <v>Salı</v>
      </c>
      <c r="C270" s="259">
        <f t="shared" si="269"/>
        <v>8</v>
      </c>
      <c r="D270" s="250">
        <f t="shared" ref="D270" si="380">D267</f>
        <v>8</v>
      </c>
      <c r="E270" s="250"/>
      <c r="F270" s="250"/>
      <c r="G270" s="250">
        <f t="shared" ref="G270" si="381">G269</f>
        <v>5</v>
      </c>
      <c r="AA270" s="286"/>
      <c r="AB270" s="286"/>
      <c r="AC270" s="286"/>
      <c r="AD270" s="286"/>
      <c r="AE270" s="286"/>
      <c r="AF270" s="286"/>
    </row>
    <row r="271" spans="1:32" s="259" customFormat="1" hidden="1">
      <c r="A271" s="246">
        <f t="shared" si="279"/>
        <v>43649</v>
      </c>
      <c r="B271" s="259" t="str">
        <f t="shared" si="272"/>
        <v>Çarşamba</v>
      </c>
      <c r="C271" s="259">
        <f t="shared" si="269"/>
        <v>8</v>
      </c>
      <c r="D271" s="250">
        <f t="shared" ref="D271" si="382">D270</f>
        <v>8</v>
      </c>
      <c r="E271" s="250"/>
      <c r="F271" s="250"/>
      <c r="G271" s="250">
        <f t="shared" ref="G271" si="383">G269</f>
        <v>5</v>
      </c>
      <c r="AA271" s="286"/>
      <c r="AB271" s="286"/>
      <c r="AC271" s="286"/>
      <c r="AD271" s="286"/>
      <c r="AE271" s="286"/>
      <c r="AF271" s="286"/>
    </row>
    <row r="272" spans="1:32" s="259" customFormat="1" hidden="1">
      <c r="A272" s="246">
        <f t="shared" si="279"/>
        <v>43650</v>
      </c>
      <c r="B272" s="259" t="str">
        <f t="shared" si="272"/>
        <v>Perşembe</v>
      </c>
      <c r="C272" s="259">
        <f t="shared" si="269"/>
        <v>8</v>
      </c>
      <c r="D272" s="250">
        <f t="shared" ref="D272" si="384">D270</f>
        <v>8</v>
      </c>
      <c r="E272" s="250"/>
      <c r="F272" s="250"/>
      <c r="G272" s="250">
        <f t="shared" ref="G272" si="385">G271</f>
        <v>5</v>
      </c>
      <c r="AA272" s="286"/>
      <c r="AB272" s="286"/>
      <c r="AC272" s="286"/>
      <c r="AD272" s="286"/>
      <c r="AE272" s="286"/>
      <c r="AF272" s="286"/>
    </row>
    <row r="273" spans="1:32" s="259" customFormat="1" hidden="1">
      <c r="A273" s="246">
        <f t="shared" si="279"/>
        <v>43651</v>
      </c>
      <c r="B273" s="259" t="str">
        <f t="shared" si="272"/>
        <v>Cuma</v>
      </c>
      <c r="C273" s="259">
        <f t="shared" si="269"/>
        <v>8</v>
      </c>
      <c r="D273" s="250">
        <f t="shared" ref="D273" si="386">D270</f>
        <v>8</v>
      </c>
      <c r="E273" s="250"/>
      <c r="F273" s="250"/>
      <c r="G273" s="250">
        <f t="shared" ref="G273" si="387">G271</f>
        <v>5</v>
      </c>
      <c r="AA273" s="286"/>
      <c r="AB273" s="286"/>
      <c r="AC273" s="286"/>
      <c r="AD273" s="286"/>
      <c r="AE273" s="286"/>
      <c r="AF273" s="286"/>
    </row>
    <row r="274" spans="1:32" s="259" customFormat="1" hidden="1">
      <c r="A274" s="246">
        <f t="shared" si="279"/>
        <v>43652</v>
      </c>
      <c r="B274" s="259" t="str">
        <f t="shared" si="272"/>
        <v>Cumartesi</v>
      </c>
      <c r="C274" s="259">
        <f t="shared" si="269"/>
        <v>5</v>
      </c>
      <c r="D274" s="250">
        <f t="shared" ref="D274" si="388">D273</f>
        <v>8</v>
      </c>
      <c r="E274" s="250"/>
      <c r="F274" s="250"/>
      <c r="G274" s="250">
        <f t="shared" ref="G274" si="389">G273</f>
        <v>5</v>
      </c>
      <c r="AA274" s="286"/>
      <c r="AB274" s="286"/>
      <c r="AC274" s="286"/>
      <c r="AD274" s="286"/>
      <c r="AE274" s="286"/>
      <c r="AF274" s="286"/>
    </row>
    <row r="275" spans="1:32" s="259" customFormat="1" hidden="1">
      <c r="A275" s="246">
        <f t="shared" si="279"/>
        <v>43653</v>
      </c>
      <c r="B275" s="259" t="str">
        <f t="shared" si="272"/>
        <v>Pazar</v>
      </c>
      <c r="C275" s="259">
        <f t="shared" si="269"/>
        <v>0</v>
      </c>
      <c r="D275" s="250">
        <f t="shared" ref="D275" si="390">D273</f>
        <v>8</v>
      </c>
      <c r="E275" s="250"/>
      <c r="F275" s="250"/>
      <c r="G275" s="250">
        <f t="shared" ref="G275" si="391">G273</f>
        <v>5</v>
      </c>
      <c r="AA275" s="286"/>
      <c r="AB275" s="286"/>
      <c r="AC275" s="286"/>
      <c r="AD275" s="286"/>
      <c r="AE275" s="286"/>
      <c r="AF275" s="286"/>
    </row>
    <row r="276" spans="1:32" s="259" customFormat="1" hidden="1">
      <c r="A276" s="246">
        <f t="shared" si="279"/>
        <v>43654</v>
      </c>
      <c r="B276" s="259" t="str">
        <f t="shared" si="272"/>
        <v>Pazartesi</v>
      </c>
      <c r="C276" s="259">
        <f t="shared" si="269"/>
        <v>8</v>
      </c>
      <c r="D276" s="250">
        <f t="shared" ref="D276" si="392">D273</f>
        <v>8</v>
      </c>
      <c r="E276" s="250"/>
      <c r="F276" s="250"/>
      <c r="G276" s="250">
        <f t="shared" ref="G276" si="393">G275</f>
        <v>5</v>
      </c>
      <c r="AA276" s="286"/>
      <c r="AB276" s="286"/>
      <c r="AC276" s="286"/>
      <c r="AD276" s="286"/>
      <c r="AE276" s="286"/>
      <c r="AF276" s="286"/>
    </row>
    <row r="277" spans="1:32" s="259" customFormat="1" hidden="1">
      <c r="A277" s="246">
        <f t="shared" si="279"/>
        <v>43655</v>
      </c>
      <c r="B277" s="259" t="str">
        <f t="shared" si="272"/>
        <v>Salı</v>
      </c>
      <c r="C277" s="259">
        <f t="shared" si="269"/>
        <v>8</v>
      </c>
      <c r="D277" s="250">
        <f t="shared" ref="D277" si="394">D276</f>
        <v>8</v>
      </c>
      <c r="E277" s="250"/>
      <c r="F277" s="250"/>
      <c r="G277" s="250">
        <f t="shared" ref="G277" si="395">G275</f>
        <v>5</v>
      </c>
      <c r="AA277" s="286"/>
      <c r="AB277" s="286"/>
      <c r="AC277" s="286"/>
      <c r="AD277" s="286"/>
      <c r="AE277" s="286"/>
      <c r="AF277" s="286"/>
    </row>
    <row r="278" spans="1:32" s="259" customFormat="1" hidden="1">
      <c r="A278" s="246">
        <f t="shared" si="279"/>
        <v>43656</v>
      </c>
      <c r="B278" s="259" t="str">
        <f t="shared" si="272"/>
        <v>Çarşamba</v>
      </c>
      <c r="C278" s="259">
        <f t="shared" si="269"/>
        <v>8</v>
      </c>
      <c r="D278" s="250">
        <f t="shared" ref="D278" si="396">D276</f>
        <v>8</v>
      </c>
      <c r="E278" s="250"/>
      <c r="F278" s="250"/>
      <c r="G278" s="250">
        <f t="shared" ref="G278" si="397">G277</f>
        <v>5</v>
      </c>
      <c r="AA278" s="286"/>
      <c r="AB278" s="286"/>
      <c r="AC278" s="286"/>
      <c r="AD278" s="286"/>
      <c r="AE278" s="286"/>
      <c r="AF278" s="286"/>
    </row>
    <row r="279" spans="1:32" s="259" customFormat="1" hidden="1">
      <c r="A279" s="246">
        <f t="shared" si="279"/>
        <v>43657</v>
      </c>
      <c r="B279" s="259" t="str">
        <f t="shared" si="272"/>
        <v>Perşembe</v>
      </c>
      <c r="C279" s="259">
        <f t="shared" si="269"/>
        <v>8</v>
      </c>
      <c r="D279" s="250">
        <f t="shared" ref="D279" si="398">D276</f>
        <v>8</v>
      </c>
      <c r="E279" s="250"/>
      <c r="F279" s="250"/>
      <c r="G279" s="250">
        <f t="shared" ref="G279" si="399">G277</f>
        <v>5</v>
      </c>
      <c r="AA279" s="286"/>
      <c r="AB279" s="286"/>
      <c r="AC279" s="286"/>
      <c r="AD279" s="286"/>
      <c r="AE279" s="286"/>
      <c r="AF279" s="286"/>
    </row>
    <row r="280" spans="1:32" s="259" customFormat="1" hidden="1">
      <c r="A280" s="246">
        <f t="shared" si="279"/>
        <v>43658</v>
      </c>
      <c r="B280" s="259" t="str">
        <f t="shared" si="272"/>
        <v>Cuma</v>
      </c>
      <c r="C280" s="259">
        <f t="shared" ref="C280:C343" si="400">IF(B280="Salı",D280,0)+IF(B280="Pazartesi",D280,0)+IF(B280="Çarşamba",D280,0)+IF(B280="Perşembe",D280,0)+IF(B280="Cuma",D280,0)+IF(B280="Cumartesi",G280,0)+IF(B280="Pazar",0,0)</f>
        <v>8</v>
      </c>
      <c r="D280" s="250">
        <f t="shared" ref="D280" si="401">D279</f>
        <v>8</v>
      </c>
      <c r="E280" s="250"/>
      <c r="F280" s="250"/>
      <c r="G280" s="250">
        <f t="shared" ref="G280" si="402">G279</f>
        <v>5</v>
      </c>
      <c r="AA280" s="286"/>
      <c r="AB280" s="286"/>
      <c r="AC280" s="286"/>
      <c r="AD280" s="286"/>
      <c r="AE280" s="286"/>
      <c r="AF280" s="286"/>
    </row>
    <row r="281" spans="1:32" s="259" customFormat="1" hidden="1">
      <c r="A281" s="246">
        <f t="shared" si="279"/>
        <v>43659</v>
      </c>
      <c r="B281" s="259" t="str">
        <f t="shared" ref="B281:B344" si="403">TEXT(A281,"GGGG")</f>
        <v>Cumartesi</v>
      </c>
      <c r="C281" s="259">
        <f t="shared" si="400"/>
        <v>5</v>
      </c>
      <c r="D281" s="250">
        <f t="shared" ref="D281" si="404">D279</f>
        <v>8</v>
      </c>
      <c r="E281" s="250"/>
      <c r="F281" s="250"/>
      <c r="G281" s="250">
        <f t="shared" ref="G281" si="405">G279</f>
        <v>5</v>
      </c>
      <c r="AA281" s="286"/>
      <c r="AB281" s="286"/>
      <c r="AC281" s="286"/>
      <c r="AD281" s="286"/>
      <c r="AE281" s="286"/>
      <c r="AF281" s="286"/>
    </row>
    <row r="282" spans="1:32" s="259" customFormat="1" hidden="1">
      <c r="A282" s="246">
        <f t="shared" si="279"/>
        <v>43660</v>
      </c>
      <c r="B282" s="259" t="str">
        <f t="shared" si="403"/>
        <v>Pazar</v>
      </c>
      <c r="C282" s="259">
        <f t="shared" si="400"/>
        <v>0</v>
      </c>
      <c r="D282" s="250">
        <f t="shared" ref="D282" si="406">D279</f>
        <v>8</v>
      </c>
      <c r="E282" s="250"/>
      <c r="F282" s="250"/>
      <c r="G282" s="250">
        <f t="shared" ref="G282" si="407">G281</f>
        <v>5</v>
      </c>
      <c r="AA282" s="286"/>
      <c r="AB282" s="286"/>
      <c r="AC282" s="286"/>
      <c r="AD282" s="286"/>
      <c r="AE282" s="286"/>
      <c r="AF282" s="286"/>
    </row>
    <row r="283" spans="1:32" s="259" customFormat="1" hidden="1">
      <c r="A283" s="246">
        <f t="shared" si="279"/>
        <v>43661</v>
      </c>
      <c r="B283" s="259" t="str">
        <f t="shared" si="403"/>
        <v>Pazartesi</v>
      </c>
      <c r="C283" s="259">
        <f t="shared" si="400"/>
        <v>8</v>
      </c>
      <c r="D283" s="250">
        <f t="shared" ref="D283" si="408">D282</f>
        <v>8</v>
      </c>
      <c r="E283" s="250"/>
      <c r="F283" s="250"/>
      <c r="G283" s="250">
        <f t="shared" ref="G283" si="409">G281</f>
        <v>5</v>
      </c>
      <c r="AA283" s="286"/>
      <c r="AB283" s="286"/>
      <c r="AC283" s="286"/>
      <c r="AD283" s="286"/>
      <c r="AE283" s="286"/>
      <c r="AF283" s="286"/>
    </row>
    <row r="284" spans="1:32" s="259" customFormat="1" hidden="1">
      <c r="A284" s="246">
        <f t="shared" ref="A284:A347" si="410">A283+1</f>
        <v>43662</v>
      </c>
      <c r="B284" s="259" t="str">
        <f t="shared" si="403"/>
        <v>Salı</v>
      </c>
      <c r="C284" s="259">
        <f t="shared" si="400"/>
        <v>8</v>
      </c>
      <c r="D284" s="250">
        <f t="shared" ref="D284" si="411">D282</f>
        <v>8</v>
      </c>
      <c r="E284" s="250"/>
      <c r="F284" s="250"/>
      <c r="G284" s="250">
        <f t="shared" ref="G284" si="412">G283</f>
        <v>5</v>
      </c>
      <c r="AA284" s="286"/>
      <c r="AB284" s="286"/>
      <c r="AC284" s="286"/>
      <c r="AD284" s="286"/>
      <c r="AE284" s="286"/>
      <c r="AF284" s="286"/>
    </row>
    <row r="285" spans="1:32" s="259" customFormat="1" hidden="1">
      <c r="A285" s="246">
        <f t="shared" si="410"/>
        <v>43663</v>
      </c>
      <c r="B285" s="259" t="str">
        <f t="shared" si="403"/>
        <v>Çarşamba</v>
      </c>
      <c r="C285" s="259">
        <f t="shared" si="400"/>
        <v>8</v>
      </c>
      <c r="D285" s="250">
        <f t="shared" ref="D285" si="413">D282</f>
        <v>8</v>
      </c>
      <c r="E285" s="250"/>
      <c r="F285" s="250"/>
      <c r="G285" s="250">
        <f t="shared" ref="G285" si="414">G283</f>
        <v>5</v>
      </c>
      <c r="AA285" s="286"/>
      <c r="AB285" s="286"/>
      <c r="AC285" s="286"/>
      <c r="AD285" s="286"/>
      <c r="AE285" s="286"/>
      <c r="AF285" s="286"/>
    </row>
    <row r="286" spans="1:32" s="259" customFormat="1" hidden="1">
      <c r="A286" s="246">
        <f t="shared" si="410"/>
        <v>43664</v>
      </c>
      <c r="B286" s="259" t="str">
        <f t="shared" si="403"/>
        <v>Perşembe</v>
      </c>
      <c r="C286" s="259">
        <f t="shared" si="400"/>
        <v>8</v>
      </c>
      <c r="D286" s="250">
        <f t="shared" ref="D286" si="415">D285</f>
        <v>8</v>
      </c>
      <c r="E286" s="250"/>
      <c r="F286" s="250"/>
      <c r="G286" s="250">
        <f t="shared" ref="G286" si="416">G285</f>
        <v>5</v>
      </c>
      <c r="AA286" s="286"/>
      <c r="AB286" s="286"/>
      <c r="AC286" s="286"/>
      <c r="AD286" s="286"/>
      <c r="AE286" s="286"/>
      <c r="AF286" s="286"/>
    </row>
    <row r="287" spans="1:32" s="259" customFormat="1" hidden="1">
      <c r="A287" s="246">
        <f t="shared" si="410"/>
        <v>43665</v>
      </c>
      <c r="B287" s="259" t="str">
        <f t="shared" si="403"/>
        <v>Cuma</v>
      </c>
      <c r="C287" s="259">
        <f t="shared" si="400"/>
        <v>8</v>
      </c>
      <c r="D287" s="250">
        <f t="shared" ref="D287" si="417">D285</f>
        <v>8</v>
      </c>
      <c r="E287" s="250"/>
      <c r="F287" s="250"/>
      <c r="G287" s="250">
        <f t="shared" ref="G287" si="418">G285</f>
        <v>5</v>
      </c>
      <c r="AA287" s="286"/>
      <c r="AB287" s="286"/>
      <c r="AC287" s="286"/>
      <c r="AD287" s="286"/>
      <c r="AE287" s="286"/>
      <c r="AF287" s="286"/>
    </row>
    <row r="288" spans="1:32" s="259" customFormat="1" hidden="1">
      <c r="A288" s="246">
        <f t="shared" si="410"/>
        <v>43666</v>
      </c>
      <c r="B288" s="259" t="str">
        <f t="shared" si="403"/>
        <v>Cumartesi</v>
      </c>
      <c r="C288" s="259">
        <f t="shared" si="400"/>
        <v>5</v>
      </c>
      <c r="D288" s="250">
        <f t="shared" ref="D288" si="419">D285</f>
        <v>8</v>
      </c>
      <c r="E288" s="250"/>
      <c r="F288" s="250"/>
      <c r="G288" s="250">
        <f t="shared" ref="G288" si="420">G287</f>
        <v>5</v>
      </c>
      <c r="AA288" s="286"/>
      <c r="AB288" s="286"/>
      <c r="AC288" s="286"/>
      <c r="AD288" s="286"/>
      <c r="AE288" s="286"/>
      <c r="AF288" s="286"/>
    </row>
    <row r="289" spans="1:32" s="259" customFormat="1" hidden="1">
      <c r="A289" s="246">
        <f t="shared" si="410"/>
        <v>43667</v>
      </c>
      <c r="B289" s="259" t="str">
        <f t="shared" si="403"/>
        <v>Pazar</v>
      </c>
      <c r="C289" s="259">
        <f t="shared" si="400"/>
        <v>0</v>
      </c>
      <c r="D289" s="250">
        <f t="shared" ref="D289" si="421">D288</f>
        <v>8</v>
      </c>
      <c r="E289" s="250"/>
      <c r="F289" s="250"/>
      <c r="G289" s="250">
        <f t="shared" ref="G289" si="422">G287</f>
        <v>5</v>
      </c>
      <c r="AA289" s="286"/>
      <c r="AB289" s="286"/>
      <c r="AC289" s="286"/>
      <c r="AD289" s="286"/>
      <c r="AE289" s="286"/>
      <c r="AF289" s="286"/>
    </row>
    <row r="290" spans="1:32" s="259" customFormat="1" hidden="1">
      <c r="A290" s="246">
        <f t="shared" si="410"/>
        <v>43668</v>
      </c>
      <c r="B290" s="259" t="str">
        <f t="shared" si="403"/>
        <v>Pazartesi</v>
      </c>
      <c r="C290" s="259">
        <f t="shared" si="400"/>
        <v>8</v>
      </c>
      <c r="D290" s="250">
        <f t="shared" ref="D290" si="423">D288</f>
        <v>8</v>
      </c>
      <c r="E290" s="250"/>
      <c r="F290" s="250"/>
      <c r="G290" s="250">
        <f t="shared" ref="G290" si="424">G289</f>
        <v>5</v>
      </c>
      <c r="AA290" s="286"/>
      <c r="AB290" s="286"/>
      <c r="AC290" s="286"/>
      <c r="AD290" s="286"/>
      <c r="AE290" s="286"/>
      <c r="AF290" s="286"/>
    </row>
    <row r="291" spans="1:32" s="259" customFormat="1" hidden="1">
      <c r="A291" s="246">
        <f t="shared" si="410"/>
        <v>43669</v>
      </c>
      <c r="B291" s="259" t="str">
        <f t="shared" si="403"/>
        <v>Salı</v>
      </c>
      <c r="C291" s="259">
        <f t="shared" si="400"/>
        <v>8</v>
      </c>
      <c r="D291" s="250">
        <f t="shared" ref="D291" si="425">D288</f>
        <v>8</v>
      </c>
      <c r="E291" s="250"/>
      <c r="F291" s="250"/>
      <c r="G291" s="250">
        <f t="shared" ref="G291" si="426">G289</f>
        <v>5</v>
      </c>
      <c r="AA291" s="286"/>
      <c r="AB291" s="286"/>
      <c r="AC291" s="286"/>
      <c r="AD291" s="286"/>
      <c r="AE291" s="286"/>
      <c r="AF291" s="286"/>
    </row>
    <row r="292" spans="1:32" s="259" customFormat="1" hidden="1">
      <c r="A292" s="246">
        <f t="shared" si="410"/>
        <v>43670</v>
      </c>
      <c r="B292" s="259" t="str">
        <f t="shared" si="403"/>
        <v>Çarşamba</v>
      </c>
      <c r="C292" s="259">
        <f t="shared" si="400"/>
        <v>8</v>
      </c>
      <c r="D292" s="250">
        <f t="shared" ref="D292" si="427">D291</f>
        <v>8</v>
      </c>
      <c r="E292" s="250"/>
      <c r="F292" s="250"/>
      <c r="G292" s="250">
        <f t="shared" ref="G292" si="428">G291</f>
        <v>5</v>
      </c>
      <c r="AA292" s="286"/>
      <c r="AB292" s="286"/>
      <c r="AC292" s="286"/>
      <c r="AD292" s="286"/>
      <c r="AE292" s="286"/>
      <c r="AF292" s="286"/>
    </row>
    <row r="293" spans="1:32" s="259" customFormat="1" hidden="1">
      <c r="A293" s="246">
        <f t="shared" si="410"/>
        <v>43671</v>
      </c>
      <c r="B293" s="259" t="str">
        <f t="shared" si="403"/>
        <v>Perşembe</v>
      </c>
      <c r="C293" s="259">
        <f t="shared" si="400"/>
        <v>8</v>
      </c>
      <c r="D293" s="250">
        <f t="shared" ref="D293" si="429">D291</f>
        <v>8</v>
      </c>
      <c r="E293" s="250"/>
      <c r="F293" s="250"/>
      <c r="G293" s="250">
        <f t="shared" ref="G293" si="430">G291</f>
        <v>5</v>
      </c>
      <c r="AA293" s="286"/>
      <c r="AB293" s="286"/>
      <c r="AC293" s="286"/>
      <c r="AD293" s="286"/>
      <c r="AE293" s="286"/>
      <c r="AF293" s="286"/>
    </row>
    <row r="294" spans="1:32" s="259" customFormat="1" hidden="1">
      <c r="A294" s="246">
        <f t="shared" si="410"/>
        <v>43672</v>
      </c>
      <c r="B294" s="259" t="str">
        <f t="shared" si="403"/>
        <v>Cuma</v>
      </c>
      <c r="C294" s="259">
        <f t="shared" si="400"/>
        <v>8</v>
      </c>
      <c r="D294" s="250">
        <f t="shared" ref="D294" si="431">D291</f>
        <v>8</v>
      </c>
      <c r="E294" s="250"/>
      <c r="F294" s="250"/>
      <c r="G294" s="250">
        <f t="shared" ref="G294" si="432">G293</f>
        <v>5</v>
      </c>
      <c r="AA294" s="286"/>
      <c r="AB294" s="286"/>
      <c r="AC294" s="286"/>
      <c r="AD294" s="286"/>
      <c r="AE294" s="286"/>
      <c r="AF294" s="286"/>
    </row>
    <row r="295" spans="1:32" s="259" customFormat="1" hidden="1">
      <c r="A295" s="246">
        <f t="shared" si="410"/>
        <v>43673</v>
      </c>
      <c r="B295" s="259" t="str">
        <f t="shared" si="403"/>
        <v>Cumartesi</v>
      </c>
      <c r="C295" s="259">
        <f t="shared" si="400"/>
        <v>5</v>
      </c>
      <c r="D295" s="250">
        <f t="shared" ref="D295" si="433">D294</f>
        <v>8</v>
      </c>
      <c r="E295" s="250"/>
      <c r="F295" s="250"/>
      <c r="G295" s="250">
        <f t="shared" ref="G295" si="434">G293</f>
        <v>5</v>
      </c>
      <c r="AA295" s="286"/>
      <c r="AB295" s="286"/>
      <c r="AC295" s="286"/>
      <c r="AD295" s="286"/>
      <c r="AE295" s="286"/>
      <c r="AF295" s="286"/>
    </row>
    <row r="296" spans="1:32" s="259" customFormat="1" hidden="1">
      <c r="A296" s="246">
        <f t="shared" si="410"/>
        <v>43674</v>
      </c>
      <c r="B296" s="259" t="str">
        <f t="shared" si="403"/>
        <v>Pazar</v>
      </c>
      <c r="C296" s="259">
        <f t="shared" si="400"/>
        <v>0</v>
      </c>
      <c r="D296" s="250">
        <f t="shared" ref="D296" si="435">D294</f>
        <v>8</v>
      </c>
      <c r="E296" s="250"/>
      <c r="F296" s="250"/>
      <c r="G296" s="250">
        <f t="shared" ref="G296" si="436">G295</f>
        <v>5</v>
      </c>
      <c r="AA296" s="286"/>
      <c r="AB296" s="286"/>
      <c r="AC296" s="286"/>
      <c r="AD296" s="286"/>
      <c r="AE296" s="286"/>
      <c r="AF296" s="286"/>
    </row>
    <row r="297" spans="1:32" s="259" customFormat="1" hidden="1">
      <c r="A297" s="246">
        <f t="shared" si="410"/>
        <v>43675</v>
      </c>
      <c r="B297" s="259" t="str">
        <f t="shared" si="403"/>
        <v>Pazartesi</v>
      </c>
      <c r="C297" s="259">
        <f t="shared" si="400"/>
        <v>8</v>
      </c>
      <c r="D297" s="250">
        <f t="shared" ref="D297" si="437">D294</f>
        <v>8</v>
      </c>
      <c r="E297" s="250"/>
      <c r="F297" s="250"/>
      <c r="G297" s="250">
        <f t="shared" ref="G297" si="438">G295</f>
        <v>5</v>
      </c>
      <c r="AA297" s="286"/>
      <c r="AB297" s="286"/>
      <c r="AC297" s="286"/>
      <c r="AD297" s="286"/>
      <c r="AE297" s="286"/>
      <c r="AF297" s="286"/>
    </row>
    <row r="298" spans="1:32" s="259" customFormat="1" hidden="1">
      <c r="A298" s="246">
        <f t="shared" si="410"/>
        <v>43676</v>
      </c>
      <c r="B298" s="259" t="str">
        <f t="shared" si="403"/>
        <v>Salı</v>
      </c>
      <c r="C298" s="259">
        <f t="shared" si="400"/>
        <v>8</v>
      </c>
      <c r="D298" s="250">
        <f t="shared" ref="D298" si="439">D297</f>
        <v>8</v>
      </c>
      <c r="E298" s="250"/>
      <c r="F298" s="250"/>
      <c r="G298" s="250">
        <f t="shared" ref="G298" si="440">G297</f>
        <v>5</v>
      </c>
      <c r="AA298" s="286"/>
      <c r="AB298" s="286"/>
      <c r="AC298" s="286"/>
      <c r="AD298" s="286"/>
      <c r="AE298" s="286"/>
      <c r="AF298" s="286"/>
    </row>
    <row r="299" spans="1:32" s="259" customFormat="1" hidden="1">
      <c r="A299" s="246">
        <f t="shared" si="410"/>
        <v>43677</v>
      </c>
      <c r="B299" s="259" t="str">
        <f t="shared" si="403"/>
        <v>Çarşamba</v>
      </c>
      <c r="C299" s="259">
        <f t="shared" si="400"/>
        <v>8</v>
      </c>
      <c r="D299" s="250">
        <f t="shared" ref="D299" si="441">D297</f>
        <v>8</v>
      </c>
      <c r="E299" s="250"/>
      <c r="F299" s="250"/>
      <c r="G299" s="250">
        <f t="shared" ref="G299" si="442">G297</f>
        <v>5</v>
      </c>
      <c r="AA299" s="286"/>
      <c r="AB299" s="286"/>
      <c r="AC299" s="286"/>
      <c r="AD299" s="286"/>
      <c r="AE299" s="286"/>
      <c r="AF299" s="286"/>
    </row>
    <row r="300" spans="1:32" s="259" customFormat="1" hidden="1">
      <c r="A300" s="246">
        <f t="shared" si="410"/>
        <v>43678</v>
      </c>
      <c r="B300" s="259" t="str">
        <f t="shared" si="403"/>
        <v>Perşembe</v>
      </c>
      <c r="C300" s="259">
        <f t="shared" si="400"/>
        <v>8</v>
      </c>
      <c r="D300" s="250">
        <f t="shared" ref="D300" si="443">D297</f>
        <v>8</v>
      </c>
      <c r="E300" s="250"/>
      <c r="F300" s="250"/>
      <c r="G300" s="250">
        <f t="shared" ref="G300" si="444">G299</f>
        <v>5</v>
      </c>
      <c r="AA300" s="286"/>
      <c r="AB300" s="286"/>
      <c r="AC300" s="286"/>
      <c r="AD300" s="286"/>
      <c r="AE300" s="286"/>
      <c r="AF300" s="286"/>
    </row>
    <row r="301" spans="1:32" s="259" customFormat="1" hidden="1">
      <c r="A301" s="246">
        <f t="shared" si="410"/>
        <v>43679</v>
      </c>
      <c r="B301" s="259" t="str">
        <f t="shared" si="403"/>
        <v>Cuma</v>
      </c>
      <c r="C301" s="259">
        <f t="shared" si="400"/>
        <v>8</v>
      </c>
      <c r="D301" s="250">
        <f t="shared" ref="D301" si="445">D300</f>
        <v>8</v>
      </c>
      <c r="E301" s="250"/>
      <c r="F301" s="250"/>
      <c r="G301" s="250">
        <f t="shared" ref="G301" si="446">G299</f>
        <v>5</v>
      </c>
      <c r="AA301" s="286"/>
      <c r="AB301" s="286"/>
      <c r="AC301" s="286"/>
      <c r="AD301" s="286"/>
      <c r="AE301" s="286"/>
      <c r="AF301" s="286"/>
    </row>
    <row r="302" spans="1:32" s="259" customFormat="1" hidden="1">
      <c r="A302" s="246">
        <f t="shared" si="410"/>
        <v>43680</v>
      </c>
      <c r="B302" s="259" t="str">
        <f t="shared" si="403"/>
        <v>Cumartesi</v>
      </c>
      <c r="C302" s="259">
        <f t="shared" si="400"/>
        <v>5</v>
      </c>
      <c r="D302" s="250">
        <f t="shared" ref="D302" si="447">D300</f>
        <v>8</v>
      </c>
      <c r="E302" s="250"/>
      <c r="F302" s="250"/>
      <c r="G302" s="250">
        <f t="shared" ref="G302" si="448">G301</f>
        <v>5</v>
      </c>
      <c r="AA302" s="286"/>
      <c r="AB302" s="286"/>
      <c r="AC302" s="286"/>
      <c r="AD302" s="286"/>
      <c r="AE302" s="286"/>
      <c r="AF302" s="286"/>
    </row>
    <row r="303" spans="1:32" s="259" customFormat="1" hidden="1">
      <c r="A303" s="246">
        <f t="shared" si="410"/>
        <v>43681</v>
      </c>
      <c r="B303" s="259" t="str">
        <f t="shared" si="403"/>
        <v>Pazar</v>
      </c>
      <c r="C303" s="259">
        <f t="shared" si="400"/>
        <v>0</v>
      </c>
      <c r="D303" s="250">
        <f t="shared" ref="D303" si="449">D300</f>
        <v>8</v>
      </c>
      <c r="E303" s="250"/>
      <c r="F303" s="250"/>
      <c r="G303" s="250">
        <f t="shared" ref="G303" si="450">G301</f>
        <v>5</v>
      </c>
      <c r="AA303" s="286"/>
      <c r="AB303" s="286"/>
      <c r="AC303" s="286"/>
      <c r="AD303" s="286"/>
      <c r="AE303" s="286"/>
      <c r="AF303" s="286"/>
    </row>
    <row r="304" spans="1:32" s="259" customFormat="1" hidden="1">
      <c r="A304" s="246">
        <f t="shared" si="410"/>
        <v>43682</v>
      </c>
      <c r="B304" s="259" t="str">
        <f t="shared" si="403"/>
        <v>Pazartesi</v>
      </c>
      <c r="C304" s="259">
        <f t="shared" si="400"/>
        <v>8</v>
      </c>
      <c r="D304" s="250">
        <f t="shared" ref="D304" si="451">D303</f>
        <v>8</v>
      </c>
      <c r="E304" s="250"/>
      <c r="F304" s="250"/>
      <c r="G304" s="250">
        <f t="shared" ref="G304" si="452">G303</f>
        <v>5</v>
      </c>
      <c r="AA304" s="286"/>
      <c r="AB304" s="286"/>
      <c r="AC304" s="286"/>
      <c r="AD304" s="286"/>
      <c r="AE304" s="286"/>
      <c r="AF304" s="286"/>
    </row>
    <row r="305" spans="1:32" s="259" customFormat="1" hidden="1">
      <c r="A305" s="246">
        <f t="shared" si="410"/>
        <v>43683</v>
      </c>
      <c r="B305" s="259" t="str">
        <f t="shared" si="403"/>
        <v>Salı</v>
      </c>
      <c r="C305" s="259">
        <f t="shared" si="400"/>
        <v>8</v>
      </c>
      <c r="D305" s="250">
        <f t="shared" ref="D305" si="453">D303</f>
        <v>8</v>
      </c>
      <c r="E305" s="250"/>
      <c r="F305" s="250"/>
      <c r="G305" s="250">
        <f t="shared" ref="G305" si="454">G303</f>
        <v>5</v>
      </c>
      <c r="AA305" s="286"/>
      <c r="AB305" s="286"/>
      <c r="AC305" s="286"/>
      <c r="AD305" s="286"/>
      <c r="AE305" s="286"/>
      <c r="AF305" s="286"/>
    </row>
    <row r="306" spans="1:32" s="259" customFormat="1" hidden="1">
      <c r="A306" s="246">
        <f t="shared" si="410"/>
        <v>43684</v>
      </c>
      <c r="B306" s="259" t="str">
        <f t="shared" si="403"/>
        <v>Çarşamba</v>
      </c>
      <c r="C306" s="259">
        <f t="shared" si="400"/>
        <v>8</v>
      </c>
      <c r="D306" s="250">
        <f t="shared" ref="D306" si="455">D303</f>
        <v>8</v>
      </c>
      <c r="E306" s="250"/>
      <c r="F306" s="250"/>
      <c r="G306" s="250">
        <f t="shared" ref="G306" si="456">G305</f>
        <v>5</v>
      </c>
      <c r="AA306" s="286"/>
      <c r="AB306" s="286"/>
      <c r="AC306" s="286"/>
      <c r="AD306" s="286"/>
      <c r="AE306" s="286"/>
      <c r="AF306" s="286"/>
    </row>
    <row r="307" spans="1:32" s="259" customFormat="1" hidden="1">
      <c r="A307" s="246">
        <f t="shared" si="410"/>
        <v>43685</v>
      </c>
      <c r="B307" s="259" t="str">
        <f t="shared" si="403"/>
        <v>Perşembe</v>
      </c>
      <c r="C307" s="259">
        <f t="shared" si="400"/>
        <v>8</v>
      </c>
      <c r="D307" s="250">
        <f t="shared" ref="D307" si="457">D306</f>
        <v>8</v>
      </c>
      <c r="E307" s="250"/>
      <c r="F307" s="250"/>
      <c r="G307" s="250">
        <f t="shared" ref="G307" si="458">G305</f>
        <v>5</v>
      </c>
      <c r="AA307" s="286"/>
      <c r="AB307" s="286"/>
      <c r="AC307" s="286"/>
      <c r="AD307" s="286"/>
      <c r="AE307" s="286"/>
      <c r="AF307" s="286"/>
    </row>
    <row r="308" spans="1:32" s="259" customFormat="1" hidden="1">
      <c r="A308" s="246">
        <f t="shared" si="410"/>
        <v>43686</v>
      </c>
      <c r="B308" s="259" t="str">
        <f t="shared" si="403"/>
        <v>Cuma</v>
      </c>
      <c r="C308" s="259">
        <f t="shared" si="400"/>
        <v>8</v>
      </c>
      <c r="D308" s="250">
        <f t="shared" ref="D308" si="459">D306</f>
        <v>8</v>
      </c>
      <c r="E308" s="250"/>
      <c r="F308" s="250"/>
      <c r="G308" s="250">
        <f t="shared" ref="G308" si="460">G307</f>
        <v>5</v>
      </c>
      <c r="AA308" s="286"/>
      <c r="AB308" s="286"/>
      <c r="AC308" s="286"/>
      <c r="AD308" s="286"/>
      <c r="AE308" s="286"/>
      <c r="AF308" s="286"/>
    </row>
    <row r="309" spans="1:32" s="259" customFormat="1" hidden="1">
      <c r="A309" s="246">
        <f t="shared" si="410"/>
        <v>43687</v>
      </c>
      <c r="B309" s="259" t="str">
        <f t="shared" si="403"/>
        <v>Cumartesi</v>
      </c>
      <c r="C309" s="259">
        <f t="shared" si="400"/>
        <v>5</v>
      </c>
      <c r="D309" s="250">
        <f t="shared" ref="D309" si="461">D306</f>
        <v>8</v>
      </c>
      <c r="E309" s="250"/>
      <c r="F309" s="250"/>
      <c r="G309" s="250">
        <f t="shared" ref="G309" si="462">G307</f>
        <v>5</v>
      </c>
      <c r="AA309" s="286"/>
      <c r="AB309" s="286"/>
      <c r="AC309" s="286"/>
      <c r="AD309" s="286"/>
      <c r="AE309" s="286"/>
      <c r="AF309" s="286"/>
    </row>
    <row r="310" spans="1:32" s="259" customFormat="1" hidden="1">
      <c r="A310" s="246">
        <f t="shared" si="410"/>
        <v>43688</v>
      </c>
      <c r="B310" s="259" t="str">
        <f t="shared" si="403"/>
        <v>Pazar</v>
      </c>
      <c r="C310" s="259">
        <f t="shared" si="400"/>
        <v>0</v>
      </c>
      <c r="D310" s="250">
        <f t="shared" ref="D310" si="463">D309</f>
        <v>8</v>
      </c>
      <c r="E310" s="250"/>
      <c r="F310" s="250"/>
      <c r="G310" s="250">
        <f t="shared" ref="G310" si="464">G309</f>
        <v>5</v>
      </c>
      <c r="AA310" s="286"/>
      <c r="AB310" s="286"/>
      <c r="AC310" s="286"/>
      <c r="AD310" s="286"/>
      <c r="AE310" s="286"/>
      <c r="AF310" s="286"/>
    </row>
    <row r="311" spans="1:32" s="259" customFormat="1" hidden="1">
      <c r="A311" s="246">
        <f t="shared" si="410"/>
        <v>43689</v>
      </c>
      <c r="B311" s="259" t="str">
        <f t="shared" si="403"/>
        <v>Pazartesi</v>
      </c>
      <c r="C311" s="259">
        <f t="shared" si="400"/>
        <v>8</v>
      </c>
      <c r="D311" s="250">
        <f t="shared" ref="D311" si="465">D309</f>
        <v>8</v>
      </c>
      <c r="E311" s="250"/>
      <c r="F311" s="250"/>
      <c r="G311" s="250">
        <f t="shared" ref="G311" si="466">G309</f>
        <v>5</v>
      </c>
      <c r="AA311" s="286"/>
      <c r="AB311" s="286"/>
      <c r="AC311" s="286"/>
      <c r="AD311" s="286"/>
      <c r="AE311" s="286"/>
      <c r="AF311" s="286"/>
    </row>
    <row r="312" spans="1:32" s="259" customFormat="1" hidden="1">
      <c r="A312" s="246">
        <f t="shared" si="410"/>
        <v>43690</v>
      </c>
      <c r="B312" s="259" t="str">
        <f t="shared" si="403"/>
        <v>Salı</v>
      </c>
      <c r="C312" s="259">
        <f t="shared" si="400"/>
        <v>8</v>
      </c>
      <c r="D312" s="250">
        <f t="shared" ref="D312" si="467">D309</f>
        <v>8</v>
      </c>
      <c r="E312" s="250"/>
      <c r="F312" s="250"/>
      <c r="G312" s="250">
        <f t="shared" ref="G312" si="468">G311</f>
        <v>5</v>
      </c>
      <c r="AA312" s="286"/>
      <c r="AB312" s="286"/>
      <c r="AC312" s="286"/>
      <c r="AD312" s="286"/>
      <c r="AE312" s="286"/>
      <c r="AF312" s="286"/>
    </row>
    <row r="313" spans="1:32" s="259" customFormat="1" hidden="1">
      <c r="A313" s="246">
        <f t="shared" si="410"/>
        <v>43691</v>
      </c>
      <c r="B313" s="259" t="str">
        <f t="shared" si="403"/>
        <v>Çarşamba</v>
      </c>
      <c r="C313" s="259">
        <f t="shared" si="400"/>
        <v>8</v>
      </c>
      <c r="D313" s="250">
        <f t="shared" ref="D313" si="469">D312</f>
        <v>8</v>
      </c>
      <c r="E313" s="250"/>
      <c r="F313" s="250"/>
      <c r="G313" s="250">
        <f t="shared" ref="G313" si="470">G311</f>
        <v>5</v>
      </c>
      <c r="AA313" s="286"/>
      <c r="AB313" s="286"/>
      <c r="AC313" s="286"/>
      <c r="AD313" s="286"/>
      <c r="AE313" s="286"/>
      <c r="AF313" s="286"/>
    </row>
    <row r="314" spans="1:32" s="259" customFormat="1" hidden="1">
      <c r="A314" s="246">
        <f t="shared" si="410"/>
        <v>43692</v>
      </c>
      <c r="B314" s="259" t="str">
        <f t="shared" si="403"/>
        <v>Perşembe</v>
      </c>
      <c r="C314" s="259">
        <f t="shared" si="400"/>
        <v>8</v>
      </c>
      <c r="D314" s="250">
        <f t="shared" ref="D314" si="471">D312</f>
        <v>8</v>
      </c>
      <c r="E314" s="250"/>
      <c r="F314" s="250"/>
      <c r="G314" s="250">
        <f t="shared" ref="G314" si="472">G313</f>
        <v>5</v>
      </c>
      <c r="AA314" s="286"/>
      <c r="AB314" s="286"/>
      <c r="AC314" s="286"/>
      <c r="AD314" s="286"/>
      <c r="AE314" s="286"/>
      <c r="AF314" s="286"/>
    </row>
    <row r="315" spans="1:32" s="259" customFormat="1" hidden="1">
      <c r="A315" s="246">
        <f t="shared" si="410"/>
        <v>43693</v>
      </c>
      <c r="B315" s="259" t="str">
        <f t="shared" si="403"/>
        <v>Cuma</v>
      </c>
      <c r="C315" s="259">
        <f t="shared" si="400"/>
        <v>8</v>
      </c>
      <c r="D315" s="250">
        <f t="shared" ref="D315" si="473">D312</f>
        <v>8</v>
      </c>
      <c r="E315" s="250"/>
      <c r="F315" s="250"/>
      <c r="G315" s="250">
        <f t="shared" ref="G315" si="474">G313</f>
        <v>5</v>
      </c>
      <c r="AA315" s="286"/>
      <c r="AB315" s="286"/>
      <c r="AC315" s="286"/>
      <c r="AD315" s="286"/>
      <c r="AE315" s="286"/>
      <c r="AF315" s="286"/>
    </row>
    <row r="316" spans="1:32" s="259" customFormat="1" hidden="1">
      <c r="A316" s="246">
        <f t="shared" si="410"/>
        <v>43694</v>
      </c>
      <c r="B316" s="259" t="str">
        <f t="shared" si="403"/>
        <v>Cumartesi</v>
      </c>
      <c r="C316" s="259">
        <f t="shared" si="400"/>
        <v>5</v>
      </c>
      <c r="D316" s="250">
        <f t="shared" ref="D316" si="475">D315</f>
        <v>8</v>
      </c>
      <c r="E316" s="250"/>
      <c r="F316" s="250"/>
      <c r="G316" s="250">
        <f t="shared" ref="G316" si="476">G315</f>
        <v>5</v>
      </c>
      <c r="AA316" s="286"/>
      <c r="AB316" s="286"/>
      <c r="AC316" s="286"/>
      <c r="AD316" s="286"/>
      <c r="AE316" s="286"/>
      <c r="AF316" s="286"/>
    </row>
    <row r="317" spans="1:32" s="259" customFormat="1" hidden="1">
      <c r="A317" s="246">
        <f t="shared" si="410"/>
        <v>43695</v>
      </c>
      <c r="B317" s="259" t="str">
        <f t="shared" si="403"/>
        <v>Pazar</v>
      </c>
      <c r="C317" s="259">
        <f t="shared" si="400"/>
        <v>0</v>
      </c>
      <c r="D317" s="250">
        <f t="shared" ref="D317" si="477">D315</f>
        <v>8</v>
      </c>
      <c r="E317" s="250"/>
      <c r="F317" s="250"/>
      <c r="G317" s="250">
        <f t="shared" ref="G317" si="478">G315</f>
        <v>5</v>
      </c>
      <c r="AA317" s="286"/>
      <c r="AB317" s="286"/>
      <c r="AC317" s="286"/>
      <c r="AD317" s="286"/>
      <c r="AE317" s="286"/>
      <c r="AF317" s="286"/>
    </row>
    <row r="318" spans="1:32" s="259" customFormat="1" hidden="1">
      <c r="A318" s="246">
        <f t="shared" si="410"/>
        <v>43696</v>
      </c>
      <c r="B318" s="259" t="str">
        <f t="shared" si="403"/>
        <v>Pazartesi</v>
      </c>
      <c r="C318" s="259">
        <f t="shared" si="400"/>
        <v>8</v>
      </c>
      <c r="D318" s="250">
        <f t="shared" ref="D318" si="479">D315</f>
        <v>8</v>
      </c>
      <c r="E318" s="250"/>
      <c r="F318" s="250"/>
      <c r="G318" s="250">
        <f t="shared" ref="G318" si="480">G317</f>
        <v>5</v>
      </c>
      <c r="AA318" s="286"/>
      <c r="AB318" s="286"/>
      <c r="AC318" s="286"/>
      <c r="AD318" s="286"/>
      <c r="AE318" s="286"/>
      <c r="AF318" s="286"/>
    </row>
    <row r="319" spans="1:32" s="259" customFormat="1" hidden="1">
      <c r="A319" s="246">
        <f t="shared" si="410"/>
        <v>43697</v>
      </c>
      <c r="B319" s="259" t="str">
        <f t="shared" si="403"/>
        <v>Salı</v>
      </c>
      <c r="C319" s="259">
        <f t="shared" si="400"/>
        <v>8</v>
      </c>
      <c r="D319" s="250">
        <f t="shared" ref="D319" si="481">D318</f>
        <v>8</v>
      </c>
      <c r="E319" s="250"/>
      <c r="F319" s="250"/>
      <c r="G319" s="250">
        <f t="shared" ref="G319" si="482">G317</f>
        <v>5</v>
      </c>
      <c r="AA319" s="286"/>
      <c r="AB319" s="286"/>
      <c r="AC319" s="286"/>
      <c r="AD319" s="286"/>
      <c r="AE319" s="286"/>
      <c r="AF319" s="286"/>
    </row>
    <row r="320" spans="1:32" s="259" customFormat="1" hidden="1">
      <c r="A320" s="246">
        <f t="shared" si="410"/>
        <v>43698</v>
      </c>
      <c r="B320" s="259" t="str">
        <f t="shared" si="403"/>
        <v>Çarşamba</v>
      </c>
      <c r="C320" s="259">
        <f t="shared" si="400"/>
        <v>8</v>
      </c>
      <c r="D320" s="250">
        <f t="shared" ref="D320" si="483">D318</f>
        <v>8</v>
      </c>
      <c r="E320" s="250"/>
      <c r="F320" s="250"/>
      <c r="G320" s="250">
        <f t="shared" ref="G320" si="484">G319</f>
        <v>5</v>
      </c>
      <c r="AA320" s="286"/>
      <c r="AB320" s="286"/>
      <c r="AC320" s="286"/>
      <c r="AD320" s="286"/>
      <c r="AE320" s="286"/>
      <c r="AF320" s="286"/>
    </row>
    <row r="321" spans="1:32" s="259" customFormat="1" hidden="1">
      <c r="A321" s="246">
        <f t="shared" si="410"/>
        <v>43699</v>
      </c>
      <c r="B321" s="259" t="str">
        <f t="shared" si="403"/>
        <v>Perşembe</v>
      </c>
      <c r="C321" s="259">
        <f t="shared" si="400"/>
        <v>8</v>
      </c>
      <c r="D321" s="250">
        <f t="shared" ref="D321" si="485">D318</f>
        <v>8</v>
      </c>
      <c r="E321" s="250"/>
      <c r="F321" s="250"/>
      <c r="G321" s="250">
        <f t="shared" ref="G321" si="486">G319</f>
        <v>5</v>
      </c>
      <c r="AA321" s="286"/>
      <c r="AB321" s="286"/>
      <c r="AC321" s="286"/>
      <c r="AD321" s="286"/>
      <c r="AE321" s="286"/>
      <c r="AF321" s="286"/>
    </row>
    <row r="322" spans="1:32" s="259" customFormat="1" hidden="1">
      <c r="A322" s="246">
        <f t="shared" si="410"/>
        <v>43700</v>
      </c>
      <c r="B322" s="259" t="str">
        <f t="shared" si="403"/>
        <v>Cuma</v>
      </c>
      <c r="C322" s="259">
        <f t="shared" si="400"/>
        <v>8</v>
      </c>
      <c r="D322" s="250">
        <f t="shared" ref="D322" si="487">D321</f>
        <v>8</v>
      </c>
      <c r="E322" s="250"/>
      <c r="F322" s="250"/>
      <c r="G322" s="250">
        <f t="shared" ref="G322" si="488">G321</f>
        <v>5</v>
      </c>
      <c r="AA322" s="286"/>
      <c r="AB322" s="286"/>
      <c r="AC322" s="286"/>
      <c r="AD322" s="286"/>
      <c r="AE322" s="286"/>
      <c r="AF322" s="286"/>
    </row>
    <row r="323" spans="1:32" s="259" customFormat="1" hidden="1">
      <c r="A323" s="246">
        <f t="shared" si="410"/>
        <v>43701</v>
      </c>
      <c r="B323" s="259" t="str">
        <f t="shared" si="403"/>
        <v>Cumartesi</v>
      </c>
      <c r="C323" s="259">
        <f t="shared" si="400"/>
        <v>5</v>
      </c>
      <c r="D323" s="250">
        <f t="shared" ref="D323" si="489">D321</f>
        <v>8</v>
      </c>
      <c r="E323" s="250"/>
      <c r="F323" s="250"/>
      <c r="G323" s="250">
        <f t="shared" ref="G323" si="490">G321</f>
        <v>5</v>
      </c>
      <c r="AA323" s="286"/>
      <c r="AB323" s="286"/>
      <c r="AC323" s="286"/>
      <c r="AD323" s="286"/>
      <c r="AE323" s="286"/>
      <c r="AF323" s="286"/>
    </row>
    <row r="324" spans="1:32" s="259" customFormat="1" hidden="1">
      <c r="A324" s="246">
        <f t="shared" si="410"/>
        <v>43702</v>
      </c>
      <c r="B324" s="259" t="str">
        <f t="shared" si="403"/>
        <v>Pazar</v>
      </c>
      <c r="C324" s="259">
        <f t="shared" si="400"/>
        <v>0</v>
      </c>
      <c r="D324" s="250">
        <f t="shared" ref="D324" si="491">D321</f>
        <v>8</v>
      </c>
      <c r="E324" s="250"/>
      <c r="F324" s="250"/>
      <c r="G324" s="250">
        <f t="shared" ref="G324" si="492">G323</f>
        <v>5</v>
      </c>
      <c r="AA324" s="286"/>
      <c r="AB324" s="286"/>
      <c r="AC324" s="286"/>
      <c r="AD324" s="286"/>
      <c r="AE324" s="286"/>
      <c r="AF324" s="286"/>
    </row>
    <row r="325" spans="1:32" s="259" customFormat="1" hidden="1">
      <c r="A325" s="246">
        <f t="shared" si="410"/>
        <v>43703</v>
      </c>
      <c r="B325" s="259" t="str">
        <f t="shared" si="403"/>
        <v>Pazartesi</v>
      </c>
      <c r="C325" s="259">
        <f t="shared" si="400"/>
        <v>8</v>
      </c>
      <c r="D325" s="250">
        <f t="shared" ref="D325" si="493">D324</f>
        <v>8</v>
      </c>
      <c r="E325" s="250"/>
      <c r="F325" s="250"/>
      <c r="G325" s="250">
        <f t="shared" ref="G325" si="494">G323</f>
        <v>5</v>
      </c>
      <c r="AA325" s="286"/>
      <c r="AB325" s="286"/>
      <c r="AC325" s="286"/>
      <c r="AD325" s="286"/>
      <c r="AE325" s="286"/>
      <c r="AF325" s="286"/>
    </row>
    <row r="326" spans="1:32" s="259" customFormat="1" hidden="1">
      <c r="A326" s="246">
        <f t="shared" si="410"/>
        <v>43704</v>
      </c>
      <c r="B326" s="259" t="str">
        <f t="shared" si="403"/>
        <v>Salı</v>
      </c>
      <c r="C326" s="259">
        <f t="shared" si="400"/>
        <v>8</v>
      </c>
      <c r="D326" s="250">
        <f t="shared" ref="D326" si="495">D324</f>
        <v>8</v>
      </c>
      <c r="E326" s="250"/>
      <c r="F326" s="250"/>
      <c r="G326" s="250">
        <f t="shared" ref="G326" si="496">G325</f>
        <v>5</v>
      </c>
      <c r="AA326" s="286"/>
      <c r="AB326" s="286"/>
      <c r="AC326" s="286"/>
      <c r="AD326" s="286"/>
      <c r="AE326" s="286"/>
      <c r="AF326" s="286"/>
    </row>
    <row r="327" spans="1:32" s="259" customFormat="1" hidden="1">
      <c r="A327" s="246">
        <f t="shared" si="410"/>
        <v>43705</v>
      </c>
      <c r="B327" s="259" t="str">
        <f t="shared" si="403"/>
        <v>Çarşamba</v>
      </c>
      <c r="C327" s="259">
        <f t="shared" si="400"/>
        <v>8</v>
      </c>
      <c r="D327" s="250">
        <f t="shared" ref="D327" si="497">D324</f>
        <v>8</v>
      </c>
      <c r="E327" s="250"/>
      <c r="F327" s="250"/>
      <c r="G327" s="250">
        <f t="shared" ref="G327" si="498">G325</f>
        <v>5</v>
      </c>
      <c r="AA327" s="286"/>
      <c r="AB327" s="286"/>
      <c r="AC327" s="286"/>
      <c r="AD327" s="286"/>
      <c r="AE327" s="286"/>
      <c r="AF327" s="286"/>
    </row>
    <row r="328" spans="1:32" s="259" customFormat="1" hidden="1">
      <c r="A328" s="246">
        <f t="shared" si="410"/>
        <v>43706</v>
      </c>
      <c r="B328" s="259" t="str">
        <f t="shared" si="403"/>
        <v>Perşembe</v>
      </c>
      <c r="C328" s="259">
        <f t="shared" si="400"/>
        <v>8</v>
      </c>
      <c r="D328" s="250">
        <f t="shared" ref="D328" si="499">D327</f>
        <v>8</v>
      </c>
      <c r="E328" s="250"/>
      <c r="F328" s="250"/>
      <c r="G328" s="250">
        <f t="shared" ref="G328" si="500">G327</f>
        <v>5</v>
      </c>
      <c r="AA328" s="286"/>
      <c r="AB328" s="286"/>
      <c r="AC328" s="286"/>
      <c r="AD328" s="286"/>
      <c r="AE328" s="286"/>
      <c r="AF328" s="286"/>
    </row>
    <row r="329" spans="1:32" s="259" customFormat="1" hidden="1">
      <c r="A329" s="246">
        <f t="shared" si="410"/>
        <v>43707</v>
      </c>
      <c r="B329" s="259" t="str">
        <f t="shared" si="403"/>
        <v>Cuma</v>
      </c>
      <c r="C329" s="259">
        <f t="shared" si="400"/>
        <v>8</v>
      </c>
      <c r="D329" s="250">
        <f t="shared" ref="D329" si="501">D327</f>
        <v>8</v>
      </c>
      <c r="E329" s="250"/>
      <c r="F329" s="250"/>
      <c r="G329" s="250">
        <f t="shared" ref="G329" si="502">G327</f>
        <v>5</v>
      </c>
      <c r="AA329" s="286"/>
      <c r="AB329" s="286"/>
      <c r="AC329" s="286"/>
      <c r="AD329" s="286"/>
      <c r="AE329" s="286"/>
      <c r="AF329" s="286"/>
    </row>
    <row r="330" spans="1:32" s="259" customFormat="1" hidden="1">
      <c r="A330" s="246">
        <f t="shared" si="410"/>
        <v>43708</v>
      </c>
      <c r="B330" s="259" t="str">
        <f t="shared" si="403"/>
        <v>Cumartesi</v>
      </c>
      <c r="C330" s="259">
        <f t="shared" si="400"/>
        <v>5</v>
      </c>
      <c r="D330" s="250">
        <f t="shared" ref="D330" si="503">D327</f>
        <v>8</v>
      </c>
      <c r="E330" s="250"/>
      <c r="F330" s="250"/>
      <c r="G330" s="250">
        <f t="shared" ref="G330" si="504">G329</f>
        <v>5</v>
      </c>
      <c r="AA330" s="286"/>
      <c r="AB330" s="286"/>
      <c r="AC330" s="286"/>
      <c r="AD330" s="286"/>
      <c r="AE330" s="286"/>
      <c r="AF330" s="286"/>
    </row>
    <row r="331" spans="1:32" s="259" customFormat="1" hidden="1">
      <c r="A331" s="246">
        <f t="shared" si="410"/>
        <v>43709</v>
      </c>
      <c r="B331" s="259" t="str">
        <f t="shared" si="403"/>
        <v>Pazar</v>
      </c>
      <c r="C331" s="259">
        <f t="shared" si="400"/>
        <v>0</v>
      </c>
      <c r="D331" s="250">
        <f t="shared" ref="D331" si="505">D330</f>
        <v>8</v>
      </c>
      <c r="E331" s="250"/>
      <c r="F331" s="250"/>
      <c r="G331" s="250">
        <f t="shared" ref="G331" si="506">G329</f>
        <v>5</v>
      </c>
      <c r="AA331" s="286"/>
      <c r="AB331" s="286"/>
      <c r="AC331" s="286"/>
      <c r="AD331" s="286"/>
      <c r="AE331" s="286"/>
      <c r="AF331" s="286"/>
    </row>
    <row r="332" spans="1:32" s="259" customFormat="1" hidden="1">
      <c r="A332" s="246">
        <f t="shared" si="410"/>
        <v>43710</v>
      </c>
      <c r="B332" s="259" t="str">
        <f t="shared" si="403"/>
        <v>Pazartesi</v>
      </c>
      <c r="C332" s="259">
        <f t="shared" si="400"/>
        <v>8</v>
      </c>
      <c r="D332" s="250">
        <f t="shared" ref="D332" si="507">D330</f>
        <v>8</v>
      </c>
      <c r="E332" s="250"/>
      <c r="F332" s="250"/>
      <c r="G332" s="250">
        <f t="shared" ref="G332" si="508">G331</f>
        <v>5</v>
      </c>
      <c r="AA332" s="286"/>
      <c r="AB332" s="286"/>
      <c r="AC332" s="286"/>
      <c r="AD332" s="286"/>
      <c r="AE332" s="286"/>
      <c r="AF332" s="286"/>
    </row>
    <row r="333" spans="1:32" s="259" customFormat="1" hidden="1">
      <c r="A333" s="246">
        <f t="shared" si="410"/>
        <v>43711</v>
      </c>
      <c r="B333" s="259" t="str">
        <f t="shared" si="403"/>
        <v>Salı</v>
      </c>
      <c r="C333" s="259">
        <f t="shared" si="400"/>
        <v>8</v>
      </c>
      <c r="D333" s="250">
        <f t="shared" ref="D333" si="509">D330</f>
        <v>8</v>
      </c>
      <c r="E333" s="250"/>
      <c r="F333" s="250"/>
      <c r="G333" s="250">
        <f t="shared" ref="G333" si="510">G331</f>
        <v>5</v>
      </c>
      <c r="AA333" s="286"/>
      <c r="AB333" s="286"/>
      <c r="AC333" s="286"/>
      <c r="AD333" s="286"/>
      <c r="AE333" s="286"/>
      <c r="AF333" s="286"/>
    </row>
    <row r="334" spans="1:32" s="259" customFormat="1" hidden="1">
      <c r="A334" s="246">
        <f t="shared" si="410"/>
        <v>43712</v>
      </c>
      <c r="B334" s="259" t="str">
        <f t="shared" si="403"/>
        <v>Çarşamba</v>
      </c>
      <c r="C334" s="259">
        <f t="shared" si="400"/>
        <v>8</v>
      </c>
      <c r="D334" s="250">
        <f t="shared" ref="D334" si="511">D333</f>
        <v>8</v>
      </c>
      <c r="E334" s="250"/>
      <c r="F334" s="250"/>
      <c r="G334" s="250">
        <f t="shared" ref="G334" si="512">G333</f>
        <v>5</v>
      </c>
      <c r="AA334" s="286"/>
      <c r="AB334" s="286"/>
      <c r="AC334" s="286"/>
      <c r="AD334" s="286"/>
      <c r="AE334" s="286"/>
      <c r="AF334" s="286"/>
    </row>
    <row r="335" spans="1:32" s="259" customFormat="1" hidden="1">
      <c r="A335" s="246">
        <f t="shared" si="410"/>
        <v>43713</v>
      </c>
      <c r="B335" s="259" t="str">
        <f t="shared" si="403"/>
        <v>Perşembe</v>
      </c>
      <c r="C335" s="259">
        <f t="shared" si="400"/>
        <v>8</v>
      </c>
      <c r="D335" s="250">
        <f t="shared" ref="D335" si="513">D333</f>
        <v>8</v>
      </c>
      <c r="E335" s="250"/>
      <c r="F335" s="250"/>
      <c r="G335" s="250">
        <f t="shared" ref="G335" si="514">G333</f>
        <v>5</v>
      </c>
      <c r="AA335" s="286"/>
      <c r="AB335" s="286"/>
      <c r="AC335" s="286"/>
      <c r="AD335" s="286"/>
      <c r="AE335" s="286"/>
      <c r="AF335" s="286"/>
    </row>
    <row r="336" spans="1:32" s="259" customFormat="1" hidden="1">
      <c r="A336" s="246">
        <f t="shared" si="410"/>
        <v>43714</v>
      </c>
      <c r="B336" s="259" t="str">
        <f t="shared" si="403"/>
        <v>Cuma</v>
      </c>
      <c r="C336" s="259">
        <f t="shared" si="400"/>
        <v>8</v>
      </c>
      <c r="D336" s="250">
        <f t="shared" ref="D336" si="515">D333</f>
        <v>8</v>
      </c>
      <c r="E336" s="250"/>
      <c r="F336" s="250"/>
      <c r="G336" s="250">
        <f t="shared" ref="G336" si="516">G335</f>
        <v>5</v>
      </c>
      <c r="AA336" s="286"/>
      <c r="AB336" s="286"/>
      <c r="AC336" s="286"/>
      <c r="AD336" s="286"/>
      <c r="AE336" s="286"/>
      <c r="AF336" s="286"/>
    </row>
    <row r="337" spans="1:32" s="259" customFormat="1" hidden="1">
      <c r="A337" s="246">
        <f t="shared" si="410"/>
        <v>43715</v>
      </c>
      <c r="B337" s="259" t="str">
        <f t="shared" si="403"/>
        <v>Cumartesi</v>
      </c>
      <c r="C337" s="259">
        <f t="shared" si="400"/>
        <v>5</v>
      </c>
      <c r="D337" s="250">
        <f t="shared" ref="D337" si="517">D336</f>
        <v>8</v>
      </c>
      <c r="E337" s="250"/>
      <c r="F337" s="250"/>
      <c r="G337" s="250">
        <f t="shared" ref="G337" si="518">G335</f>
        <v>5</v>
      </c>
      <c r="AA337" s="286"/>
      <c r="AB337" s="286"/>
      <c r="AC337" s="286"/>
      <c r="AD337" s="286"/>
      <c r="AE337" s="286"/>
      <c r="AF337" s="286"/>
    </row>
    <row r="338" spans="1:32" s="259" customFormat="1" hidden="1">
      <c r="A338" s="246">
        <f t="shared" si="410"/>
        <v>43716</v>
      </c>
      <c r="B338" s="259" t="str">
        <f t="shared" si="403"/>
        <v>Pazar</v>
      </c>
      <c r="C338" s="259">
        <f t="shared" si="400"/>
        <v>0</v>
      </c>
      <c r="D338" s="250">
        <f t="shared" ref="D338" si="519">D336</f>
        <v>8</v>
      </c>
      <c r="E338" s="250"/>
      <c r="F338" s="250"/>
      <c r="G338" s="250">
        <f t="shared" ref="G338" si="520">G337</f>
        <v>5</v>
      </c>
      <c r="AA338" s="286"/>
      <c r="AB338" s="286"/>
      <c r="AC338" s="286"/>
      <c r="AD338" s="286"/>
      <c r="AE338" s="286"/>
      <c r="AF338" s="286"/>
    </row>
    <row r="339" spans="1:32" s="259" customFormat="1" hidden="1">
      <c r="A339" s="246">
        <f t="shared" si="410"/>
        <v>43717</v>
      </c>
      <c r="B339" s="259" t="str">
        <f t="shared" si="403"/>
        <v>Pazartesi</v>
      </c>
      <c r="C339" s="259">
        <f t="shared" si="400"/>
        <v>8</v>
      </c>
      <c r="D339" s="250">
        <f t="shared" ref="D339" si="521">D336</f>
        <v>8</v>
      </c>
      <c r="E339" s="250"/>
      <c r="F339" s="250"/>
      <c r="G339" s="250">
        <f t="shared" ref="G339" si="522">G337</f>
        <v>5</v>
      </c>
      <c r="AA339" s="286"/>
      <c r="AB339" s="286"/>
      <c r="AC339" s="286"/>
      <c r="AD339" s="286"/>
      <c r="AE339" s="286"/>
      <c r="AF339" s="286"/>
    </row>
    <row r="340" spans="1:32" s="259" customFormat="1" hidden="1">
      <c r="A340" s="246">
        <f t="shared" si="410"/>
        <v>43718</v>
      </c>
      <c r="B340" s="259" t="str">
        <f t="shared" si="403"/>
        <v>Salı</v>
      </c>
      <c r="C340" s="259">
        <f t="shared" si="400"/>
        <v>8</v>
      </c>
      <c r="D340" s="250">
        <f t="shared" ref="D340" si="523">D339</f>
        <v>8</v>
      </c>
      <c r="E340" s="250"/>
      <c r="F340" s="250"/>
      <c r="G340" s="250">
        <f t="shared" ref="G340" si="524">G339</f>
        <v>5</v>
      </c>
      <c r="AA340" s="286"/>
      <c r="AB340" s="286"/>
      <c r="AC340" s="286"/>
      <c r="AD340" s="286"/>
      <c r="AE340" s="286"/>
      <c r="AF340" s="286"/>
    </row>
    <row r="341" spans="1:32" s="259" customFormat="1" hidden="1">
      <c r="A341" s="246">
        <f t="shared" si="410"/>
        <v>43719</v>
      </c>
      <c r="B341" s="259" t="str">
        <f t="shared" si="403"/>
        <v>Çarşamba</v>
      </c>
      <c r="C341" s="259">
        <f t="shared" si="400"/>
        <v>8</v>
      </c>
      <c r="D341" s="250">
        <f t="shared" ref="D341" si="525">D339</f>
        <v>8</v>
      </c>
      <c r="E341" s="250"/>
      <c r="F341" s="250"/>
      <c r="G341" s="250">
        <f t="shared" ref="G341" si="526">G339</f>
        <v>5</v>
      </c>
      <c r="AA341" s="286"/>
      <c r="AB341" s="286"/>
      <c r="AC341" s="286"/>
      <c r="AD341" s="286"/>
      <c r="AE341" s="286"/>
      <c r="AF341" s="286"/>
    </row>
    <row r="342" spans="1:32" s="259" customFormat="1" hidden="1">
      <c r="A342" s="246">
        <f t="shared" si="410"/>
        <v>43720</v>
      </c>
      <c r="B342" s="259" t="str">
        <f t="shared" si="403"/>
        <v>Perşembe</v>
      </c>
      <c r="C342" s="259">
        <f t="shared" si="400"/>
        <v>8</v>
      </c>
      <c r="D342" s="250">
        <f t="shared" ref="D342" si="527">D339</f>
        <v>8</v>
      </c>
      <c r="E342" s="250"/>
      <c r="F342" s="250"/>
      <c r="G342" s="250">
        <f t="shared" ref="G342" si="528">G341</f>
        <v>5</v>
      </c>
      <c r="AA342" s="286"/>
      <c r="AB342" s="286"/>
      <c r="AC342" s="286"/>
      <c r="AD342" s="286"/>
      <c r="AE342" s="286"/>
      <c r="AF342" s="286"/>
    </row>
    <row r="343" spans="1:32" s="259" customFormat="1" hidden="1">
      <c r="A343" s="246">
        <f t="shared" si="410"/>
        <v>43721</v>
      </c>
      <c r="B343" s="259" t="str">
        <f t="shared" si="403"/>
        <v>Cuma</v>
      </c>
      <c r="C343" s="259">
        <f t="shared" si="400"/>
        <v>8</v>
      </c>
      <c r="D343" s="250">
        <f t="shared" ref="D343" si="529">D342</f>
        <v>8</v>
      </c>
      <c r="E343" s="250"/>
      <c r="F343" s="250"/>
      <c r="G343" s="250">
        <f t="shared" ref="G343" si="530">G341</f>
        <v>5</v>
      </c>
      <c r="AA343" s="286"/>
      <c r="AB343" s="286"/>
      <c r="AC343" s="286"/>
      <c r="AD343" s="286"/>
      <c r="AE343" s="286"/>
      <c r="AF343" s="286"/>
    </row>
    <row r="344" spans="1:32" s="259" customFormat="1" hidden="1">
      <c r="A344" s="246">
        <f t="shared" si="410"/>
        <v>43722</v>
      </c>
      <c r="B344" s="259" t="str">
        <f t="shared" si="403"/>
        <v>Cumartesi</v>
      </c>
      <c r="C344" s="259">
        <f t="shared" ref="C344:C407" si="531">IF(B344="Salı",D344,0)+IF(B344="Pazartesi",D344,0)+IF(B344="Çarşamba",D344,0)+IF(B344="Perşembe",D344,0)+IF(B344="Cuma",D344,0)+IF(B344="Cumartesi",G344,0)+IF(B344="Pazar",0,0)</f>
        <v>5</v>
      </c>
      <c r="D344" s="250">
        <f t="shared" ref="D344" si="532">D342</f>
        <v>8</v>
      </c>
      <c r="E344" s="250"/>
      <c r="F344" s="250"/>
      <c r="G344" s="250">
        <f t="shared" ref="G344" si="533">G343</f>
        <v>5</v>
      </c>
      <c r="AA344" s="286"/>
      <c r="AB344" s="286"/>
      <c r="AC344" s="286"/>
      <c r="AD344" s="286"/>
      <c r="AE344" s="286"/>
      <c r="AF344" s="286"/>
    </row>
    <row r="345" spans="1:32" s="259" customFormat="1" hidden="1">
      <c r="A345" s="246">
        <f t="shared" si="410"/>
        <v>43723</v>
      </c>
      <c r="B345" s="259" t="str">
        <f t="shared" ref="B345:B408" si="534">TEXT(A345,"GGGG")</f>
        <v>Pazar</v>
      </c>
      <c r="C345" s="259">
        <f t="shared" si="531"/>
        <v>0</v>
      </c>
      <c r="D345" s="250">
        <f t="shared" ref="D345" si="535">D342</f>
        <v>8</v>
      </c>
      <c r="E345" s="250"/>
      <c r="F345" s="250"/>
      <c r="G345" s="250">
        <f t="shared" ref="G345" si="536">G343</f>
        <v>5</v>
      </c>
      <c r="AA345" s="286"/>
      <c r="AB345" s="286"/>
      <c r="AC345" s="286"/>
      <c r="AD345" s="286"/>
      <c r="AE345" s="286"/>
      <c r="AF345" s="286"/>
    </row>
    <row r="346" spans="1:32" s="259" customFormat="1" hidden="1">
      <c r="A346" s="246">
        <f t="shared" si="410"/>
        <v>43724</v>
      </c>
      <c r="B346" s="259" t="str">
        <f t="shared" si="534"/>
        <v>Pazartesi</v>
      </c>
      <c r="C346" s="259">
        <f t="shared" si="531"/>
        <v>8</v>
      </c>
      <c r="D346" s="250">
        <f t="shared" ref="D346" si="537">D345</f>
        <v>8</v>
      </c>
      <c r="E346" s="250"/>
      <c r="F346" s="250"/>
      <c r="G346" s="250">
        <f t="shared" ref="G346" si="538">G345</f>
        <v>5</v>
      </c>
      <c r="AA346" s="286"/>
      <c r="AB346" s="286"/>
      <c r="AC346" s="286"/>
      <c r="AD346" s="286"/>
      <c r="AE346" s="286"/>
      <c r="AF346" s="286"/>
    </row>
    <row r="347" spans="1:32" s="259" customFormat="1" hidden="1">
      <c r="A347" s="246">
        <f t="shared" si="410"/>
        <v>43725</v>
      </c>
      <c r="B347" s="259" t="str">
        <f t="shared" si="534"/>
        <v>Salı</v>
      </c>
      <c r="C347" s="259">
        <f t="shared" si="531"/>
        <v>8</v>
      </c>
      <c r="D347" s="250">
        <f t="shared" ref="D347" si="539">D345</f>
        <v>8</v>
      </c>
      <c r="E347" s="250"/>
      <c r="F347" s="250"/>
      <c r="G347" s="250">
        <f t="shared" ref="G347" si="540">G345</f>
        <v>5</v>
      </c>
      <c r="AA347" s="286"/>
      <c r="AB347" s="286"/>
      <c r="AC347" s="286"/>
      <c r="AD347" s="286"/>
      <c r="AE347" s="286"/>
      <c r="AF347" s="286"/>
    </row>
    <row r="348" spans="1:32" s="259" customFormat="1" hidden="1">
      <c r="A348" s="246">
        <f t="shared" ref="A348:A411" si="541">A347+1</f>
        <v>43726</v>
      </c>
      <c r="B348" s="259" t="str">
        <f t="shared" si="534"/>
        <v>Çarşamba</v>
      </c>
      <c r="C348" s="259">
        <f t="shared" si="531"/>
        <v>8</v>
      </c>
      <c r="D348" s="250">
        <f t="shared" ref="D348" si="542">D345</f>
        <v>8</v>
      </c>
      <c r="E348" s="250"/>
      <c r="F348" s="250"/>
      <c r="G348" s="250">
        <f t="shared" ref="G348" si="543">G347</f>
        <v>5</v>
      </c>
      <c r="AA348" s="286"/>
      <c r="AB348" s="286"/>
      <c r="AC348" s="286"/>
      <c r="AD348" s="286"/>
      <c r="AE348" s="286"/>
      <c r="AF348" s="286"/>
    </row>
    <row r="349" spans="1:32" s="259" customFormat="1" hidden="1">
      <c r="A349" s="246">
        <f t="shared" si="541"/>
        <v>43727</v>
      </c>
      <c r="B349" s="259" t="str">
        <f t="shared" si="534"/>
        <v>Perşembe</v>
      </c>
      <c r="C349" s="259">
        <f t="shared" si="531"/>
        <v>8</v>
      </c>
      <c r="D349" s="250">
        <f t="shared" ref="D349" si="544">D348</f>
        <v>8</v>
      </c>
      <c r="E349" s="250"/>
      <c r="F349" s="250"/>
      <c r="G349" s="250">
        <f t="shared" ref="G349" si="545">G347</f>
        <v>5</v>
      </c>
      <c r="AA349" s="286"/>
      <c r="AB349" s="286"/>
      <c r="AC349" s="286"/>
      <c r="AD349" s="286"/>
      <c r="AE349" s="286"/>
      <c r="AF349" s="286"/>
    </row>
    <row r="350" spans="1:32" s="259" customFormat="1" hidden="1">
      <c r="A350" s="246">
        <f t="shared" si="541"/>
        <v>43728</v>
      </c>
      <c r="B350" s="259" t="str">
        <f t="shared" si="534"/>
        <v>Cuma</v>
      </c>
      <c r="C350" s="259">
        <f t="shared" si="531"/>
        <v>8</v>
      </c>
      <c r="D350" s="250">
        <f t="shared" ref="D350" si="546">D348</f>
        <v>8</v>
      </c>
      <c r="E350" s="250"/>
      <c r="F350" s="250"/>
      <c r="G350" s="250">
        <f t="shared" ref="G350" si="547">G349</f>
        <v>5</v>
      </c>
      <c r="AA350" s="286"/>
      <c r="AB350" s="286"/>
      <c r="AC350" s="286"/>
      <c r="AD350" s="286"/>
      <c r="AE350" s="286"/>
      <c r="AF350" s="286"/>
    </row>
    <row r="351" spans="1:32" s="259" customFormat="1" hidden="1">
      <c r="A351" s="246">
        <f t="shared" si="541"/>
        <v>43729</v>
      </c>
      <c r="B351" s="259" t="str">
        <f t="shared" si="534"/>
        <v>Cumartesi</v>
      </c>
      <c r="C351" s="259">
        <f t="shared" si="531"/>
        <v>5</v>
      </c>
      <c r="D351" s="250">
        <f t="shared" ref="D351" si="548">D348</f>
        <v>8</v>
      </c>
      <c r="E351" s="250"/>
      <c r="F351" s="250"/>
      <c r="G351" s="250">
        <f t="shared" ref="G351" si="549">G349</f>
        <v>5</v>
      </c>
      <c r="AA351" s="286"/>
      <c r="AB351" s="286"/>
      <c r="AC351" s="286"/>
      <c r="AD351" s="286"/>
      <c r="AE351" s="286"/>
      <c r="AF351" s="286"/>
    </row>
    <row r="352" spans="1:32" s="259" customFormat="1" hidden="1">
      <c r="A352" s="246">
        <f t="shared" si="541"/>
        <v>43730</v>
      </c>
      <c r="B352" s="259" t="str">
        <f t="shared" si="534"/>
        <v>Pazar</v>
      </c>
      <c r="C352" s="259">
        <f t="shared" si="531"/>
        <v>0</v>
      </c>
      <c r="D352" s="250">
        <f t="shared" ref="D352" si="550">D351</f>
        <v>8</v>
      </c>
      <c r="E352" s="250"/>
      <c r="F352" s="250"/>
      <c r="G352" s="250">
        <f t="shared" ref="G352" si="551">G351</f>
        <v>5</v>
      </c>
      <c r="AA352" s="286"/>
      <c r="AB352" s="286"/>
      <c r="AC352" s="286"/>
      <c r="AD352" s="286"/>
      <c r="AE352" s="286"/>
      <c r="AF352" s="286"/>
    </row>
    <row r="353" spans="1:32" s="259" customFormat="1" hidden="1">
      <c r="A353" s="246">
        <f t="shared" si="541"/>
        <v>43731</v>
      </c>
      <c r="B353" s="259" t="str">
        <f t="shared" si="534"/>
        <v>Pazartesi</v>
      </c>
      <c r="C353" s="259">
        <f t="shared" si="531"/>
        <v>8</v>
      </c>
      <c r="D353" s="250">
        <f t="shared" ref="D353" si="552">D351</f>
        <v>8</v>
      </c>
      <c r="E353" s="250"/>
      <c r="F353" s="250"/>
      <c r="G353" s="250">
        <f t="shared" ref="G353" si="553">G351</f>
        <v>5</v>
      </c>
      <c r="AA353" s="286"/>
      <c r="AB353" s="286"/>
      <c r="AC353" s="286"/>
      <c r="AD353" s="286"/>
      <c r="AE353" s="286"/>
      <c r="AF353" s="286"/>
    </row>
    <row r="354" spans="1:32" s="259" customFormat="1" hidden="1">
      <c r="A354" s="246">
        <f t="shared" si="541"/>
        <v>43732</v>
      </c>
      <c r="B354" s="259" t="str">
        <f t="shared" si="534"/>
        <v>Salı</v>
      </c>
      <c r="C354" s="259">
        <f t="shared" si="531"/>
        <v>8</v>
      </c>
      <c r="D354" s="250">
        <f t="shared" ref="D354" si="554">D351</f>
        <v>8</v>
      </c>
      <c r="E354" s="250"/>
      <c r="F354" s="250"/>
      <c r="G354" s="250">
        <f t="shared" ref="G354" si="555">G353</f>
        <v>5</v>
      </c>
      <c r="AA354" s="286"/>
      <c r="AB354" s="286"/>
      <c r="AC354" s="286"/>
      <c r="AD354" s="286"/>
      <c r="AE354" s="286"/>
      <c r="AF354" s="286"/>
    </row>
    <row r="355" spans="1:32" s="259" customFormat="1" hidden="1">
      <c r="A355" s="246">
        <f t="shared" si="541"/>
        <v>43733</v>
      </c>
      <c r="B355" s="259" t="str">
        <f t="shared" si="534"/>
        <v>Çarşamba</v>
      </c>
      <c r="C355" s="259">
        <f t="shared" si="531"/>
        <v>8</v>
      </c>
      <c r="D355" s="250">
        <f t="shared" ref="D355" si="556">D354</f>
        <v>8</v>
      </c>
      <c r="E355" s="250"/>
      <c r="F355" s="250"/>
      <c r="G355" s="250">
        <f t="shared" ref="G355" si="557">G353</f>
        <v>5</v>
      </c>
      <c r="AA355" s="286"/>
      <c r="AB355" s="286"/>
      <c r="AC355" s="286"/>
      <c r="AD355" s="286"/>
      <c r="AE355" s="286"/>
      <c r="AF355" s="286"/>
    </row>
    <row r="356" spans="1:32" s="259" customFormat="1" hidden="1">
      <c r="A356" s="246">
        <f t="shared" si="541"/>
        <v>43734</v>
      </c>
      <c r="B356" s="259" t="str">
        <f t="shared" si="534"/>
        <v>Perşembe</v>
      </c>
      <c r="C356" s="259">
        <f t="shared" si="531"/>
        <v>8</v>
      </c>
      <c r="D356" s="250">
        <f t="shared" ref="D356" si="558">D354</f>
        <v>8</v>
      </c>
      <c r="E356" s="250"/>
      <c r="F356" s="250"/>
      <c r="G356" s="250">
        <f t="shared" ref="G356" si="559">G355</f>
        <v>5</v>
      </c>
      <c r="AA356" s="286"/>
      <c r="AB356" s="286"/>
      <c r="AC356" s="286"/>
      <c r="AD356" s="286"/>
      <c r="AE356" s="286"/>
      <c r="AF356" s="286"/>
    </row>
    <row r="357" spans="1:32" s="259" customFormat="1" hidden="1">
      <c r="A357" s="246">
        <f t="shared" si="541"/>
        <v>43735</v>
      </c>
      <c r="B357" s="259" t="str">
        <f t="shared" si="534"/>
        <v>Cuma</v>
      </c>
      <c r="C357" s="259">
        <f t="shared" si="531"/>
        <v>8</v>
      </c>
      <c r="D357" s="250">
        <f t="shared" ref="D357" si="560">D354</f>
        <v>8</v>
      </c>
      <c r="E357" s="250"/>
      <c r="F357" s="250"/>
      <c r="G357" s="250">
        <f t="shared" ref="G357" si="561">G355</f>
        <v>5</v>
      </c>
      <c r="AA357" s="286"/>
      <c r="AB357" s="286"/>
      <c r="AC357" s="286"/>
      <c r="AD357" s="286"/>
      <c r="AE357" s="286"/>
      <c r="AF357" s="286"/>
    </row>
    <row r="358" spans="1:32" s="259" customFormat="1" hidden="1">
      <c r="A358" s="246">
        <f t="shared" si="541"/>
        <v>43736</v>
      </c>
      <c r="B358" s="259" t="str">
        <f t="shared" si="534"/>
        <v>Cumartesi</v>
      </c>
      <c r="C358" s="259">
        <f t="shared" si="531"/>
        <v>5</v>
      </c>
      <c r="D358" s="250">
        <f t="shared" ref="D358" si="562">D357</f>
        <v>8</v>
      </c>
      <c r="E358" s="250"/>
      <c r="F358" s="250"/>
      <c r="G358" s="250">
        <f t="shared" ref="G358" si="563">G357</f>
        <v>5</v>
      </c>
      <c r="AA358" s="286"/>
      <c r="AB358" s="286"/>
      <c r="AC358" s="286"/>
      <c r="AD358" s="286"/>
      <c r="AE358" s="286"/>
      <c r="AF358" s="286"/>
    </row>
    <row r="359" spans="1:32" s="259" customFormat="1" hidden="1">
      <c r="A359" s="246">
        <f t="shared" si="541"/>
        <v>43737</v>
      </c>
      <c r="B359" s="259" t="str">
        <f t="shared" si="534"/>
        <v>Pazar</v>
      </c>
      <c r="C359" s="259">
        <f t="shared" si="531"/>
        <v>0</v>
      </c>
      <c r="D359" s="250">
        <f t="shared" ref="D359" si="564">D357</f>
        <v>8</v>
      </c>
      <c r="E359" s="250"/>
      <c r="F359" s="250"/>
      <c r="G359" s="250">
        <f t="shared" ref="G359" si="565">G357</f>
        <v>5</v>
      </c>
      <c r="AA359" s="286"/>
      <c r="AB359" s="286"/>
      <c r="AC359" s="286"/>
      <c r="AD359" s="286"/>
      <c r="AE359" s="286"/>
      <c r="AF359" s="286"/>
    </row>
    <row r="360" spans="1:32" s="259" customFormat="1" hidden="1">
      <c r="A360" s="246">
        <f t="shared" si="541"/>
        <v>43738</v>
      </c>
      <c r="B360" s="259" t="str">
        <f t="shared" si="534"/>
        <v>Pazartesi</v>
      </c>
      <c r="C360" s="259">
        <f t="shared" si="531"/>
        <v>8</v>
      </c>
      <c r="D360" s="250">
        <f t="shared" ref="D360" si="566">D357</f>
        <v>8</v>
      </c>
      <c r="E360" s="250"/>
      <c r="F360" s="250"/>
      <c r="G360" s="250">
        <f t="shared" ref="G360" si="567">G359</f>
        <v>5</v>
      </c>
      <c r="AA360" s="286"/>
      <c r="AB360" s="286"/>
      <c r="AC360" s="286"/>
      <c r="AD360" s="286"/>
      <c r="AE360" s="286"/>
      <c r="AF360" s="286"/>
    </row>
    <row r="361" spans="1:32" s="259" customFormat="1" hidden="1">
      <c r="A361" s="246">
        <f t="shared" si="541"/>
        <v>43739</v>
      </c>
      <c r="B361" s="259" t="str">
        <f t="shared" si="534"/>
        <v>Salı</v>
      </c>
      <c r="C361" s="259">
        <f t="shared" si="531"/>
        <v>8</v>
      </c>
      <c r="D361" s="250">
        <f t="shared" ref="D361" si="568">D360</f>
        <v>8</v>
      </c>
      <c r="E361" s="250"/>
      <c r="F361" s="250"/>
      <c r="G361" s="250">
        <f t="shared" ref="G361" si="569">G359</f>
        <v>5</v>
      </c>
      <c r="AA361" s="286"/>
      <c r="AB361" s="286"/>
      <c r="AC361" s="286"/>
      <c r="AD361" s="286"/>
      <c r="AE361" s="286"/>
      <c r="AF361" s="286"/>
    </row>
    <row r="362" spans="1:32" s="259" customFormat="1" hidden="1">
      <c r="A362" s="246">
        <f t="shared" si="541"/>
        <v>43740</v>
      </c>
      <c r="B362" s="259" t="str">
        <f t="shared" si="534"/>
        <v>Çarşamba</v>
      </c>
      <c r="C362" s="259">
        <f t="shared" si="531"/>
        <v>8</v>
      </c>
      <c r="D362" s="250">
        <f t="shared" ref="D362" si="570">D360</f>
        <v>8</v>
      </c>
      <c r="E362" s="250"/>
      <c r="F362" s="250"/>
      <c r="G362" s="250">
        <f t="shared" ref="G362" si="571">G361</f>
        <v>5</v>
      </c>
      <c r="AA362" s="286"/>
      <c r="AB362" s="286"/>
      <c r="AC362" s="286"/>
      <c r="AD362" s="286"/>
      <c r="AE362" s="286"/>
      <c r="AF362" s="286"/>
    </row>
    <row r="363" spans="1:32" s="259" customFormat="1" hidden="1">
      <c r="A363" s="246">
        <f t="shared" si="541"/>
        <v>43741</v>
      </c>
      <c r="B363" s="259" t="str">
        <f t="shared" si="534"/>
        <v>Perşembe</v>
      </c>
      <c r="C363" s="259">
        <f t="shared" si="531"/>
        <v>8</v>
      </c>
      <c r="D363" s="250">
        <f t="shared" ref="D363" si="572">D360</f>
        <v>8</v>
      </c>
      <c r="E363" s="250"/>
      <c r="F363" s="250"/>
      <c r="G363" s="250">
        <f t="shared" ref="G363" si="573">G361</f>
        <v>5</v>
      </c>
      <c r="AA363" s="286"/>
      <c r="AB363" s="286"/>
      <c r="AC363" s="286"/>
      <c r="AD363" s="286"/>
      <c r="AE363" s="286"/>
      <c r="AF363" s="286"/>
    </row>
    <row r="364" spans="1:32" s="259" customFormat="1" hidden="1">
      <c r="A364" s="246">
        <f t="shared" si="541"/>
        <v>43742</v>
      </c>
      <c r="B364" s="259" t="str">
        <f t="shared" si="534"/>
        <v>Cuma</v>
      </c>
      <c r="C364" s="259">
        <f t="shared" si="531"/>
        <v>8</v>
      </c>
      <c r="D364" s="250">
        <f t="shared" ref="D364" si="574">D363</f>
        <v>8</v>
      </c>
      <c r="E364" s="250"/>
      <c r="F364" s="250"/>
      <c r="G364" s="250">
        <f t="shared" ref="G364" si="575">G363</f>
        <v>5</v>
      </c>
      <c r="AA364" s="286"/>
      <c r="AB364" s="286"/>
      <c r="AC364" s="286"/>
      <c r="AD364" s="286"/>
      <c r="AE364" s="286"/>
      <c r="AF364" s="286"/>
    </row>
    <row r="365" spans="1:32" s="259" customFormat="1" hidden="1">
      <c r="A365" s="246">
        <f t="shared" si="541"/>
        <v>43743</v>
      </c>
      <c r="B365" s="259" t="str">
        <f t="shared" si="534"/>
        <v>Cumartesi</v>
      </c>
      <c r="C365" s="259">
        <f t="shared" si="531"/>
        <v>5</v>
      </c>
      <c r="D365" s="250">
        <f t="shared" ref="D365" si="576">D363</f>
        <v>8</v>
      </c>
      <c r="E365" s="250"/>
      <c r="F365" s="250"/>
      <c r="G365" s="250">
        <f t="shared" ref="G365" si="577">G363</f>
        <v>5</v>
      </c>
      <c r="AA365" s="286"/>
      <c r="AB365" s="286"/>
      <c r="AC365" s="286"/>
      <c r="AD365" s="286"/>
      <c r="AE365" s="286"/>
      <c r="AF365" s="286"/>
    </row>
    <row r="366" spans="1:32" s="259" customFormat="1" hidden="1">
      <c r="A366" s="246">
        <f t="shared" si="541"/>
        <v>43744</v>
      </c>
      <c r="B366" s="259" t="str">
        <f t="shared" si="534"/>
        <v>Pazar</v>
      </c>
      <c r="C366" s="259">
        <f t="shared" si="531"/>
        <v>0</v>
      </c>
      <c r="D366" s="250">
        <f t="shared" ref="D366" si="578">D363</f>
        <v>8</v>
      </c>
      <c r="E366" s="250"/>
      <c r="F366" s="250"/>
      <c r="G366" s="250">
        <f t="shared" ref="G366" si="579">G365</f>
        <v>5</v>
      </c>
      <c r="AA366" s="286"/>
      <c r="AB366" s="286"/>
      <c r="AC366" s="286"/>
      <c r="AD366" s="286"/>
      <c r="AE366" s="286"/>
      <c r="AF366" s="286"/>
    </row>
    <row r="367" spans="1:32" s="259" customFormat="1" hidden="1">
      <c r="A367" s="246">
        <f t="shared" si="541"/>
        <v>43745</v>
      </c>
      <c r="B367" s="259" t="str">
        <f t="shared" si="534"/>
        <v>Pazartesi</v>
      </c>
      <c r="C367" s="259">
        <f t="shared" si="531"/>
        <v>8</v>
      </c>
      <c r="D367" s="250">
        <f t="shared" ref="D367" si="580">D366</f>
        <v>8</v>
      </c>
      <c r="E367" s="250"/>
      <c r="F367" s="250"/>
      <c r="G367" s="250">
        <f t="shared" ref="G367" si="581">G365</f>
        <v>5</v>
      </c>
      <c r="AA367" s="286"/>
      <c r="AB367" s="286"/>
      <c r="AC367" s="286"/>
      <c r="AD367" s="286"/>
      <c r="AE367" s="286"/>
      <c r="AF367" s="286"/>
    </row>
    <row r="368" spans="1:32" s="259" customFormat="1" hidden="1">
      <c r="A368" s="246">
        <f t="shared" si="541"/>
        <v>43746</v>
      </c>
      <c r="B368" s="259" t="str">
        <f t="shared" si="534"/>
        <v>Salı</v>
      </c>
      <c r="C368" s="259">
        <f t="shared" si="531"/>
        <v>8</v>
      </c>
      <c r="D368" s="250">
        <f t="shared" ref="D368" si="582">D366</f>
        <v>8</v>
      </c>
      <c r="E368" s="250"/>
      <c r="F368" s="250"/>
      <c r="G368" s="250">
        <f t="shared" ref="G368" si="583">G367</f>
        <v>5</v>
      </c>
      <c r="AA368" s="286"/>
      <c r="AB368" s="286"/>
      <c r="AC368" s="286"/>
      <c r="AD368" s="286"/>
      <c r="AE368" s="286"/>
      <c r="AF368" s="286"/>
    </row>
    <row r="369" spans="1:32" s="259" customFormat="1" hidden="1">
      <c r="A369" s="246">
        <f t="shared" si="541"/>
        <v>43747</v>
      </c>
      <c r="B369" s="259" t="str">
        <f t="shared" si="534"/>
        <v>Çarşamba</v>
      </c>
      <c r="C369" s="259">
        <f t="shared" si="531"/>
        <v>8</v>
      </c>
      <c r="D369" s="250">
        <f t="shared" ref="D369" si="584">D366</f>
        <v>8</v>
      </c>
      <c r="E369" s="250"/>
      <c r="F369" s="250"/>
      <c r="G369" s="250">
        <f t="shared" ref="G369" si="585">G367</f>
        <v>5</v>
      </c>
      <c r="AA369" s="286"/>
      <c r="AB369" s="286"/>
      <c r="AC369" s="286"/>
      <c r="AD369" s="286"/>
      <c r="AE369" s="286"/>
      <c r="AF369" s="286"/>
    </row>
    <row r="370" spans="1:32" s="259" customFormat="1" hidden="1">
      <c r="A370" s="246">
        <f t="shared" si="541"/>
        <v>43748</v>
      </c>
      <c r="B370" s="259" t="str">
        <f t="shared" si="534"/>
        <v>Perşembe</v>
      </c>
      <c r="C370" s="259">
        <f t="shared" si="531"/>
        <v>8</v>
      </c>
      <c r="D370" s="250">
        <f t="shared" ref="D370" si="586">D369</f>
        <v>8</v>
      </c>
      <c r="E370" s="250"/>
      <c r="F370" s="250"/>
      <c r="G370" s="250">
        <f t="shared" ref="G370" si="587">G369</f>
        <v>5</v>
      </c>
      <c r="AA370" s="286"/>
      <c r="AB370" s="286"/>
      <c r="AC370" s="286"/>
      <c r="AD370" s="286"/>
      <c r="AE370" s="286"/>
      <c r="AF370" s="286"/>
    </row>
    <row r="371" spans="1:32" s="259" customFormat="1" hidden="1">
      <c r="A371" s="246">
        <f t="shared" si="541"/>
        <v>43749</v>
      </c>
      <c r="B371" s="259" t="str">
        <f t="shared" si="534"/>
        <v>Cuma</v>
      </c>
      <c r="C371" s="259">
        <f t="shared" si="531"/>
        <v>8</v>
      </c>
      <c r="D371" s="250">
        <f t="shared" ref="D371" si="588">D369</f>
        <v>8</v>
      </c>
      <c r="E371" s="250"/>
      <c r="F371" s="250"/>
      <c r="G371" s="250">
        <f t="shared" ref="G371" si="589">G369</f>
        <v>5</v>
      </c>
      <c r="AA371" s="286"/>
      <c r="AB371" s="286"/>
      <c r="AC371" s="286"/>
      <c r="AD371" s="286"/>
      <c r="AE371" s="286"/>
      <c r="AF371" s="286"/>
    </row>
    <row r="372" spans="1:32" s="259" customFormat="1" hidden="1">
      <c r="A372" s="246">
        <f t="shared" si="541"/>
        <v>43750</v>
      </c>
      <c r="B372" s="259" t="str">
        <f t="shared" si="534"/>
        <v>Cumartesi</v>
      </c>
      <c r="C372" s="259">
        <f t="shared" si="531"/>
        <v>5</v>
      </c>
      <c r="D372" s="250">
        <f t="shared" ref="D372" si="590">D369</f>
        <v>8</v>
      </c>
      <c r="E372" s="250"/>
      <c r="F372" s="250"/>
      <c r="G372" s="250">
        <f t="shared" ref="G372" si="591">G371</f>
        <v>5</v>
      </c>
      <c r="AA372" s="286"/>
      <c r="AB372" s="286"/>
      <c r="AC372" s="286"/>
      <c r="AD372" s="286"/>
      <c r="AE372" s="286"/>
      <c r="AF372" s="286"/>
    </row>
    <row r="373" spans="1:32" s="259" customFormat="1" hidden="1">
      <c r="A373" s="246">
        <f t="shared" si="541"/>
        <v>43751</v>
      </c>
      <c r="B373" s="259" t="str">
        <f t="shared" si="534"/>
        <v>Pazar</v>
      </c>
      <c r="C373" s="259">
        <f t="shared" si="531"/>
        <v>0</v>
      </c>
      <c r="D373" s="250">
        <f t="shared" ref="D373" si="592">D372</f>
        <v>8</v>
      </c>
      <c r="E373" s="250"/>
      <c r="F373" s="250"/>
      <c r="G373" s="250">
        <f t="shared" ref="G373" si="593">G371</f>
        <v>5</v>
      </c>
      <c r="AA373" s="286"/>
      <c r="AB373" s="286"/>
      <c r="AC373" s="286"/>
      <c r="AD373" s="286"/>
      <c r="AE373" s="286"/>
      <c r="AF373" s="286"/>
    </row>
    <row r="374" spans="1:32" s="259" customFormat="1" hidden="1">
      <c r="A374" s="246">
        <f t="shared" si="541"/>
        <v>43752</v>
      </c>
      <c r="B374" s="259" t="str">
        <f t="shared" si="534"/>
        <v>Pazartesi</v>
      </c>
      <c r="C374" s="259">
        <f t="shared" si="531"/>
        <v>8</v>
      </c>
      <c r="D374" s="250">
        <f t="shared" ref="D374" si="594">D372</f>
        <v>8</v>
      </c>
      <c r="E374" s="250"/>
      <c r="F374" s="250"/>
      <c r="G374" s="250">
        <f t="shared" ref="G374" si="595">G373</f>
        <v>5</v>
      </c>
      <c r="AA374" s="286"/>
      <c r="AB374" s="286"/>
      <c r="AC374" s="286"/>
      <c r="AD374" s="286"/>
      <c r="AE374" s="286"/>
      <c r="AF374" s="286"/>
    </row>
    <row r="375" spans="1:32" s="259" customFormat="1" hidden="1">
      <c r="A375" s="246">
        <f t="shared" si="541"/>
        <v>43753</v>
      </c>
      <c r="B375" s="259" t="str">
        <f t="shared" si="534"/>
        <v>Salı</v>
      </c>
      <c r="C375" s="259">
        <f t="shared" si="531"/>
        <v>8</v>
      </c>
      <c r="D375" s="250">
        <f t="shared" ref="D375" si="596">D372</f>
        <v>8</v>
      </c>
      <c r="E375" s="250"/>
      <c r="F375" s="250"/>
      <c r="G375" s="250">
        <f t="shared" ref="G375" si="597">G373</f>
        <v>5</v>
      </c>
      <c r="AA375" s="286"/>
      <c r="AB375" s="286"/>
      <c r="AC375" s="286"/>
      <c r="AD375" s="286"/>
      <c r="AE375" s="286"/>
      <c r="AF375" s="286"/>
    </row>
    <row r="376" spans="1:32" s="259" customFormat="1" hidden="1">
      <c r="A376" s="246">
        <f t="shared" si="541"/>
        <v>43754</v>
      </c>
      <c r="B376" s="259" t="str">
        <f t="shared" si="534"/>
        <v>Çarşamba</v>
      </c>
      <c r="C376" s="259">
        <f t="shared" si="531"/>
        <v>8</v>
      </c>
      <c r="D376" s="250">
        <f t="shared" ref="D376" si="598">D375</f>
        <v>8</v>
      </c>
      <c r="E376" s="250"/>
      <c r="F376" s="250"/>
      <c r="G376" s="250">
        <f t="shared" ref="G376" si="599">G375</f>
        <v>5</v>
      </c>
      <c r="AA376" s="286"/>
      <c r="AB376" s="286"/>
      <c r="AC376" s="286"/>
      <c r="AD376" s="286"/>
      <c r="AE376" s="286"/>
      <c r="AF376" s="286"/>
    </row>
    <row r="377" spans="1:32" s="259" customFormat="1" hidden="1">
      <c r="A377" s="246">
        <f t="shared" si="541"/>
        <v>43755</v>
      </c>
      <c r="B377" s="259" t="str">
        <f t="shared" si="534"/>
        <v>Perşembe</v>
      </c>
      <c r="C377" s="259">
        <f t="shared" si="531"/>
        <v>8</v>
      </c>
      <c r="D377" s="250">
        <f t="shared" ref="D377" si="600">D375</f>
        <v>8</v>
      </c>
      <c r="E377" s="250"/>
      <c r="F377" s="250"/>
      <c r="G377" s="250">
        <f t="shared" ref="G377" si="601">G375</f>
        <v>5</v>
      </c>
      <c r="AA377" s="286"/>
      <c r="AB377" s="286"/>
      <c r="AC377" s="286"/>
      <c r="AD377" s="286"/>
      <c r="AE377" s="286"/>
      <c r="AF377" s="286"/>
    </row>
    <row r="378" spans="1:32" s="259" customFormat="1" hidden="1">
      <c r="A378" s="246">
        <f t="shared" si="541"/>
        <v>43756</v>
      </c>
      <c r="B378" s="259" t="str">
        <f t="shared" si="534"/>
        <v>Cuma</v>
      </c>
      <c r="C378" s="259">
        <f t="shared" si="531"/>
        <v>8</v>
      </c>
      <c r="D378" s="250">
        <f t="shared" ref="D378" si="602">D375</f>
        <v>8</v>
      </c>
      <c r="E378" s="250"/>
      <c r="F378" s="250"/>
      <c r="G378" s="250">
        <f t="shared" ref="G378" si="603">G377</f>
        <v>5</v>
      </c>
      <c r="AA378" s="286"/>
      <c r="AB378" s="286"/>
      <c r="AC378" s="286"/>
      <c r="AD378" s="286"/>
      <c r="AE378" s="286"/>
      <c r="AF378" s="286"/>
    </row>
    <row r="379" spans="1:32" s="259" customFormat="1" hidden="1">
      <c r="A379" s="246">
        <f t="shared" si="541"/>
        <v>43757</v>
      </c>
      <c r="B379" s="259" t="str">
        <f t="shared" si="534"/>
        <v>Cumartesi</v>
      </c>
      <c r="C379" s="259">
        <f t="shared" si="531"/>
        <v>5</v>
      </c>
      <c r="D379" s="250">
        <f t="shared" ref="D379" si="604">D378</f>
        <v>8</v>
      </c>
      <c r="E379" s="250"/>
      <c r="F379" s="250"/>
      <c r="G379" s="250">
        <f t="shared" ref="G379" si="605">G377</f>
        <v>5</v>
      </c>
      <c r="AA379" s="286"/>
      <c r="AB379" s="286"/>
      <c r="AC379" s="286"/>
      <c r="AD379" s="286"/>
      <c r="AE379" s="286"/>
      <c r="AF379" s="286"/>
    </row>
    <row r="380" spans="1:32" s="259" customFormat="1" hidden="1">
      <c r="A380" s="246">
        <f t="shared" si="541"/>
        <v>43758</v>
      </c>
      <c r="B380" s="259" t="str">
        <f t="shared" si="534"/>
        <v>Pazar</v>
      </c>
      <c r="C380" s="259">
        <f t="shared" si="531"/>
        <v>0</v>
      </c>
      <c r="D380" s="250">
        <f t="shared" ref="D380" si="606">D378</f>
        <v>8</v>
      </c>
      <c r="E380" s="250"/>
      <c r="F380" s="250"/>
      <c r="G380" s="250">
        <f t="shared" ref="G380" si="607">G379</f>
        <v>5</v>
      </c>
      <c r="AA380" s="286"/>
      <c r="AB380" s="286"/>
      <c r="AC380" s="286"/>
      <c r="AD380" s="286"/>
      <c r="AE380" s="286"/>
      <c r="AF380" s="286"/>
    </row>
    <row r="381" spans="1:32" s="259" customFormat="1" hidden="1">
      <c r="A381" s="246">
        <f t="shared" si="541"/>
        <v>43759</v>
      </c>
      <c r="B381" s="259" t="str">
        <f t="shared" si="534"/>
        <v>Pazartesi</v>
      </c>
      <c r="C381" s="259">
        <f t="shared" si="531"/>
        <v>8</v>
      </c>
      <c r="D381" s="250">
        <f t="shared" ref="D381" si="608">D378</f>
        <v>8</v>
      </c>
      <c r="E381" s="250"/>
      <c r="F381" s="250"/>
      <c r="G381" s="250">
        <f t="shared" ref="G381" si="609">G379</f>
        <v>5</v>
      </c>
      <c r="AA381" s="286"/>
      <c r="AB381" s="286"/>
      <c r="AC381" s="286"/>
      <c r="AD381" s="286"/>
      <c r="AE381" s="286"/>
      <c r="AF381" s="286"/>
    </row>
    <row r="382" spans="1:32" s="259" customFormat="1" hidden="1">
      <c r="A382" s="246">
        <f t="shared" si="541"/>
        <v>43760</v>
      </c>
      <c r="B382" s="259" t="str">
        <f t="shared" si="534"/>
        <v>Salı</v>
      </c>
      <c r="C382" s="259">
        <f t="shared" si="531"/>
        <v>8</v>
      </c>
      <c r="D382" s="250">
        <f t="shared" ref="D382" si="610">D381</f>
        <v>8</v>
      </c>
      <c r="E382" s="250"/>
      <c r="F382" s="250"/>
      <c r="G382" s="250">
        <f t="shared" ref="G382" si="611">G381</f>
        <v>5</v>
      </c>
      <c r="AA382" s="286"/>
      <c r="AB382" s="286"/>
      <c r="AC382" s="286"/>
      <c r="AD382" s="286"/>
      <c r="AE382" s="286"/>
      <c r="AF382" s="286"/>
    </row>
    <row r="383" spans="1:32" s="259" customFormat="1" hidden="1">
      <c r="A383" s="246">
        <f t="shared" si="541"/>
        <v>43761</v>
      </c>
      <c r="B383" s="259" t="str">
        <f t="shared" si="534"/>
        <v>Çarşamba</v>
      </c>
      <c r="C383" s="259">
        <f t="shared" si="531"/>
        <v>8</v>
      </c>
      <c r="D383" s="250">
        <f t="shared" ref="D383" si="612">D381</f>
        <v>8</v>
      </c>
      <c r="E383" s="250"/>
      <c r="F383" s="250"/>
      <c r="G383" s="250">
        <f t="shared" ref="G383" si="613">G381</f>
        <v>5</v>
      </c>
      <c r="AA383" s="286"/>
      <c r="AB383" s="286"/>
      <c r="AC383" s="286"/>
      <c r="AD383" s="286"/>
      <c r="AE383" s="286"/>
      <c r="AF383" s="286"/>
    </row>
    <row r="384" spans="1:32" s="259" customFormat="1" hidden="1">
      <c r="A384" s="246">
        <f t="shared" si="541"/>
        <v>43762</v>
      </c>
      <c r="B384" s="259" t="str">
        <f t="shared" si="534"/>
        <v>Perşembe</v>
      </c>
      <c r="C384" s="259">
        <f t="shared" si="531"/>
        <v>8</v>
      </c>
      <c r="D384" s="250">
        <f t="shared" ref="D384" si="614">D381</f>
        <v>8</v>
      </c>
      <c r="E384" s="250"/>
      <c r="F384" s="250"/>
      <c r="G384" s="250">
        <f t="shared" ref="G384" si="615">G383</f>
        <v>5</v>
      </c>
      <c r="AA384" s="286"/>
      <c r="AB384" s="286"/>
      <c r="AC384" s="286"/>
      <c r="AD384" s="286"/>
      <c r="AE384" s="286"/>
      <c r="AF384" s="286"/>
    </row>
    <row r="385" spans="1:32" s="259" customFormat="1" hidden="1">
      <c r="A385" s="246">
        <f t="shared" si="541"/>
        <v>43763</v>
      </c>
      <c r="B385" s="259" t="str">
        <f t="shared" si="534"/>
        <v>Cuma</v>
      </c>
      <c r="C385" s="259">
        <f t="shared" si="531"/>
        <v>8</v>
      </c>
      <c r="D385" s="250">
        <f t="shared" ref="D385" si="616">D384</f>
        <v>8</v>
      </c>
      <c r="E385" s="250"/>
      <c r="F385" s="250"/>
      <c r="G385" s="250">
        <f t="shared" ref="G385" si="617">G383</f>
        <v>5</v>
      </c>
      <c r="AA385" s="286"/>
      <c r="AB385" s="286"/>
      <c r="AC385" s="286"/>
      <c r="AD385" s="286"/>
      <c r="AE385" s="286"/>
      <c r="AF385" s="286"/>
    </row>
    <row r="386" spans="1:32" s="259" customFormat="1" hidden="1">
      <c r="A386" s="246">
        <f t="shared" si="541"/>
        <v>43764</v>
      </c>
      <c r="B386" s="259" t="str">
        <f t="shared" si="534"/>
        <v>Cumartesi</v>
      </c>
      <c r="C386" s="259">
        <f t="shared" si="531"/>
        <v>5</v>
      </c>
      <c r="D386" s="250">
        <f t="shared" ref="D386" si="618">D384</f>
        <v>8</v>
      </c>
      <c r="E386" s="250"/>
      <c r="F386" s="250"/>
      <c r="G386" s="250">
        <f t="shared" ref="G386" si="619">G385</f>
        <v>5</v>
      </c>
      <c r="AA386" s="286"/>
      <c r="AB386" s="286"/>
      <c r="AC386" s="286"/>
      <c r="AD386" s="286"/>
      <c r="AE386" s="286"/>
      <c r="AF386" s="286"/>
    </row>
    <row r="387" spans="1:32" s="259" customFormat="1" hidden="1">
      <c r="A387" s="246">
        <f t="shared" si="541"/>
        <v>43765</v>
      </c>
      <c r="B387" s="259" t="str">
        <f t="shared" si="534"/>
        <v>Pazar</v>
      </c>
      <c r="C387" s="259">
        <f t="shared" si="531"/>
        <v>0</v>
      </c>
      <c r="D387" s="250">
        <f t="shared" ref="D387" si="620">D384</f>
        <v>8</v>
      </c>
      <c r="E387" s="250"/>
      <c r="F387" s="250"/>
      <c r="G387" s="250">
        <f t="shared" ref="G387" si="621">G385</f>
        <v>5</v>
      </c>
      <c r="AA387" s="286"/>
      <c r="AB387" s="286"/>
      <c r="AC387" s="286"/>
      <c r="AD387" s="286"/>
      <c r="AE387" s="286"/>
      <c r="AF387" s="286"/>
    </row>
    <row r="388" spans="1:32" s="259" customFormat="1" hidden="1">
      <c r="A388" s="246">
        <f t="shared" si="541"/>
        <v>43766</v>
      </c>
      <c r="B388" s="259" t="str">
        <f t="shared" si="534"/>
        <v>Pazartesi</v>
      </c>
      <c r="C388" s="259">
        <f t="shared" si="531"/>
        <v>8</v>
      </c>
      <c r="D388" s="250">
        <f t="shared" ref="D388" si="622">D387</f>
        <v>8</v>
      </c>
      <c r="E388" s="250"/>
      <c r="F388" s="250"/>
      <c r="G388" s="250">
        <f t="shared" ref="G388" si="623">G387</f>
        <v>5</v>
      </c>
      <c r="AA388" s="286"/>
      <c r="AB388" s="286"/>
      <c r="AC388" s="286"/>
      <c r="AD388" s="286"/>
      <c r="AE388" s="286"/>
      <c r="AF388" s="286"/>
    </row>
    <row r="389" spans="1:32" s="259" customFormat="1" hidden="1">
      <c r="A389" s="246">
        <f t="shared" si="541"/>
        <v>43767</v>
      </c>
      <c r="B389" s="259" t="str">
        <f t="shared" si="534"/>
        <v>Salı</v>
      </c>
      <c r="C389" s="259">
        <f t="shared" si="531"/>
        <v>8</v>
      </c>
      <c r="D389" s="250">
        <f t="shared" ref="D389" si="624">D387</f>
        <v>8</v>
      </c>
      <c r="E389" s="250"/>
      <c r="F389" s="250"/>
      <c r="G389" s="250">
        <f t="shared" ref="G389" si="625">G387</f>
        <v>5</v>
      </c>
      <c r="AA389" s="286"/>
      <c r="AB389" s="286"/>
      <c r="AC389" s="286"/>
      <c r="AD389" s="286"/>
      <c r="AE389" s="286"/>
      <c r="AF389" s="286"/>
    </row>
    <row r="390" spans="1:32" s="259" customFormat="1" hidden="1">
      <c r="A390" s="246">
        <f t="shared" si="541"/>
        <v>43768</v>
      </c>
      <c r="B390" s="259" t="str">
        <f t="shared" si="534"/>
        <v>Çarşamba</v>
      </c>
      <c r="C390" s="259">
        <f t="shared" si="531"/>
        <v>8</v>
      </c>
      <c r="D390" s="250">
        <f t="shared" ref="D390" si="626">D387</f>
        <v>8</v>
      </c>
      <c r="E390" s="250"/>
      <c r="F390" s="250"/>
      <c r="G390" s="250">
        <f t="shared" ref="G390" si="627">G389</f>
        <v>5</v>
      </c>
      <c r="AA390" s="286"/>
      <c r="AB390" s="286"/>
      <c r="AC390" s="286"/>
      <c r="AD390" s="286"/>
      <c r="AE390" s="286"/>
      <c r="AF390" s="286"/>
    </row>
    <row r="391" spans="1:32" s="259" customFormat="1" hidden="1">
      <c r="A391" s="246">
        <f t="shared" si="541"/>
        <v>43769</v>
      </c>
      <c r="B391" s="259" t="str">
        <f t="shared" si="534"/>
        <v>Perşembe</v>
      </c>
      <c r="C391" s="259">
        <f t="shared" si="531"/>
        <v>8</v>
      </c>
      <c r="D391" s="250">
        <f t="shared" ref="D391" si="628">D390</f>
        <v>8</v>
      </c>
      <c r="E391" s="250"/>
      <c r="F391" s="250"/>
      <c r="G391" s="250">
        <f t="shared" ref="G391" si="629">G389</f>
        <v>5</v>
      </c>
      <c r="AA391" s="286"/>
      <c r="AB391" s="286"/>
      <c r="AC391" s="286"/>
      <c r="AD391" s="286"/>
      <c r="AE391" s="286"/>
      <c r="AF391" s="286"/>
    </row>
    <row r="392" spans="1:32" s="259" customFormat="1" hidden="1">
      <c r="A392" s="246">
        <f t="shared" si="541"/>
        <v>43770</v>
      </c>
      <c r="B392" s="259" t="str">
        <f t="shared" si="534"/>
        <v>Cuma</v>
      </c>
      <c r="C392" s="259">
        <f t="shared" si="531"/>
        <v>8</v>
      </c>
      <c r="D392" s="250">
        <f t="shared" ref="D392" si="630">D390</f>
        <v>8</v>
      </c>
      <c r="E392" s="250"/>
      <c r="F392" s="250"/>
      <c r="G392" s="250">
        <f t="shared" ref="G392" si="631">G391</f>
        <v>5</v>
      </c>
      <c r="AA392" s="286"/>
      <c r="AB392" s="286"/>
      <c r="AC392" s="286"/>
      <c r="AD392" s="286"/>
      <c r="AE392" s="286"/>
      <c r="AF392" s="286"/>
    </row>
    <row r="393" spans="1:32" s="259" customFormat="1" hidden="1">
      <c r="A393" s="246">
        <f t="shared" si="541"/>
        <v>43771</v>
      </c>
      <c r="B393" s="259" t="str">
        <f t="shared" si="534"/>
        <v>Cumartesi</v>
      </c>
      <c r="C393" s="259">
        <f t="shared" si="531"/>
        <v>5</v>
      </c>
      <c r="D393" s="250">
        <f t="shared" ref="D393" si="632">D390</f>
        <v>8</v>
      </c>
      <c r="E393" s="250"/>
      <c r="F393" s="250"/>
      <c r="G393" s="250">
        <f t="shared" ref="G393" si="633">G391</f>
        <v>5</v>
      </c>
      <c r="AA393" s="286"/>
      <c r="AB393" s="286"/>
      <c r="AC393" s="286"/>
      <c r="AD393" s="286"/>
      <c r="AE393" s="286"/>
      <c r="AF393" s="286"/>
    </row>
    <row r="394" spans="1:32" s="259" customFormat="1" hidden="1">
      <c r="A394" s="246">
        <f t="shared" si="541"/>
        <v>43772</v>
      </c>
      <c r="B394" s="259" t="str">
        <f t="shared" si="534"/>
        <v>Pazar</v>
      </c>
      <c r="C394" s="259">
        <f t="shared" si="531"/>
        <v>0</v>
      </c>
      <c r="D394" s="250">
        <f t="shared" ref="D394" si="634">D393</f>
        <v>8</v>
      </c>
      <c r="E394" s="250"/>
      <c r="F394" s="250"/>
      <c r="G394" s="250">
        <f t="shared" ref="G394" si="635">G393</f>
        <v>5</v>
      </c>
      <c r="AA394" s="286"/>
      <c r="AB394" s="286"/>
      <c r="AC394" s="286"/>
      <c r="AD394" s="286"/>
      <c r="AE394" s="286"/>
      <c r="AF394" s="286"/>
    </row>
    <row r="395" spans="1:32" s="259" customFormat="1" hidden="1">
      <c r="A395" s="246">
        <f t="shared" si="541"/>
        <v>43773</v>
      </c>
      <c r="B395" s="259" t="str">
        <f t="shared" si="534"/>
        <v>Pazartesi</v>
      </c>
      <c r="C395" s="259">
        <f t="shared" si="531"/>
        <v>8</v>
      </c>
      <c r="D395" s="250">
        <f t="shared" ref="D395" si="636">D393</f>
        <v>8</v>
      </c>
      <c r="E395" s="250"/>
      <c r="F395" s="250"/>
      <c r="G395" s="250">
        <f t="shared" ref="G395" si="637">G393</f>
        <v>5</v>
      </c>
      <c r="AA395" s="286"/>
      <c r="AB395" s="286"/>
      <c r="AC395" s="286"/>
      <c r="AD395" s="286"/>
      <c r="AE395" s="286"/>
      <c r="AF395" s="286"/>
    </row>
    <row r="396" spans="1:32" s="259" customFormat="1" hidden="1">
      <c r="A396" s="246">
        <f t="shared" si="541"/>
        <v>43774</v>
      </c>
      <c r="B396" s="259" t="str">
        <f t="shared" si="534"/>
        <v>Salı</v>
      </c>
      <c r="C396" s="259">
        <f t="shared" si="531"/>
        <v>8</v>
      </c>
      <c r="D396" s="250">
        <f t="shared" ref="D396" si="638">D393</f>
        <v>8</v>
      </c>
      <c r="E396" s="250"/>
      <c r="F396" s="250"/>
      <c r="G396" s="250">
        <f t="shared" ref="G396" si="639">G395</f>
        <v>5</v>
      </c>
      <c r="AA396" s="286"/>
      <c r="AB396" s="286"/>
      <c r="AC396" s="286"/>
      <c r="AD396" s="286"/>
      <c r="AE396" s="286"/>
      <c r="AF396" s="286"/>
    </row>
    <row r="397" spans="1:32" s="259" customFormat="1" hidden="1">
      <c r="A397" s="246">
        <f t="shared" si="541"/>
        <v>43775</v>
      </c>
      <c r="B397" s="259" t="str">
        <f t="shared" si="534"/>
        <v>Çarşamba</v>
      </c>
      <c r="C397" s="259">
        <f t="shared" si="531"/>
        <v>8</v>
      </c>
      <c r="D397" s="250">
        <f t="shared" ref="D397" si="640">D396</f>
        <v>8</v>
      </c>
      <c r="E397" s="250"/>
      <c r="F397" s="250"/>
      <c r="G397" s="250">
        <f t="shared" ref="G397" si="641">G395</f>
        <v>5</v>
      </c>
      <c r="AA397" s="286"/>
      <c r="AB397" s="286"/>
      <c r="AC397" s="286"/>
      <c r="AD397" s="286"/>
      <c r="AE397" s="286"/>
      <c r="AF397" s="286"/>
    </row>
    <row r="398" spans="1:32" s="259" customFormat="1" hidden="1">
      <c r="A398" s="246">
        <f t="shared" si="541"/>
        <v>43776</v>
      </c>
      <c r="B398" s="259" t="str">
        <f t="shared" si="534"/>
        <v>Perşembe</v>
      </c>
      <c r="C398" s="259">
        <f t="shared" si="531"/>
        <v>8</v>
      </c>
      <c r="D398" s="250">
        <f t="shared" ref="D398" si="642">D396</f>
        <v>8</v>
      </c>
      <c r="E398" s="250"/>
      <c r="F398" s="250"/>
      <c r="G398" s="250">
        <f t="shared" ref="G398" si="643">G397</f>
        <v>5</v>
      </c>
      <c r="AA398" s="286"/>
      <c r="AB398" s="286"/>
      <c r="AC398" s="286"/>
      <c r="AD398" s="286"/>
      <c r="AE398" s="286"/>
      <c r="AF398" s="286"/>
    </row>
    <row r="399" spans="1:32" s="259" customFormat="1" hidden="1">
      <c r="A399" s="246">
        <f t="shared" si="541"/>
        <v>43777</v>
      </c>
      <c r="B399" s="259" t="str">
        <f t="shared" si="534"/>
        <v>Cuma</v>
      </c>
      <c r="C399" s="259">
        <f t="shared" si="531"/>
        <v>8</v>
      </c>
      <c r="D399" s="250">
        <f t="shared" ref="D399" si="644">D396</f>
        <v>8</v>
      </c>
      <c r="E399" s="250"/>
      <c r="F399" s="250"/>
      <c r="G399" s="250">
        <f t="shared" ref="G399" si="645">G397</f>
        <v>5</v>
      </c>
      <c r="AA399" s="286"/>
      <c r="AB399" s="286"/>
      <c r="AC399" s="286"/>
      <c r="AD399" s="286"/>
      <c r="AE399" s="286"/>
      <c r="AF399" s="286"/>
    </row>
    <row r="400" spans="1:32" s="259" customFormat="1" hidden="1">
      <c r="A400" s="246">
        <f t="shared" si="541"/>
        <v>43778</v>
      </c>
      <c r="B400" s="259" t="str">
        <f t="shared" si="534"/>
        <v>Cumartesi</v>
      </c>
      <c r="C400" s="259">
        <f t="shared" si="531"/>
        <v>5</v>
      </c>
      <c r="D400" s="250">
        <f t="shared" ref="D400" si="646">D399</f>
        <v>8</v>
      </c>
      <c r="E400" s="250"/>
      <c r="F400" s="250"/>
      <c r="G400" s="250">
        <f t="shared" ref="G400" si="647">G399</f>
        <v>5</v>
      </c>
      <c r="AA400" s="286"/>
      <c r="AB400" s="286"/>
      <c r="AC400" s="286"/>
      <c r="AD400" s="286"/>
      <c r="AE400" s="286"/>
      <c r="AF400" s="286"/>
    </row>
    <row r="401" spans="1:32" s="259" customFormat="1" hidden="1">
      <c r="A401" s="246">
        <f t="shared" si="541"/>
        <v>43779</v>
      </c>
      <c r="B401" s="259" t="str">
        <f t="shared" si="534"/>
        <v>Pazar</v>
      </c>
      <c r="C401" s="259">
        <f t="shared" si="531"/>
        <v>0</v>
      </c>
      <c r="D401" s="250">
        <f t="shared" ref="D401" si="648">D399</f>
        <v>8</v>
      </c>
      <c r="E401" s="250"/>
      <c r="F401" s="250"/>
      <c r="G401" s="250">
        <f t="shared" ref="G401" si="649">G399</f>
        <v>5</v>
      </c>
      <c r="AA401" s="286"/>
      <c r="AB401" s="286"/>
      <c r="AC401" s="286"/>
      <c r="AD401" s="286"/>
      <c r="AE401" s="286"/>
      <c r="AF401" s="286"/>
    </row>
    <row r="402" spans="1:32" s="259" customFormat="1" hidden="1">
      <c r="A402" s="246">
        <f t="shared" si="541"/>
        <v>43780</v>
      </c>
      <c r="B402" s="259" t="str">
        <f t="shared" si="534"/>
        <v>Pazartesi</v>
      </c>
      <c r="C402" s="259">
        <f t="shared" si="531"/>
        <v>8</v>
      </c>
      <c r="D402" s="250">
        <f t="shared" ref="D402" si="650">D399</f>
        <v>8</v>
      </c>
      <c r="E402" s="250"/>
      <c r="F402" s="250"/>
      <c r="G402" s="250">
        <f t="shared" ref="G402" si="651">G401</f>
        <v>5</v>
      </c>
      <c r="AA402" s="286"/>
      <c r="AB402" s="286"/>
      <c r="AC402" s="286"/>
      <c r="AD402" s="286"/>
      <c r="AE402" s="286"/>
      <c r="AF402" s="286"/>
    </row>
    <row r="403" spans="1:32" s="259" customFormat="1" hidden="1">
      <c r="A403" s="246">
        <f t="shared" si="541"/>
        <v>43781</v>
      </c>
      <c r="B403" s="259" t="str">
        <f t="shared" si="534"/>
        <v>Salı</v>
      </c>
      <c r="C403" s="259">
        <f t="shared" si="531"/>
        <v>8</v>
      </c>
      <c r="D403" s="250">
        <f t="shared" ref="D403" si="652">D402</f>
        <v>8</v>
      </c>
      <c r="E403" s="250"/>
      <c r="F403" s="250"/>
      <c r="G403" s="250">
        <f t="shared" ref="G403" si="653">G401</f>
        <v>5</v>
      </c>
      <c r="AA403" s="286"/>
      <c r="AB403" s="286"/>
      <c r="AC403" s="286"/>
      <c r="AD403" s="286"/>
      <c r="AE403" s="286"/>
      <c r="AF403" s="286"/>
    </row>
    <row r="404" spans="1:32" s="259" customFormat="1" hidden="1">
      <c r="A404" s="246">
        <f t="shared" si="541"/>
        <v>43782</v>
      </c>
      <c r="B404" s="259" t="str">
        <f t="shared" si="534"/>
        <v>Çarşamba</v>
      </c>
      <c r="C404" s="259">
        <f t="shared" si="531"/>
        <v>8</v>
      </c>
      <c r="D404" s="250">
        <f t="shared" ref="D404" si="654">D402</f>
        <v>8</v>
      </c>
      <c r="E404" s="250"/>
      <c r="F404" s="250"/>
      <c r="G404" s="250">
        <f t="shared" ref="G404" si="655">G403</f>
        <v>5</v>
      </c>
      <c r="AA404" s="286"/>
      <c r="AB404" s="286"/>
      <c r="AC404" s="286"/>
      <c r="AD404" s="286"/>
      <c r="AE404" s="286"/>
      <c r="AF404" s="286"/>
    </row>
    <row r="405" spans="1:32" s="259" customFormat="1" hidden="1">
      <c r="A405" s="246">
        <f t="shared" si="541"/>
        <v>43783</v>
      </c>
      <c r="B405" s="259" t="str">
        <f t="shared" si="534"/>
        <v>Perşembe</v>
      </c>
      <c r="C405" s="259">
        <f t="shared" si="531"/>
        <v>8</v>
      </c>
      <c r="D405" s="250">
        <f t="shared" ref="D405" si="656">D402</f>
        <v>8</v>
      </c>
      <c r="E405" s="250"/>
      <c r="F405" s="250"/>
      <c r="G405" s="250">
        <f t="shared" ref="G405" si="657">G403</f>
        <v>5</v>
      </c>
      <c r="AA405" s="286"/>
      <c r="AB405" s="286"/>
      <c r="AC405" s="286"/>
      <c r="AD405" s="286"/>
      <c r="AE405" s="286"/>
      <c r="AF405" s="286"/>
    </row>
    <row r="406" spans="1:32" s="259" customFormat="1" hidden="1">
      <c r="A406" s="246">
        <f t="shared" si="541"/>
        <v>43784</v>
      </c>
      <c r="B406" s="259" t="str">
        <f t="shared" si="534"/>
        <v>Cuma</v>
      </c>
      <c r="C406" s="259">
        <f t="shared" si="531"/>
        <v>8</v>
      </c>
      <c r="D406" s="250">
        <f t="shared" ref="D406" si="658">D405</f>
        <v>8</v>
      </c>
      <c r="E406" s="250"/>
      <c r="F406" s="250"/>
      <c r="G406" s="250">
        <f t="shared" ref="G406" si="659">G405</f>
        <v>5</v>
      </c>
      <c r="AA406" s="286"/>
      <c r="AB406" s="286"/>
      <c r="AC406" s="286"/>
      <c r="AD406" s="286"/>
      <c r="AE406" s="286"/>
      <c r="AF406" s="286"/>
    </row>
    <row r="407" spans="1:32" s="259" customFormat="1" hidden="1">
      <c r="A407" s="246">
        <f t="shared" si="541"/>
        <v>43785</v>
      </c>
      <c r="B407" s="259" t="str">
        <f t="shared" si="534"/>
        <v>Cumartesi</v>
      </c>
      <c r="C407" s="259">
        <f t="shared" si="531"/>
        <v>5</v>
      </c>
      <c r="D407" s="250">
        <f t="shared" ref="D407" si="660">D405</f>
        <v>8</v>
      </c>
      <c r="E407" s="250"/>
      <c r="F407" s="250"/>
      <c r="G407" s="250">
        <f t="shared" ref="G407" si="661">G405</f>
        <v>5</v>
      </c>
      <c r="AA407" s="286"/>
      <c r="AB407" s="286"/>
      <c r="AC407" s="286"/>
      <c r="AD407" s="286"/>
      <c r="AE407" s="286"/>
      <c r="AF407" s="286"/>
    </row>
    <row r="408" spans="1:32" s="259" customFormat="1" hidden="1">
      <c r="A408" s="246">
        <f t="shared" si="541"/>
        <v>43786</v>
      </c>
      <c r="B408" s="259" t="str">
        <f t="shared" si="534"/>
        <v>Pazar</v>
      </c>
      <c r="C408" s="259">
        <f t="shared" ref="C408:C452" si="662">IF(B408="Salı",D408,0)+IF(B408="Pazartesi",D408,0)+IF(B408="Çarşamba",D408,0)+IF(B408="Perşembe",D408,0)+IF(B408="Cuma",D408,0)+IF(B408="Cumartesi",G408,0)+IF(B408="Pazar",0,0)</f>
        <v>0</v>
      </c>
      <c r="D408" s="250">
        <f t="shared" ref="D408" si="663">D405</f>
        <v>8</v>
      </c>
      <c r="E408" s="250"/>
      <c r="F408" s="250"/>
      <c r="G408" s="250">
        <f t="shared" ref="G408" si="664">G407</f>
        <v>5</v>
      </c>
      <c r="AA408" s="286"/>
      <c r="AB408" s="286"/>
      <c r="AC408" s="286"/>
      <c r="AD408" s="286"/>
      <c r="AE408" s="286"/>
      <c r="AF408" s="286"/>
    </row>
    <row r="409" spans="1:32" s="259" customFormat="1" hidden="1">
      <c r="A409" s="246">
        <f t="shared" si="541"/>
        <v>43787</v>
      </c>
      <c r="B409" s="259" t="str">
        <f t="shared" ref="B409:B453" si="665">TEXT(A409,"GGGG")</f>
        <v>Pazartesi</v>
      </c>
      <c r="C409" s="259">
        <f t="shared" si="662"/>
        <v>8</v>
      </c>
      <c r="D409" s="250">
        <f t="shared" ref="D409" si="666">D408</f>
        <v>8</v>
      </c>
      <c r="E409" s="250"/>
      <c r="F409" s="250"/>
      <c r="G409" s="250">
        <f t="shared" ref="G409" si="667">G407</f>
        <v>5</v>
      </c>
      <c r="AA409" s="286"/>
      <c r="AB409" s="286"/>
      <c r="AC409" s="286"/>
      <c r="AD409" s="286"/>
      <c r="AE409" s="286"/>
      <c r="AF409" s="286"/>
    </row>
    <row r="410" spans="1:32" s="259" customFormat="1" hidden="1">
      <c r="A410" s="246">
        <f t="shared" si="541"/>
        <v>43788</v>
      </c>
      <c r="B410" s="259" t="str">
        <f t="shared" si="665"/>
        <v>Salı</v>
      </c>
      <c r="C410" s="259">
        <f t="shared" si="662"/>
        <v>8</v>
      </c>
      <c r="D410" s="250">
        <f t="shared" ref="D410" si="668">D408</f>
        <v>8</v>
      </c>
      <c r="E410" s="250"/>
      <c r="F410" s="250"/>
      <c r="G410" s="250">
        <f t="shared" ref="G410" si="669">G409</f>
        <v>5</v>
      </c>
      <c r="AA410" s="286"/>
      <c r="AB410" s="286"/>
      <c r="AC410" s="286"/>
      <c r="AD410" s="286"/>
      <c r="AE410" s="286"/>
      <c r="AF410" s="286"/>
    </row>
    <row r="411" spans="1:32" s="259" customFormat="1" hidden="1">
      <c r="A411" s="246">
        <f t="shared" si="541"/>
        <v>43789</v>
      </c>
      <c r="B411" s="259" t="str">
        <f t="shared" si="665"/>
        <v>Çarşamba</v>
      </c>
      <c r="C411" s="259">
        <f t="shared" si="662"/>
        <v>8</v>
      </c>
      <c r="D411" s="250">
        <f t="shared" ref="D411" si="670">D408</f>
        <v>8</v>
      </c>
      <c r="E411" s="250"/>
      <c r="F411" s="250"/>
      <c r="G411" s="250">
        <f t="shared" ref="G411" si="671">G409</f>
        <v>5</v>
      </c>
      <c r="AA411" s="286"/>
      <c r="AB411" s="286"/>
      <c r="AC411" s="286"/>
      <c r="AD411" s="286"/>
      <c r="AE411" s="286"/>
      <c r="AF411" s="286"/>
    </row>
    <row r="412" spans="1:32" s="259" customFormat="1" hidden="1">
      <c r="A412" s="246">
        <f t="shared" ref="A412:A453" si="672">A411+1</f>
        <v>43790</v>
      </c>
      <c r="B412" s="259" t="str">
        <f t="shared" si="665"/>
        <v>Perşembe</v>
      </c>
      <c r="C412" s="259">
        <f t="shared" si="662"/>
        <v>8</v>
      </c>
      <c r="D412" s="250">
        <f t="shared" ref="D412" si="673">D411</f>
        <v>8</v>
      </c>
      <c r="E412" s="250"/>
      <c r="F412" s="250"/>
      <c r="G412" s="250">
        <f t="shared" ref="G412" si="674">G411</f>
        <v>5</v>
      </c>
      <c r="AA412" s="286"/>
      <c r="AB412" s="286"/>
      <c r="AC412" s="286"/>
      <c r="AD412" s="286"/>
      <c r="AE412" s="286"/>
      <c r="AF412" s="286"/>
    </row>
    <row r="413" spans="1:32" s="259" customFormat="1" hidden="1">
      <c r="A413" s="246">
        <f t="shared" si="672"/>
        <v>43791</v>
      </c>
      <c r="B413" s="259" t="str">
        <f t="shared" si="665"/>
        <v>Cuma</v>
      </c>
      <c r="C413" s="259">
        <f t="shared" si="662"/>
        <v>8</v>
      </c>
      <c r="D413" s="250">
        <f t="shared" ref="D413" si="675">D411</f>
        <v>8</v>
      </c>
      <c r="E413" s="250"/>
      <c r="F413" s="250"/>
      <c r="G413" s="250">
        <f t="shared" ref="G413" si="676">G411</f>
        <v>5</v>
      </c>
      <c r="AA413" s="286"/>
      <c r="AB413" s="286"/>
      <c r="AC413" s="286"/>
      <c r="AD413" s="286"/>
      <c r="AE413" s="286"/>
      <c r="AF413" s="286"/>
    </row>
    <row r="414" spans="1:32" s="259" customFormat="1" hidden="1">
      <c r="A414" s="246">
        <f t="shared" si="672"/>
        <v>43792</v>
      </c>
      <c r="B414" s="259" t="str">
        <f t="shared" si="665"/>
        <v>Cumartesi</v>
      </c>
      <c r="C414" s="259">
        <f t="shared" si="662"/>
        <v>5</v>
      </c>
      <c r="D414" s="250">
        <f t="shared" ref="D414" si="677">D411</f>
        <v>8</v>
      </c>
      <c r="E414" s="250"/>
      <c r="F414" s="250"/>
      <c r="G414" s="250">
        <f t="shared" ref="G414" si="678">G413</f>
        <v>5</v>
      </c>
      <c r="AA414" s="286"/>
      <c r="AB414" s="286"/>
      <c r="AC414" s="286"/>
      <c r="AD414" s="286"/>
      <c r="AE414" s="286"/>
      <c r="AF414" s="286"/>
    </row>
    <row r="415" spans="1:32" s="259" customFormat="1" hidden="1">
      <c r="A415" s="246">
        <f t="shared" si="672"/>
        <v>43793</v>
      </c>
      <c r="B415" s="259" t="str">
        <f t="shared" si="665"/>
        <v>Pazar</v>
      </c>
      <c r="C415" s="259">
        <f t="shared" si="662"/>
        <v>0</v>
      </c>
      <c r="D415" s="250">
        <f t="shared" ref="D415" si="679">D414</f>
        <v>8</v>
      </c>
      <c r="E415" s="250"/>
      <c r="F415" s="250"/>
      <c r="G415" s="250">
        <f t="shared" ref="G415" si="680">G413</f>
        <v>5</v>
      </c>
      <c r="AA415" s="286"/>
      <c r="AB415" s="286"/>
      <c r="AC415" s="286"/>
      <c r="AD415" s="286"/>
      <c r="AE415" s="286"/>
      <c r="AF415" s="286"/>
    </row>
    <row r="416" spans="1:32" s="259" customFormat="1" hidden="1">
      <c r="A416" s="246">
        <f t="shared" si="672"/>
        <v>43794</v>
      </c>
      <c r="B416" s="259" t="str">
        <f t="shared" si="665"/>
        <v>Pazartesi</v>
      </c>
      <c r="C416" s="259">
        <f t="shared" si="662"/>
        <v>8</v>
      </c>
      <c r="D416" s="250">
        <f t="shared" ref="D416" si="681">D414</f>
        <v>8</v>
      </c>
      <c r="E416" s="250"/>
      <c r="F416" s="250"/>
      <c r="G416" s="250">
        <f t="shared" ref="G416" si="682">G415</f>
        <v>5</v>
      </c>
      <c r="AA416" s="286"/>
      <c r="AB416" s="286"/>
      <c r="AC416" s="286"/>
      <c r="AD416" s="286"/>
      <c r="AE416" s="286"/>
      <c r="AF416" s="286"/>
    </row>
    <row r="417" spans="1:32" s="259" customFormat="1" hidden="1">
      <c r="A417" s="246">
        <f t="shared" si="672"/>
        <v>43795</v>
      </c>
      <c r="B417" s="259" t="str">
        <f t="shared" si="665"/>
        <v>Salı</v>
      </c>
      <c r="C417" s="259">
        <f t="shared" si="662"/>
        <v>8</v>
      </c>
      <c r="D417" s="250">
        <f t="shared" ref="D417" si="683">D414</f>
        <v>8</v>
      </c>
      <c r="E417" s="250"/>
      <c r="F417" s="250"/>
      <c r="G417" s="250">
        <f t="shared" ref="G417" si="684">G415</f>
        <v>5</v>
      </c>
      <c r="AA417" s="286"/>
      <c r="AB417" s="286"/>
      <c r="AC417" s="286"/>
      <c r="AD417" s="286"/>
      <c r="AE417" s="286"/>
      <c r="AF417" s="286"/>
    </row>
    <row r="418" spans="1:32" s="259" customFormat="1" hidden="1">
      <c r="A418" s="246">
        <f t="shared" si="672"/>
        <v>43796</v>
      </c>
      <c r="B418" s="259" t="str">
        <f t="shared" si="665"/>
        <v>Çarşamba</v>
      </c>
      <c r="C418" s="259">
        <f t="shared" si="662"/>
        <v>8</v>
      </c>
      <c r="D418" s="250">
        <f t="shared" ref="D418" si="685">D417</f>
        <v>8</v>
      </c>
      <c r="E418" s="250"/>
      <c r="F418" s="250"/>
      <c r="G418" s="250">
        <f t="shared" ref="G418" si="686">G417</f>
        <v>5</v>
      </c>
      <c r="AA418" s="286"/>
      <c r="AB418" s="286"/>
      <c r="AC418" s="286"/>
      <c r="AD418" s="286"/>
      <c r="AE418" s="286"/>
      <c r="AF418" s="286"/>
    </row>
    <row r="419" spans="1:32" s="259" customFormat="1" hidden="1">
      <c r="A419" s="246">
        <f t="shared" si="672"/>
        <v>43797</v>
      </c>
      <c r="B419" s="259" t="str">
        <f t="shared" si="665"/>
        <v>Perşembe</v>
      </c>
      <c r="C419" s="259">
        <f t="shared" si="662"/>
        <v>8</v>
      </c>
      <c r="D419" s="250">
        <f t="shared" ref="D419" si="687">D417</f>
        <v>8</v>
      </c>
      <c r="E419" s="250"/>
      <c r="F419" s="250"/>
      <c r="G419" s="250">
        <f t="shared" ref="G419" si="688">G417</f>
        <v>5</v>
      </c>
      <c r="AA419" s="286"/>
      <c r="AB419" s="286"/>
      <c r="AC419" s="286"/>
      <c r="AD419" s="286"/>
      <c r="AE419" s="286"/>
      <c r="AF419" s="286"/>
    </row>
    <row r="420" spans="1:32" s="259" customFormat="1" hidden="1">
      <c r="A420" s="246">
        <f t="shared" si="672"/>
        <v>43798</v>
      </c>
      <c r="B420" s="259" t="str">
        <f t="shared" si="665"/>
        <v>Cuma</v>
      </c>
      <c r="C420" s="259">
        <f t="shared" si="662"/>
        <v>8</v>
      </c>
      <c r="D420" s="250">
        <f t="shared" ref="D420" si="689">D417</f>
        <v>8</v>
      </c>
      <c r="E420" s="250"/>
      <c r="F420" s="250"/>
      <c r="G420" s="250">
        <f t="shared" ref="G420" si="690">G419</f>
        <v>5</v>
      </c>
      <c r="AA420" s="286"/>
      <c r="AB420" s="286"/>
      <c r="AC420" s="286"/>
      <c r="AD420" s="286"/>
      <c r="AE420" s="286"/>
      <c r="AF420" s="286"/>
    </row>
    <row r="421" spans="1:32" s="259" customFormat="1" hidden="1">
      <c r="A421" s="246">
        <f t="shared" si="672"/>
        <v>43799</v>
      </c>
      <c r="B421" s="259" t="str">
        <f t="shared" si="665"/>
        <v>Cumartesi</v>
      </c>
      <c r="C421" s="259">
        <f t="shared" si="662"/>
        <v>5</v>
      </c>
      <c r="D421" s="250">
        <f t="shared" ref="D421" si="691">D420</f>
        <v>8</v>
      </c>
      <c r="E421" s="250"/>
      <c r="F421" s="250"/>
      <c r="G421" s="250">
        <f t="shared" ref="G421" si="692">G419</f>
        <v>5</v>
      </c>
      <c r="AA421" s="286"/>
      <c r="AB421" s="286"/>
      <c r="AC421" s="286"/>
      <c r="AD421" s="286"/>
      <c r="AE421" s="286"/>
      <c r="AF421" s="286"/>
    </row>
    <row r="422" spans="1:32" s="259" customFormat="1" hidden="1">
      <c r="A422" s="246">
        <f t="shared" si="672"/>
        <v>43800</v>
      </c>
      <c r="B422" s="259" t="str">
        <f t="shared" si="665"/>
        <v>Pazar</v>
      </c>
      <c r="C422" s="259">
        <f t="shared" si="662"/>
        <v>0</v>
      </c>
      <c r="D422" s="250">
        <f t="shared" ref="D422" si="693">D420</f>
        <v>8</v>
      </c>
      <c r="E422" s="250"/>
      <c r="F422" s="250"/>
      <c r="G422" s="250">
        <f t="shared" ref="G422" si="694">G421</f>
        <v>5</v>
      </c>
      <c r="AA422" s="286"/>
      <c r="AB422" s="286"/>
      <c r="AC422" s="286"/>
      <c r="AD422" s="286"/>
      <c r="AE422" s="286"/>
      <c r="AF422" s="286"/>
    </row>
    <row r="423" spans="1:32" s="259" customFormat="1" hidden="1">
      <c r="A423" s="246">
        <f t="shared" si="672"/>
        <v>43801</v>
      </c>
      <c r="B423" s="259" t="str">
        <f t="shared" si="665"/>
        <v>Pazartesi</v>
      </c>
      <c r="C423" s="259">
        <f t="shared" si="662"/>
        <v>8</v>
      </c>
      <c r="D423" s="250">
        <f t="shared" ref="D423" si="695">D420</f>
        <v>8</v>
      </c>
      <c r="E423" s="250"/>
      <c r="F423" s="250"/>
      <c r="G423" s="250">
        <f t="shared" ref="G423" si="696">G421</f>
        <v>5</v>
      </c>
      <c r="AA423" s="286"/>
      <c r="AB423" s="286"/>
      <c r="AC423" s="286"/>
      <c r="AD423" s="286"/>
      <c r="AE423" s="286"/>
      <c r="AF423" s="286"/>
    </row>
    <row r="424" spans="1:32" s="259" customFormat="1" hidden="1">
      <c r="A424" s="246">
        <f t="shared" si="672"/>
        <v>43802</v>
      </c>
      <c r="B424" s="259" t="str">
        <f t="shared" si="665"/>
        <v>Salı</v>
      </c>
      <c r="C424" s="259">
        <f t="shared" si="662"/>
        <v>8</v>
      </c>
      <c r="D424" s="250">
        <f t="shared" ref="D424" si="697">D423</f>
        <v>8</v>
      </c>
      <c r="E424" s="250"/>
      <c r="F424" s="250"/>
      <c r="G424" s="250">
        <f t="shared" ref="G424" si="698">G423</f>
        <v>5</v>
      </c>
      <c r="AA424" s="286"/>
      <c r="AB424" s="286"/>
      <c r="AC424" s="286"/>
      <c r="AD424" s="286"/>
      <c r="AE424" s="286"/>
      <c r="AF424" s="286"/>
    </row>
    <row r="425" spans="1:32" s="259" customFormat="1" hidden="1">
      <c r="A425" s="246">
        <f t="shared" si="672"/>
        <v>43803</v>
      </c>
      <c r="B425" s="259" t="str">
        <f t="shared" si="665"/>
        <v>Çarşamba</v>
      </c>
      <c r="C425" s="259">
        <f t="shared" si="662"/>
        <v>8</v>
      </c>
      <c r="D425" s="250">
        <f t="shared" ref="D425" si="699">D423</f>
        <v>8</v>
      </c>
      <c r="E425" s="250"/>
      <c r="F425" s="250"/>
      <c r="G425" s="250">
        <f t="shared" ref="G425" si="700">G423</f>
        <v>5</v>
      </c>
      <c r="AA425" s="286"/>
      <c r="AB425" s="286"/>
      <c r="AC425" s="286"/>
      <c r="AD425" s="286"/>
      <c r="AE425" s="286"/>
      <c r="AF425" s="286"/>
    </row>
    <row r="426" spans="1:32" s="259" customFormat="1" hidden="1">
      <c r="A426" s="246">
        <f t="shared" si="672"/>
        <v>43804</v>
      </c>
      <c r="B426" s="259" t="str">
        <f t="shared" si="665"/>
        <v>Perşembe</v>
      </c>
      <c r="C426" s="259">
        <f t="shared" si="662"/>
        <v>8</v>
      </c>
      <c r="D426" s="250">
        <f t="shared" ref="D426" si="701">D423</f>
        <v>8</v>
      </c>
      <c r="E426" s="250"/>
      <c r="F426" s="250"/>
      <c r="G426" s="250">
        <f t="shared" ref="G426" si="702">G425</f>
        <v>5</v>
      </c>
      <c r="AA426" s="286"/>
      <c r="AB426" s="286"/>
      <c r="AC426" s="286"/>
      <c r="AD426" s="286"/>
      <c r="AE426" s="286"/>
      <c r="AF426" s="286"/>
    </row>
    <row r="427" spans="1:32" s="259" customFormat="1" hidden="1">
      <c r="A427" s="246">
        <f t="shared" si="672"/>
        <v>43805</v>
      </c>
      <c r="B427" s="259" t="str">
        <f t="shared" si="665"/>
        <v>Cuma</v>
      </c>
      <c r="C427" s="259">
        <f t="shared" si="662"/>
        <v>8</v>
      </c>
      <c r="D427" s="250">
        <f t="shared" ref="D427" si="703">D426</f>
        <v>8</v>
      </c>
      <c r="E427" s="250"/>
      <c r="F427" s="250"/>
      <c r="G427" s="250">
        <f t="shared" ref="G427" si="704">G425</f>
        <v>5</v>
      </c>
      <c r="AA427" s="286"/>
      <c r="AB427" s="286"/>
      <c r="AC427" s="286"/>
      <c r="AD427" s="286"/>
      <c r="AE427" s="286"/>
      <c r="AF427" s="286"/>
    </row>
    <row r="428" spans="1:32" s="259" customFormat="1" hidden="1">
      <c r="A428" s="246">
        <f t="shared" si="672"/>
        <v>43806</v>
      </c>
      <c r="B428" s="259" t="str">
        <f t="shared" si="665"/>
        <v>Cumartesi</v>
      </c>
      <c r="C428" s="259">
        <f t="shared" si="662"/>
        <v>5</v>
      </c>
      <c r="D428" s="250">
        <f t="shared" ref="D428" si="705">D426</f>
        <v>8</v>
      </c>
      <c r="E428" s="250"/>
      <c r="F428" s="250"/>
      <c r="G428" s="250">
        <f t="shared" ref="G428" si="706">G427</f>
        <v>5</v>
      </c>
      <c r="AA428" s="286"/>
      <c r="AB428" s="286"/>
      <c r="AC428" s="286"/>
      <c r="AD428" s="286"/>
      <c r="AE428" s="286"/>
      <c r="AF428" s="286"/>
    </row>
    <row r="429" spans="1:32" s="259" customFormat="1" hidden="1">
      <c r="A429" s="246">
        <f t="shared" si="672"/>
        <v>43807</v>
      </c>
      <c r="B429" s="259" t="str">
        <f t="shared" si="665"/>
        <v>Pazar</v>
      </c>
      <c r="C429" s="259">
        <f t="shared" si="662"/>
        <v>0</v>
      </c>
      <c r="D429" s="250">
        <f t="shared" ref="D429" si="707">D426</f>
        <v>8</v>
      </c>
      <c r="E429" s="250"/>
      <c r="F429" s="250"/>
      <c r="G429" s="250">
        <f t="shared" ref="G429" si="708">G427</f>
        <v>5</v>
      </c>
      <c r="AA429" s="286"/>
      <c r="AB429" s="286"/>
      <c r="AC429" s="286"/>
      <c r="AD429" s="286"/>
      <c r="AE429" s="286"/>
      <c r="AF429" s="286"/>
    </row>
    <row r="430" spans="1:32" s="259" customFormat="1" hidden="1">
      <c r="A430" s="246">
        <f t="shared" si="672"/>
        <v>43808</v>
      </c>
      <c r="B430" s="259" t="str">
        <f t="shared" si="665"/>
        <v>Pazartesi</v>
      </c>
      <c r="C430" s="259">
        <f t="shared" si="662"/>
        <v>8</v>
      </c>
      <c r="D430" s="250">
        <f t="shared" ref="D430" si="709">D429</f>
        <v>8</v>
      </c>
      <c r="E430" s="250"/>
      <c r="F430" s="250"/>
      <c r="G430" s="250">
        <f t="shared" ref="G430" si="710">G429</f>
        <v>5</v>
      </c>
      <c r="AA430" s="286"/>
      <c r="AB430" s="286"/>
      <c r="AC430" s="286"/>
      <c r="AD430" s="286"/>
      <c r="AE430" s="286"/>
      <c r="AF430" s="286"/>
    </row>
    <row r="431" spans="1:32" s="259" customFormat="1" hidden="1">
      <c r="A431" s="246">
        <f t="shared" si="672"/>
        <v>43809</v>
      </c>
      <c r="B431" s="259" t="str">
        <f t="shared" si="665"/>
        <v>Salı</v>
      </c>
      <c r="C431" s="259">
        <f t="shared" si="662"/>
        <v>8</v>
      </c>
      <c r="D431" s="250">
        <f t="shared" ref="D431" si="711">D429</f>
        <v>8</v>
      </c>
      <c r="E431" s="250"/>
      <c r="F431" s="250"/>
      <c r="G431" s="250">
        <f t="shared" ref="G431" si="712">G429</f>
        <v>5</v>
      </c>
      <c r="AA431" s="286"/>
      <c r="AB431" s="286"/>
      <c r="AC431" s="286"/>
      <c r="AD431" s="286"/>
      <c r="AE431" s="286"/>
      <c r="AF431" s="286"/>
    </row>
    <row r="432" spans="1:32" s="259" customFormat="1" hidden="1">
      <c r="A432" s="246">
        <f t="shared" si="672"/>
        <v>43810</v>
      </c>
      <c r="B432" s="259" t="str">
        <f t="shared" si="665"/>
        <v>Çarşamba</v>
      </c>
      <c r="C432" s="259">
        <f t="shared" si="662"/>
        <v>8</v>
      </c>
      <c r="D432" s="250">
        <f t="shared" ref="D432" si="713">D429</f>
        <v>8</v>
      </c>
      <c r="E432" s="250"/>
      <c r="F432" s="250"/>
      <c r="G432" s="250">
        <f t="shared" ref="G432" si="714">G431</f>
        <v>5</v>
      </c>
      <c r="AA432" s="286"/>
      <c r="AB432" s="286"/>
      <c r="AC432" s="286"/>
      <c r="AD432" s="286"/>
      <c r="AE432" s="286"/>
      <c r="AF432" s="286"/>
    </row>
    <row r="433" spans="1:32" s="259" customFormat="1" hidden="1">
      <c r="A433" s="246">
        <f t="shared" si="672"/>
        <v>43811</v>
      </c>
      <c r="B433" s="259" t="str">
        <f t="shared" si="665"/>
        <v>Perşembe</v>
      </c>
      <c r="C433" s="259">
        <f t="shared" si="662"/>
        <v>8</v>
      </c>
      <c r="D433" s="250">
        <f t="shared" ref="D433" si="715">D432</f>
        <v>8</v>
      </c>
      <c r="E433" s="250"/>
      <c r="F433" s="250"/>
      <c r="G433" s="250">
        <f t="shared" ref="G433" si="716">G431</f>
        <v>5</v>
      </c>
      <c r="AA433" s="286"/>
      <c r="AB433" s="286"/>
      <c r="AC433" s="286"/>
      <c r="AD433" s="286"/>
      <c r="AE433" s="286"/>
      <c r="AF433" s="286"/>
    </row>
    <row r="434" spans="1:32" s="259" customFormat="1" hidden="1">
      <c r="A434" s="246">
        <f t="shared" si="672"/>
        <v>43812</v>
      </c>
      <c r="B434" s="259" t="str">
        <f t="shared" si="665"/>
        <v>Cuma</v>
      </c>
      <c r="C434" s="259">
        <f t="shared" si="662"/>
        <v>8</v>
      </c>
      <c r="D434" s="250">
        <f t="shared" ref="D434" si="717">D432</f>
        <v>8</v>
      </c>
      <c r="E434" s="250"/>
      <c r="F434" s="250"/>
      <c r="G434" s="250">
        <f t="shared" ref="G434" si="718">G433</f>
        <v>5</v>
      </c>
      <c r="AA434" s="286"/>
      <c r="AB434" s="286"/>
      <c r="AC434" s="286"/>
      <c r="AD434" s="286"/>
      <c r="AE434" s="286"/>
      <c r="AF434" s="286"/>
    </row>
    <row r="435" spans="1:32" s="259" customFormat="1" hidden="1">
      <c r="A435" s="246">
        <f t="shared" si="672"/>
        <v>43813</v>
      </c>
      <c r="B435" s="259" t="str">
        <f t="shared" si="665"/>
        <v>Cumartesi</v>
      </c>
      <c r="C435" s="259">
        <f t="shared" si="662"/>
        <v>5</v>
      </c>
      <c r="D435" s="250">
        <f t="shared" ref="D435" si="719">D432</f>
        <v>8</v>
      </c>
      <c r="E435" s="250"/>
      <c r="F435" s="250"/>
      <c r="G435" s="250">
        <f t="shared" ref="G435" si="720">G433</f>
        <v>5</v>
      </c>
      <c r="AA435" s="286"/>
      <c r="AB435" s="286"/>
      <c r="AC435" s="286"/>
      <c r="AD435" s="286"/>
      <c r="AE435" s="286"/>
      <c r="AF435" s="286"/>
    </row>
    <row r="436" spans="1:32" s="259" customFormat="1" hidden="1">
      <c r="A436" s="246">
        <f t="shared" si="672"/>
        <v>43814</v>
      </c>
      <c r="B436" s="259" t="str">
        <f t="shared" si="665"/>
        <v>Pazar</v>
      </c>
      <c r="C436" s="259">
        <f t="shared" si="662"/>
        <v>0</v>
      </c>
      <c r="D436" s="250">
        <f t="shared" ref="D436" si="721">D435</f>
        <v>8</v>
      </c>
      <c r="E436" s="250"/>
      <c r="F436" s="250"/>
      <c r="G436" s="250">
        <f t="shared" ref="G436" si="722">G435</f>
        <v>5</v>
      </c>
      <c r="AA436" s="286"/>
      <c r="AB436" s="286"/>
      <c r="AC436" s="286"/>
      <c r="AD436" s="286"/>
      <c r="AE436" s="286"/>
      <c r="AF436" s="286"/>
    </row>
    <row r="437" spans="1:32" s="259" customFormat="1" hidden="1">
      <c r="A437" s="246">
        <f t="shared" si="672"/>
        <v>43815</v>
      </c>
      <c r="B437" s="259" t="str">
        <f t="shared" si="665"/>
        <v>Pazartesi</v>
      </c>
      <c r="C437" s="259">
        <f t="shared" si="662"/>
        <v>8</v>
      </c>
      <c r="D437" s="250">
        <f t="shared" ref="D437" si="723">D435</f>
        <v>8</v>
      </c>
      <c r="E437" s="250"/>
      <c r="F437" s="250"/>
      <c r="G437" s="250">
        <f t="shared" ref="G437" si="724">G435</f>
        <v>5</v>
      </c>
      <c r="AA437" s="286"/>
      <c r="AB437" s="286"/>
      <c r="AC437" s="286"/>
      <c r="AD437" s="286"/>
      <c r="AE437" s="286"/>
      <c r="AF437" s="286"/>
    </row>
    <row r="438" spans="1:32" s="259" customFormat="1" hidden="1">
      <c r="A438" s="246">
        <f t="shared" si="672"/>
        <v>43816</v>
      </c>
      <c r="B438" s="259" t="str">
        <f t="shared" si="665"/>
        <v>Salı</v>
      </c>
      <c r="C438" s="259">
        <f t="shared" si="662"/>
        <v>8</v>
      </c>
      <c r="D438" s="250">
        <f t="shared" ref="D438" si="725">D435</f>
        <v>8</v>
      </c>
      <c r="E438" s="250"/>
      <c r="F438" s="250"/>
      <c r="G438" s="250">
        <f t="shared" ref="G438" si="726">G437</f>
        <v>5</v>
      </c>
      <c r="AA438" s="286"/>
      <c r="AB438" s="286"/>
      <c r="AC438" s="286"/>
      <c r="AD438" s="286"/>
      <c r="AE438" s="286"/>
      <c r="AF438" s="286"/>
    </row>
    <row r="439" spans="1:32" s="259" customFormat="1" hidden="1">
      <c r="A439" s="246">
        <f t="shared" si="672"/>
        <v>43817</v>
      </c>
      <c r="B439" s="259" t="str">
        <f t="shared" si="665"/>
        <v>Çarşamba</v>
      </c>
      <c r="C439" s="259">
        <f t="shared" si="662"/>
        <v>8</v>
      </c>
      <c r="D439" s="250">
        <f t="shared" ref="D439" si="727">D438</f>
        <v>8</v>
      </c>
      <c r="E439" s="250"/>
      <c r="F439" s="250"/>
      <c r="G439" s="250">
        <f t="shared" ref="G439" si="728">G437</f>
        <v>5</v>
      </c>
      <c r="AA439" s="286"/>
      <c r="AB439" s="286"/>
      <c r="AC439" s="286"/>
      <c r="AD439" s="286"/>
      <c r="AE439" s="286"/>
      <c r="AF439" s="286"/>
    </row>
    <row r="440" spans="1:32" s="259" customFormat="1" hidden="1">
      <c r="A440" s="246">
        <f t="shared" si="672"/>
        <v>43818</v>
      </c>
      <c r="B440" s="259" t="str">
        <f t="shared" si="665"/>
        <v>Perşembe</v>
      </c>
      <c r="C440" s="259">
        <f t="shared" si="662"/>
        <v>8</v>
      </c>
      <c r="D440" s="250">
        <f t="shared" ref="D440" si="729">D438</f>
        <v>8</v>
      </c>
      <c r="E440" s="250"/>
      <c r="F440" s="250"/>
      <c r="G440" s="250">
        <f t="shared" ref="G440" si="730">G439</f>
        <v>5</v>
      </c>
      <c r="AA440" s="286"/>
      <c r="AB440" s="286"/>
      <c r="AC440" s="286"/>
      <c r="AD440" s="286"/>
      <c r="AE440" s="286"/>
      <c r="AF440" s="286"/>
    </row>
    <row r="441" spans="1:32" s="259" customFormat="1" hidden="1">
      <c r="A441" s="246">
        <f t="shared" si="672"/>
        <v>43819</v>
      </c>
      <c r="B441" s="259" t="str">
        <f t="shared" si="665"/>
        <v>Cuma</v>
      </c>
      <c r="C441" s="259">
        <f t="shared" si="662"/>
        <v>8</v>
      </c>
      <c r="D441" s="250">
        <f t="shared" ref="D441" si="731">D438</f>
        <v>8</v>
      </c>
      <c r="E441" s="250"/>
      <c r="F441" s="250"/>
      <c r="G441" s="250">
        <f t="shared" ref="G441" si="732">G439</f>
        <v>5</v>
      </c>
      <c r="AA441" s="286"/>
      <c r="AB441" s="286"/>
      <c r="AC441" s="286"/>
      <c r="AD441" s="286"/>
      <c r="AE441" s="286"/>
      <c r="AF441" s="286"/>
    </row>
    <row r="442" spans="1:32" s="259" customFormat="1" hidden="1">
      <c r="A442" s="246">
        <f t="shared" si="672"/>
        <v>43820</v>
      </c>
      <c r="B442" s="259" t="str">
        <f t="shared" si="665"/>
        <v>Cumartesi</v>
      </c>
      <c r="C442" s="259">
        <f t="shared" si="662"/>
        <v>5</v>
      </c>
      <c r="D442" s="250">
        <f t="shared" ref="D442" si="733">D441</f>
        <v>8</v>
      </c>
      <c r="E442" s="250"/>
      <c r="F442" s="250"/>
      <c r="G442" s="250">
        <f t="shared" ref="G442" si="734">G441</f>
        <v>5</v>
      </c>
      <c r="AA442" s="286"/>
      <c r="AB442" s="286"/>
      <c r="AC442" s="286"/>
      <c r="AD442" s="286"/>
      <c r="AE442" s="286"/>
      <c r="AF442" s="286"/>
    </row>
    <row r="443" spans="1:32" s="259" customFormat="1" hidden="1">
      <c r="A443" s="246">
        <f t="shared" si="672"/>
        <v>43821</v>
      </c>
      <c r="B443" s="259" t="str">
        <f t="shared" si="665"/>
        <v>Pazar</v>
      </c>
      <c r="C443" s="259">
        <f t="shared" si="662"/>
        <v>0</v>
      </c>
      <c r="D443" s="250">
        <f t="shared" ref="D443" si="735">D441</f>
        <v>8</v>
      </c>
      <c r="E443" s="250"/>
      <c r="F443" s="250"/>
      <c r="G443" s="250">
        <f t="shared" ref="G443" si="736">G441</f>
        <v>5</v>
      </c>
      <c r="AA443" s="286"/>
      <c r="AB443" s="286"/>
      <c r="AC443" s="286"/>
      <c r="AD443" s="286"/>
      <c r="AE443" s="286"/>
      <c r="AF443" s="286"/>
    </row>
    <row r="444" spans="1:32" s="259" customFormat="1" hidden="1">
      <c r="A444" s="246">
        <f t="shared" si="672"/>
        <v>43822</v>
      </c>
      <c r="B444" s="259" t="str">
        <f t="shared" si="665"/>
        <v>Pazartesi</v>
      </c>
      <c r="C444" s="259">
        <f t="shared" si="662"/>
        <v>8</v>
      </c>
      <c r="D444" s="250">
        <f t="shared" ref="D444" si="737">D441</f>
        <v>8</v>
      </c>
      <c r="E444" s="250"/>
      <c r="F444" s="250"/>
      <c r="G444" s="250">
        <f t="shared" ref="G444" si="738">G443</f>
        <v>5</v>
      </c>
      <c r="AA444" s="286"/>
      <c r="AB444" s="286"/>
      <c r="AC444" s="286"/>
      <c r="AD444" s="286"/>
      <c r="AE444" s="286"/>
      <c r="AF444" s="286"/>
    </row>
    <row r="445" spans="1:32" s="259" customFormat="1" hidden="1">
      <c r="A445" s="246">
        <f t="shared" si="672"/>
        <v>43823</v>
      </c>
      <c r="B445" s="259" t="str">
        <f t="shared" si="665"/>
        <v>Salı</v>
      </c>
      <c r="C445" s="259">
        <f t="shared" si="662"/>
        <v>8</v>
      </c>
      <c r="D445" s="250">
        <f t="shared" ref="D445" si="739">D444</f>
        <v>8</v>
      </c>
      <c r="E445" s="250"/>
      <c r="F445" s="250"/>
      <c r="G445" s="250">
        <f t="shared" ref="G445" si="740">G443</f>
        <v>5</v>
      </c>
      <c r="AA445" s="286"/>
      <c r="AB445" s="286"/>
      <c r="AC445" s="286"/>
      <c r="AD445" s="286"/>
      <c r="AE445" s="286"/>
      <c r="AF445" s="286"/>
    </row>
    <row r="446" spans="1:32" s="259" customFormat="1" hidden="1">
      <c r="A446" s="246">
        <f t="shared" si="672"/>
        <v>43824</v>
      </c>
      <c r="B446" s="259" t="str">
        <f t="shared" si="665"/>
        <v>Çarşamba</v>
      </c>
      <c r="C446" s="259">
        <f t="shared" si="662"/>
        <v>8</v>
      </c>
      <c r="D446" s="250">
        <f t="shared" ref="D446" si="741">D444</f>
        <v>8</v>
      </c>
      <c r="E446" s="250"/>
      <c r="F446" s="250"/>
      <c r="G446" s="250">
        <f t="shared" ref="G446" si="742">G445</f>
        <v>5</v>
      </c>
      <c r="AA446" s="286"/>
      <c r="AB446" s="286"/>
      <c r="AC446" s="286"/>
      <c r="AD446" s="286"/>
      <c r="AE446" s="286"/>
      <c r="AF446" s="286"/>
    </row>
    <row r="447" spans="1:32" s="259" customFormat="1" hidden="1">
      <c r="A447" s="246">
        <f t="shared" si="672"/>
        <v>43825</v>
      </c>
      <c r="B447" s="259" t="str">
        <f t="shared" si="665"/>
        <v>Perşembe</v>
      </c>
      <c r="C447" s="259">
        <f t="shared" si="662"/>
        <v>8</v>
      </c>
      <c r="D447" s="250">
        <f t="shared" ref="D447" si="743">D444</f>
        <v>8</v>
      </c>
      <c r="E447" s="250"/>
      <c r="F447" s="250"/>
      <c r="G447" s="250">
        <f t="shared" ref="G447" si="744">G445</f>
        <v>5</v>
      </c>
      <c r="AA447" s="286"/>
      <c r="AB447" s="286"/>
      <c r="AC447" s="286"/>
      <c r="AD447" s="286"/>
      <c r="AE447" s="286"/>
      <c r="AF447" s="286"/>
    </row>
    <row r="448" spans="1:32" s="259" customFormat="1" hidden="1">
      <c r="A448" s="246">
        <f t="shared" si="672"/>
        <v>43826</v>
      </c>
      <c r="B448" s="259" t="str">
        <f t="shared" si="665"/>
        <v>Cuma</v>
      </c>
      <c r="C448" s="259">
        <f t="shared" si="662"/>
        <v>8</v>
      </c>
      <c r="D448" s="250">
        <f t="shared" ref="D448" si="745">D447</f>
        <v>8</v>
      </c>
      <c r="E448" s="250"/>
      <c r="F448" s="250"/>
      <c r="G448" s="250">
        <f t="shared" ref="G448" si="746">G447</f>
        <v>5</v>
      </c>
      <c r="AA448" s="286"/>
      <c r="AB448" s="286"/>
      <c r="AC448" s="286"/>
      <c r="AD448" s="286"/>
      <c r="AE448" s="286"/>
      <c r="AF448" s="286"/>
    </row>
    <row r="449" spans="1:32" s="259" customFormat="1" hidden="1">
      <c r="A449" s="246">
        <f t="shared" si="672"/>
        <v>43827</v>
      </c>
      <c r="B449" s="259" t="str">
        <f t="shared" si="665"/>
        <v>Cumartesi</v>
      </c>
      <c r="C449" s="259">
        <f t="shared" si="662"/>
        <v>5</v>
      </c>
      <c r="D449" s="250">
        <f t="shared" ref="D449" si="747">D447</f>
        <v>8</v>
      </c>
      <c r="E449" s="250"/>
      <c r="F449" s="250"/>
      <c r="G449" s="250">
        <f t="shared" ref="G449" si="748">G447</f>
        <v>5</v>
      </c>
      <c r="AA449" s="286"/>
      <c r="AB449" s="286"/>
      <c r="AC449" s="286"/>
      <c r="AD449" s="286"/>
      <c r="AE449" s="286"/>
      <c r="AF449" s="286"/>
    </row>
    <row r="450" spans="1:32" s="259" customFormat="1" hidden="1">
      <c r="A450" s="246">
        <f t="shared" si="672"/>
        <v>43828</v>
      </c>
      <c r="B450" s="259" t="str">
        <f t="shared" si="665"/>
        <v>Pazar</v>
      </c>
      <c r="C450" s="259">
        <f t="shared" si="662"/>
        <v>0</v>
      </c>
      <c r="D450" s="250">
        <f t="shared" ref="D450" si="749">D447</f>
        <v>8</v>
      </c>
      <c r="E450" s="250"/>
      <c r="F450" s="250"/>
      <c r="G450" s="250">
        <f t="shared" ref="G450" si="750">G449</f>
        <v>5</v>
      </c>
      <c r="AA450" s="286"/>
      <c r="AB450" s="286"/>
      <c r="AC450" s="286"/>
      <c r="AD450" s="286"/>
      <c r="AE450" s="286"/>
      <c r="AF450" s="286"/>
    </row>
    <row r="451" spans="1:32" s="259" customFormat="1" hidden="1">
      <c r="A451" s="246">
        <f t="shared" si="672"/>
        <v>43829</v>
      </c>
      <c r="B451" s="259" t="str">
        <f t="shared" si="665"/>
        <v>Pazartesi</v>
      </c>
      <c r="C451" s="259">
        <f t="shared" si="662"/>
        <v>8</v>
      </c>
      <c r="D451" s="250">
        <f t="shared" ref="D451" si="751">D450</f>
        <v>8</v>
      </c>
      <c r="E451" s="250"/>
      <c r="F451" s="250"/>
      <c r="G451" s="250">
        <f t="shared" ref="G451" si="752">G449</f>
        <v>5</v>
      </c>
      <c r="AA451" s="286"/>
      <c r="AB451" s="286"/>
      <c r="AC451" s="286"/>
      <c r="AD451" s="286"/>
      <c r="AE451" s="286"/>
      <c r="AF451" s="286"/>
    </row>
    <row r="452" spans="1:32" s="259" customFormat="1" ht="15.75" hidden="1" thickBot="1">
      <c r="A452" s="246">
        <f t="shared" si="672"/>
        <v>43830</v>
      </c>
      <c r="B452" s="259" t="str">
        <f t="shared" si="665"/>
        <v>Salı</v>
      </c>
      <c r="C452" s="259">
        <f t="shared" si="662"/>
        <v>8</v>
      </c>
      <c r="D452" s="250">
        <f t="shared" ref="D452" si="753">D450</f>
        <v>8</v>
      </c>
      <c r="E452" s="250"/>
      <c r="F452" s="250"/>
      <c r="G452" s="250">
        <f t="shared" ref="G452" si="754">G451</f>
        <v>5</v>
      </c>
      <c r="AA452" s="286"/>
      <c r="AB452" s="286"/>
      <c r="AC452" s="286"/>
      <c r="AD452" s="286"/>
      <c r="AE452" s="286"/>
      <c r="AF452" s="286"/>
    </row>
    <row r="453" spans="1:32" s="259" customFormat="1" ht="15.75" thickBot="1">
      <c r="A453" s="248">
        <f t="shared" si="672"/>
        <v>43831</v>
      </c>
      <c r="B453" s="249" t="str">
        <f t="shared" si="665"/>
        <v>Çarşamba</v>
      </c>
      <c r="C453" s="247"/>
      <c r="W453" s="481" t="s">
        <v>60</v>
      </c>
      <c r="X453" s="481"/>
      <c r="Y453" s="253">
        <v>185</v>
      </c>
      <c r="AA453" s="286"/>
      <c r="AB453" s="286"/>
      <c r="AC453" s="286"/>
      <c r="AD453" s="286"/>
      <c r="AE453" s="286"/>
      <c r="AF453" s="286"/>
    </row>
    <row r="454" spans="1:32" s="259" customFormat="1" ht="15.75" thickBot="1">
      <c r="A454" s="468" t="s">
        <v>89</v>
      </c>
      <c r="B454" s="469"/>
      <c r="C454" s="469"/>
      <c r="D454" s="469"/>
      <c r="E454" s="469"/>
      <c r="F454" s="469"/>
      <c r="G454" s="469"/>
      <c r="H454" s="470"/>
      <c r="P454" s="464"/>
      <c r="Q454" s="464"/>
      <c r="R454" s="464"/>
      <c r="S454" s="352"/>
      <c r="W454" s="467" t="s">
        <v>62</v>
      </c>
      <c r="X454" s="467"/>
      <c r="Y454" s="257">
        <v>190</v>
      </c>
      <c r="AA454" s="286"/>
      <c r="AB454" s="286"/>
      <c r="AC454" s="286"/>
      <c r="AD454" s="286"/>
      <c r="AE454" s="286"/>
      <c r="AF454" s="286"/>
    </row>
    <row r="455" spans="1:32" s="259" customFormat="1">
      <c r="P455" s="464"/>
      <c r="Q455" s="464"/>
      <c r="R455" s="464"/>
      <c r="W455" s="538" t="s">
        <v>61</v>
      </c>
      <c r="X455" s="538"/>
      <c r="Y455" s="257">
        <v>187</v>
      </c>
      <c r="AA455" s="286"/>
      <c r="AB455" s="286"/>
      <c r="AC455" s="286"/>
      <c r="AD455" s="286"/>
      <c r="AE455" s="286"/>
      <c r="AF455" s="286"/>
    </row>
    <row r="456" spans="1:32" s="259" customFormat="1" ht="16.5" thickBot="1">
      <c r="B456" s="466" t="s">
        <v>96</v>
      </c>
      <c r="C456" s="466"/>
      <c r="D456" s="466"/>
      <c r="E456" s="466"/>
      <c r="F456" s="466"/>
      <c r="G456" s="466"/>
      <c r="H456" s="466"/>
      <c r="I456" s="252">
        <f>SUM(C88:C452)/12-10</f>
        <v>185.66666666666666</v>
      </c>
      <c r="J456" s="465" t="s">
        <v>97</v>
      </c>
      <c r="K456" s="465"/>
      <c r="P456" s="464"/>
      <c r="Q456" s="464"/>
      <c r="R456" s="464"/>
      <c r="AA456" s="286"/>
      <c r="AB456" s="286"/>
      <c r="AC456" s="286"/>
      <c r="AD456" s="286"/>
      <c r="AE456" s="286"/>
      <c r="AF456" s="286"/>
    </row>
    <row r="457" spans="1:32" s="259" customFormat="1">
      <c r="A457" s="504" t="s">
        <v>90</v>
      </c>
      <c r="B457" s="505"/>
      <c r="C457" s="259">
        <v>185</v>
      </c>
      <c r="J457" s="249" t="s">
        <v>121</v>
      </c>
      <c r="K457" s="249">
        <f>((E25*8)+E26)/8</f>
        <v>41.206249999999997</v>
      </c>
      <c r="AA457" s="286"/>
      <c r="AB457" s="286"/>
      <c r="AC457" s="286"/>
      <c r="AD457" s="286"/>
      <c r="AE457" s="286"/>
      <c r="AF457" s="286"/>
    </row>
    <row r="458" spans="1:32" s="259" customFormat="1" ht="15.75">
      <c r="A458" s="274" t="s">
        <v>23</v>
      </c>
      <c r="B458" s="275">
        <f>SUM(C88:C118)-10</f>
        <v>194</v>
      </c>
      <c r="C458" s="259">
        <f>B458-C457</f>
        <v>9</v>
      </c>
      <c r="J458" s="326" t="str">
        <f>C2</f>
        <v>A kişisi</v>
      </c>
      <c r="K458" s="326">
        <f>((C25*8)+C26)/8</f>
        <v>28.5</v>
      </c>
      <c r="AA458" s="286"/>
      <c r="AB458" s="286"/>
      <c r="AC458" s="286"/>
      <c r="AD458" s="286"/>
      <c r="AE458" s="286"/>
      <c r="AF458" s="286"/>
    </row>
    <row r="459" spans="1:32" s="259" customFormat="1" ht="15.75">
      <c r="A459" s="274" t="s">
        <v>24</v>
      </c>
      <c r="B459" s="275">
        <f>SUM(C119:C146)-10</f>
        <v>170</v>
      </c>
      <c r="C459" s="259">
        <v>0</v>
      </c>
      <c r="J459" s="326" t="str">
        <f>G2</f>
        <v>C kişisi</v>
      </c>
      <c r="K459" s="326">
        <f>((G25*8)+G26)/8</f>
        <v>15.75</v>
      </c>
      <c r="AA459" s="286"/>
      <c r="AB459" s="286"/>
      <c r="AC459" s="286"/>
      <c r="AD459" s="286"/>
      <c r="AE459" s="286"/>
      <c r="AF459" s="286"/>
    </row>
    <row r="460" spans="1:32" s="259" customFormat="1" ht="15.75">
      <c r="A460" s="274" t="s">
        <v>25</v>
      </c>
      <c r="B460" s="275">
        <f>SUM(C147:C177)-10</f>
        <v>183</v>
      </c>
      <c r="C460" s="343">
        <v>0</v>
      </c>
      <c r="J460" s="326" t="str">
        <f>I2</f>
        <v>D kişisi</v>
      </c>
      <c r="K460" s="326">
        <f>(I25*8+I26)/8</f>
        <v>36.25</v>
      </c>
      <c r="AA460" s="286"/>
      <c r="AB460" s="286"/>
      <c r="AC460" s="286"/>
      <c r="AD460" s="286"/>
      <c r="AE460" s="286"/>
      <c r="AF460" s="286"/>
    </row>
    <row r="461" spans="1:32" s="259" customFormat="1" ht="15.75">
      <c r="A461" s="274" t="s">
        <v>26</v>
      </c>
      <c r="B461" s="275">
        <f>SUM(C178:C207)-10</f>
        <v>186</v>
      </c>
      <c r="C461" s="343">
        <f>B461-C457</f>
        <v>1</v>
      </c>
      <c r="J461" s="326" t="str">
        <f>K2</f>
        <v>E kişisi</v>
      </c>
      <c r="K461" s="326">
        <f>(K25*8+K26)/8</f>
        <v>7.4375</v>
      </c>
      <c r="AA461" s="286"/>
      <c r="AB461" s="286"/>
      <c r="AC461" s="286"/>
      <c r="AD461" s="286"/>
      <c r="AE461" s="286"/>
      <c r="AF461" s="286"/>
    </row>
    <row r="462" spans="1:32" s="259" customFormat="1" ht="15.75">
      <c r="A462" s="274" t="s">
        <v>27</v>
      </c>
      <c r="B462" s="275">
        <f>SUM(C208:C237)-10</f>
        <v>186</v>
      </c>
      <c r="C462" s="343">
        <v>1</v>
      </c>
      <c r="J462" s="326" t="str">
        <f>M2</f>
        <v>F kişisi</v>
      </c>
      <c r="K462" s="326">
        <f>(M25*8+M26)/8</f>
        <v>20.3125</v>
      </c>
      <c r="AA462" s="286"/>
      <c r="AB462" s="286"/>
      <c r="AC462" s="286"/>
      <c r="AD462" s="286"/>
      <c r="AE462" s="286"/>
      <c r="AF462" s="286"/>
    </row>
    <row r="463" spans="1:32" s="259" customFormat="1" ht="15.75">
      <c r="A463" s="274" t="s">
        <v>28</v>
      </c>
      <c r="B463" s="275">
        <f>SUM(C239:C268)-10</f>
        <v>175</v>
      </c>
      <c r="C463" s="343">
        <v>10</v>
      </c>
      <c r="J463" s="326" t="str">
        <f>O2</f>
        <v>G kişisi</v>
      </c>
      <c r="K463" s="326">
        <f>(O25*8+O26)/8</f>
        <v>16.75</v>
      </c>
      <c r="AA463" s="286"/>
      <c r="AB463" s="286"/>
      <c r="AC463" s="286"/>
      <c r="AD463" s="286"/>
      <c r="AE463" s="286"/>
      <c r="AF463" s="286"/>
    </row>
    <row r="464" spans="1:32" s="259" customFormat="1" ht="15.75">
      <c r="A464" s="274" t="s">
        <v>29</v>
      </c>
      <c r="B464" s="275">
        <f>SUM(C269:C299)-10</f>
        <v>194</v>
      </c>
      <c r="C464" s="343">
        <f>B464-C457</f>
        <v>9</v>
      </c>
      <c r="J464" s="326" t="str">
        <f>Q2</f>
        <v>H kişisi</v>
      </c>
      <c r="K464" s="326">
        <f>(Q25*8+Q26)/8</f>
        <v>32.875</v>
      </c>
      <c r="AA464" s="286"/>
      <c r="AB464" s="286"/>
      <c r="AC464" s="286"/>
      <c r="AD464" s="286"/>
      <c r="AE464" s="286"/>
      <c r="AF464" s="286"/>
    </row>
    <row r="465" spans="1:32" s="259" customFormat="1" ht="15.75">
      <c r="A465" s="274" t="s">
        <v>30</v>
      </c>
      <c r="B465" s="275">
        <f>SUM(C300:C330)-10</f>
        <v>191</v>
      </c>
      <c r="C465" s="343">
        <f>B465-C457</f>
        <v>6</v>
      </c>
      <c r="J465" s="326" t="str">
        <f>S2</f>
        <v>I kişisi</v>
      </c>
      <c r="K465" s="326">
        <f>(S25*8+S26)/8</f>
        <v>41.625</v>
      </c>
      <c r="AA465" s="286"/>
      <c r="AB465" s="286"/>
      <c r="AC465" s="286"/>
      <c r="AD465" s="286"/>
      <c r="AE465" s="286"/>
      <c r="AF465" s="286"/>
    </row>
    <row r="466" spans="1:32" s="259" customFormat="1" ht="15.75">
      <c r="A466" s="274" t="s">
        <v>31</v>
      </c>
      <c r="B466" s="275">
        <f>SUM(C331:C360)-10</f>
        <v>178</v>
      </c>
      <c r="C466" s="343">
        <v>0</v>
      </c>
      <c r="J466" s="326" t="str">
        <f>U2</f>
        <v>J kişisi</v>
      </c>
      <c r="K466" s="326">
        <f>(U25*8+U26)/8</f>
        <v>27.6875</v>
      </c>
      <c r="AA466" s="286"/>
      <c r="AB466" s="286"/>
      <c r="AC466" s="286"/>
      <c r="AD466" s="286"/>
      <c r="AE466" s="286"/>
      <c r="AF466" s="286"/>
    </row>
    <row r="467" spans="1:32" s="259" customFormat="1" ht="15.75">
      <c r="A467" s="274" t="s">
        <v>32</v>
      </c>
      <c r="B467" s="275">
        <f>SUM(C361:C391)-10</f>
        <v>194</v>
      </c>
      <c r="C467" s="343">
        <v>0</v>
      </c>
      <c r="J467" s="326" t="str">
        <f>W2</f>
        <v>K kişisi</v>
      </c>
      <c r="K467" s="326">
        <f>(W25*8+W26)/8</f>
        <v>39.9375</v>
      </c>
      <c r="AA467" s="286"/>
      <c r="AB467" s="286"/>
      <c r="AC467" s="286"/>
      <c r="AD467" s="286"/>
      <c r="AE467" s="286"/>
      <c r="AF467" s="286"/>
    </row>
    <row r="468" spans="1:32" s="259" customFormat="1" ht="15.75">
      <c r="A468" s="274" t="s">
        <v>33</v>
      </c>
      <c r="B468" s="275">
        <f>SUM(C392:C421)-10</f>
        <v>183</v>
      </c>
      <c r="C468" s="343">
        <v>0</v>
      </c>
      <c r="J468" s="326" t="str">
        <f>Y2</f>
        <v>L kişisi</v>
      </c>
      <c r="K468" s="326">
        <f>(Y25*8+Y26)/8</f>
        <v>15.375</v>
      </c>
      <c r="AA468" s="286"/>
      <c r="AB468" s="286"/>
      <c r="AC468" s="286"/>
      <c r="AD468" s="286"/>
      <c r="AE468" s="286"/>
      <c r="AF468" s="286"/>
    </row>
    <row r="469" spans="1:32" s="259" customFormat="1" ht="15.75">
      <c r="A469" s="274" t="s">
        <v>34</v>
      </c>
      <c r="B469" s="275">
        <f>SUM(C422:C453)-10</f>
        <v>186</v>
      </c>
      <c r="C469" s="343">
        <f>B469-C457</f>
        <v>1</v>
      </c>
      <c r="J469" s="326" t="str">
        <f>AA2</f>
        <v>M kişisi</v>
      </c>
      <c r="K469" s="326">
        <f>(AA25*8+AA26)/8</f>
        <v>-0.625</v>
      </c>
      <c r="AA469" s="286"/>
      <c r="AB469" s="286"/>
      <c r="AC469" s="286"/>
      <c r="AD469" s="286"/>
      <c r="AE469" s="286"/>
      <c r="AF469" s="286"/>
    </row>
    <row r="470" spans="1:32" s="259" customFormat="1" ht="16.5" thickBot="1">
      <c r="A470" s="276"/>
      <c r="B470" s="277">
        <f>AVERAGE(B458:B469)</f>
        <v>185</v>
      </c>
      <c r="J470" s="326" t="str">
        <f>AC2</f>
        <v>N kişisi</v>
      </c>
      <c r="K470" s="326">
        <f>(AC25*8+AC26)/8</f>
        <v>0</v>
      </c>
      <c r="AA470" s="286"/>
      <c r="AB470" s="286"/>
      <c r="AC470" s="286"/>
      <c r="AD470" s="286"/>
      <c r="AE470" s="286"/>
      <c r="AF470" s="286"/>
    </row>
    <row r="471" spans="1:32" s="259" customFormat="1" ht="15.75">
      <c r="C471" s="343"/>
      <c r="J471" s="326" t="str">
        <f>AE2</f>
        <v>YENİ PERSONEL 3</v>
      </c>
      <c r="K471" s="326">
        <f>(AE25*8+AE26)/8</f>
        <v>0</v>
      </c>
      <c r="AA471" s="286"/>
      <c r="AB471" s="286"/>
      <c r="AC471" s="286"/>
      <c r="AD471" s="286"/>
      <c r="AE471" s="286"/>
      <c r="AF471" s="286"/>
    </row>
    <row r="472" spans="1:32" s="259" customFormat="1">
      <c r="AA472" s="286"/>
      <c r="AB472" s="286"/>
      <c r="AC472" s="286"/>
      <c r="AD472" s="286"/>
      <c r="AE472" s="286"/>
      <c r="AF472" s="286"/>
    </row>
    <row r="473" spans="1:32" s="259" customFormat="1">
      <c r="AA473" s="286"/>
      <c r="AB473" s="286"/>
      <c r="AC473" s="286"/>
      <c r="AD473" s="286"/>
      <c r="AE473" s="286"/>
      <c r="AF473" s="286"/>
    </row>
    <row r="474" spans="1:32" s="259" customFormat="1">
      <c r="AA474" s="286"/>
      <c r="AB474" s="286"/>
      <c r="AC474" s="286"/>
      <c r="AD474" s="286"/>
      <c r="AE474" s="286"/>
      <c r="AF474" s="286"/>
    </row>
    <row r="475" spans="1:32" s="259" customFormat="1">
      <c r="AA475" s="286"/>
      <c r="AB475" s="286"/>
      <c r="AC475" s="286"/>
      <c r="AD475" s="286"/>
      <c r="AE475" s="286"/>
      <c r="AF475" s="286"/>
    </row>
    <row r="476" spans="1:32" s="259" customFormat="1">
      <c r="B476" s="246"/>
      <c r="AA476" s="286"/>
      <c r="AB476" s="286"/>
      <c r="AC476" s="286"/>
      <c r="AD476" s="286"/>
      <c r="AE476" s="286"/>
      <c r="AF476" s="286"/>
    </row>
    <row r="477" spans="1:32" s="259" customFormat="1">
      <c r="B477" s="246"/>
      <c r="AA477" s="286"/>
      <c r="AB477" s="286"/>
      <c r="AC477" s="286"/>
      <c r="AD477" s="286"/>
      <c r="AE477" s="286"/>
      <c r="AF477" s="286"/>
    </row>
    <row r="478" spans="1:32" s="259" customFormat="1">
      <c r="AA478" s="286"/>
      <c r="AB478" s="286"/>
      <c r="AC478" s="286"/>
      <c r="AD478" s="286"/>
      <c r="AE478" s="286"/>
      <c r="AF478" s="286"/>
    </row>
    <row r="479" spans="1:32" s="259" customFormat="1">
      <c r="AA479" s="286"/>
      <c r="AB479" s="286"/>
      <c r="AC479" s="286"/>
      <c r="AD479" s="286"/>
      <c r="AE479" s="286"/>
      <c r="AF479" s="286"/>
    </row>
    <row r="480" spans="1:32" s="259" customFormat="1">
      <c r="AA480" s="286"/>
      <c r="AB480" s="286"/>
      <c r="AC480" s="286"/>
      <c r="AD480" s="286"/>
      <c r="AE480" s="286"/>
      <c r="AF480" s="286"/>
    </row>
    <row r="481" spans="27:32" s="259" customFormat="1">
      <c r="AA481" s="286"/>
      <c r="AB481" s="286"/>
      <c r="AC481" s="286"/>
      <c r="AD481" s="286"/>
      <c r="AE481" s="286"/>
      <c r="AF481" s="286"/>
    </row>
    <row r="482" spans="27:32" s="259" customFormat="1">
      <c r="AA482" s="286"/>
      <c r="AB482" s="286"/>
      <c r="AC482" s="286"/>
      <c r="AD482" s="286"/>
      <c r="AE482" s="286"/>
      <c r="AF482" s="286"/>
    </row>
    <row r="483" spans="27:32" s="259" customFormat="1">
      <c r="AA483" s="286"/>
      <c r="AB483" s="286"/>
      <c r="AC483" s="286"/>
      <c r="AD483" s="286"/>
      <c r="AE483" s="286"/>
      <c r="AF483" s="286"/>
    </row>
    <row r="484" spans="27:32" s="259" customFormat="1">
      <c r="AA484" s="286"/>
      <c r="AB484" s="286"/>
      <c r="AC484" s="286"/>
      <c r="AD484" s="286"/>
      <c r="AE484" s="286"/>
      <c r="AF484" s="286"/>
    </row>
    <row r="485" spans="27:32" s="259" customFormat="1">
      <c r="AA485" s="286"/>
      <c r="AB485" s="286"/>
      <c r="AC485" s="286"/>
      <c r="AD485" s="286"/>
      <c r="AE485" s="286"/>
      <c r="AF485" s="286"/>
    </row>
    <row r="486" spans="27:32" s="259" customFormat="1">
      <c r="AA486" s="286"/>
      <c r="AB486" s="286"/>
      <c r="AC486" s="286"/>
      <c r="AD486" s="286"/>
      <c r="AE486" s="286"/>
      <c r="AF486" s="286"/>
    </row>
    <row r="487" spans="27:32" s="259" customFormat="1">
      <c r="AA487" s="286"/>
      <c r="AB487" s="286"/>
      <c r="AC487" s="286"/>
      <c r="AD487" s="286"/>
      <c r="AE487" s="286"/>
      <c r="AF487" s="286"/>
    </row>
    <row r="488" spans="27:32" s="259" customFormat="1">
      <c r="AA488" s="286"/>
      <c r="AB488" s="286"/>
      <c r="AC488" s="286"/>
      <c r="AD488" s="286"/>
      <c r="AE488" s="286"/>
      <c r="AF488" s="286"/>
    </row>
    <row r="489" spans="27:32" s="259" customFormat="1">
      <c r="AA489" s="286"/>
      <c r="AB489" s="286"/>
      <c r="AC489" s="286"/>
      <c r="AD489" s="286"/>
      <c r="AE489" s="286"/>
      <c r="AF489" s="286"/>
    </row>
    <row r="490" spans="27:32" s="259" customFormat="1">
      <c r="AA490" s="286"/>
      <c r="AB490" s="286"/>
      <c r="AC490" s="286"/>
      <c r="AD490" s="286"/>
      <c r="AE490" s="286"/>
      <c r="AF490" s="286"/>
    </row>
    <row r="491" spans="27:32" s="259" customFormat="1">
      <c r="AA491" s="286"/>
      <c r="AB491" s="286"/>
      <c r="AC491" s="286"/>
      <c r="AD491" s="286"/>
      <c r="AE491" s="286"/>
      <c r="AF491" s="286"/>
    </row>
    <row r="492" spans="27:32" s="259" customFormat="1">
      <c r="AA492" s="286"/>
      <c r="AB492" s="286"/>
      <c r="AC492" s="286"/>
      <c r="AD492" s="286"/>
      <c r="AE492" s="286"/>
      <c r="AF492" s="286"/>
    </row>
    <row r="493" spans="27:32" s="259" customFormat="1">
      <c r="AA493" s="286"/>
      <c r="AB493" s="286"/>
      <c r="AC493" s="286"/>
      <c r="AD493" s="286"/>
      <c r="AE493" s="286"/>
      <c r="AF493" s="286"/>
    </row>
    <row r="494" spans="27:32" s="259" customFormat="1">
      <c r="AA494" s="286"/>
      <c r="AB494" s="286"/>
      <c r="AC494" s="286"/>
      <c r="AD494" s="286"/>
      <c r="AE494" s="286"/>
      <c r="AF494" s="286"/>
    </row>
    <row r="495" spans="27:32" s="259" customFormat="1">
      <c r="AA495" s="286"/>
      <c r="AB495" s="286"/>
      <c r="AC495" s="286"/>
      <c r="AD495" s="286"/>
      <c r="AE495" s="286"/>
      <c r="AF495" s="286"/>
    </row>
    <row r="496" spans="27:32" s="259" customFormat="1">
      <c r="AA496" s="286"/>
      <c r="AB496" s="286"/>
      <c r="AC496" s="286"/>
      <c r="AD496" s="286"/>
      <c r="AE496" s="286"/>
      <c r="AF496" s="286"/>
    </row>
    <row r="497" spans="1:33" s="259" customFormat="1">
      <c r="AA497" s="286"/>
      <c r="AB497" s="286"/>
      <c r="AC497" s="286"/>
      <c r="AD497" s="286"/>
      <c r="AE497" s="286"/>
      <c r="AF497" s="286"/>
    </row>
    <row r="498" spans="1:33" s="259" customFormat="1">
      <c r="AA498" s="286"/>
      <c r="AB498" s="286"/>
      <c r="AC498" s="286"/>
      <c r="AD498" s="286"/>
      <c r="AE498" s="286"/>
      <c r="AF498" s="286"/>
    </row>
    <row r="499" spans="1:33" s="259" customFormat="1">
      <c r="AA499" s="286"/>
      <c r="AB499" s="286"/>
      <c r="AC499" s="286"/>
      <c r="AD499" s="286"/>
      <c r="AE499" s="286"/>
      <c r="AF499" s="286"/>
    </row>
    <row r="500" spans="1:33" s="259" customFormat="1">
      <c r="AA500" s="286"/>
      <c r="AB500" s="286"/>
      <c r="AC500" s="286"/>
      <c r="AD500" s="286"/>
      <c r="AE500" s="286"/>
      <c r="AF500" s="286"/>
    </row>
    <row r="501" spans="1:33" s="259" customFormat="1">
      <c r="AA501" s="286"/>
      <c r="AB501" s="286"/>
      <c r="AC501" s="286"/>
      <c r="AD501" s="286"/>
      <c r="AE501" s="286"/>
      <c r="AF501" s="286"/>
    </row>
    <row r="502" spans="1:33" s="259" customFormat="1">
      <c r="AA502" s="286"/>
      <c r="AB502" s="286"/>
      <c r="AC502" s="286"/>
      <c r="AD502" s="286"/>
      <c r="AE502" s="286"/>
      <c r="AF502" s="286"/>
    </row>
    <row r="503" spans="1:33" s="259" customFormat="1">
      <c r="AA503" s="286"/>
      <c r="AB503" s="286"/>
      <c r="AC503" s="286"/>
      <c r="AD503" s="286"/>
      <c r="AE503" s="286"/>
      <c r="AF503" s="286"/>
    </row>
    <row r="504" spans="1:33" s="259" customFormat="1">
      <c r="AA504" s="286"/>
      <c r="AB504" s="286"/>
      <c r="AC504" s="286"/>
      <c r="AD504" s="286"/>
      <c r="AE504" s="286"/>
      <c r="AF504" s="286"/>
    </row>
    <row r="505" spans="1:33" s="259" customFormat="1">
      <c r="AA505" s="286"/>
      <c r="AB505" s="286"/>
      <c r="AC505" s="286"/>
      <c r="AD505" s="286"/>
      <c r="AE505" s="286"/>
      <c r="AF505" s="286"/>
    </row>
    <row r="506" spans="1:33" s="259" customFormat="1" ht="15.75" thickBot="1">
      <c r="AA506" s="286"/>
      <c r="AB506" s="286"/>
      <c r="AC506" s="286"/>
      <c r="AD506" s="286"/>
      <c r="AE506" s="286"/>
      <c r="AF506" s="286"/>
    </row>
    <row r="507" spans="1:33" s="259" customFormat="1" ht="15.75" thickBot="1">
      <c r="B507" s="471" t="s">
        <v>8</v>
      </c>
      <c r="C507" s="472"/>
      <c r="D507" s="472"/>
      <c r="E507" s="472"/>
      <c r="F507" s="472"/>
      <c r="G507" s="472"/>
      <c r="H507" s="472"/>
      <c r="I507" s="472"/>
      <c r="J507" s="472"/>
      <c r="K507" s="472"/>
      <c r="L507" s="472"/>
      <c r="M507" s="537"/>
      <c r="N507" s="471" t="s">
        <v>1</v>
      </c>
      <c r="O507" s="472"/>
      <c r="P507" s="472"/>
      <c r="Q507" s="472"/>
      <c r="R507" s="472"/>
      <c r="S507" s="472"/>
      <c r="T507" s="472"/>
      <c r="U507" s="472"/>
      <c r="V507" s="472"/>
      <c r="W507" s="472"/>
      <c r="X507" s="472"/>
      <c r="Y507" s="537"/>
      <c r="AA507" s="286"/>
      <c r="AB507" s="286"/>
      <c r="AC507" s="286"/>
      <c r="AD507" s="286"/>
      <c r="AE507" s="286"/>
      <c r="AF507" s="286"/>
    </row>
    <row r="508" spans="1:33" s="259" customFormat="1" ht="15.75" thickBot="1">
      <c r="B508" s="359" t="s">
        <v>64</v>
      </c>
      <c r="C508" s="360" t="s">
        <v>65</v>
      </c>
      <c r="D508" s="360" t="s">
        <v>66</v>
      </c>
      <c r="E508" s="360" t="s">
        <v>99</v>
      </c>
      <c r="F508" s="360" t="s">
        <v>68</v>
      </c>
      <c r="G508" s="360" t="s">
        <v>100</v>
      </c>
      <c r="H508" s="360" t="s">
        <v>70</v>
      </c>
      <c r="I508" s="360" t="s">
        <v>101</v>
      </c>
      <c r="J508" s="360" t="s">
        <v>72</v>
      </c>
      <c r="K508" s="360" t="s">
        <v>102</v>
      </c>
      <c r="L508" s="361" t="s">
        <v>74</v>
      </c>
      <c r="M508" s="362" t="s">
        <v>75</v>
      </c>
      <c r="N508" s="359" t="s">
        <v>64</v>
      </c>
      <c r="O508" s="360" t="s">
        <v>65</v>
      </c>
      <c r="P508" s="360" t="s">
        <v>66</v>
      </c>
      <c r="Q508" s="360" t="s">
        <v>99</v>
      </c>
      <c r="R508" s="360" t="s">
        <v>68</v>
      </c>
      <c r="S508" s="360" t="s">
        <v>100</v>
      </c>
      <c r="T508" s="360" t="s">
        <v>70</v>
      </c>
      <c r="U508" s="360" t="s">
        <v>101</v>
      </c>
      <c r="V508" s="360" t="s">
        <v>72</v>
      </c>
      <c r="W508" s="360" t="s">
        <v>102</v>
      </c>
      <c r="X508" s="360" t="s">
        <v>74</v>
      </c>
      <c r="Y508" s="363" t="s">
        <v>75</v>
      </c>
      <c r="AB508" s="286"/>
      <c r="AC508" s="286"/>
      <c r="AD508" s="286"/>
      <c r="AE508" s="286"/>
      <c r="AF508" s="286"/>
      <c r="AG508" s="286"/>
    </row>
    <row r="509" spans="1:33" s="259" customFormat="1">
      <c r="A509" s="355" t="str">
        <f>J458</f>
        <v>A kişisi</v>
      </c>
      <c r="B509" s="347">
        <f>'OCAK 2019'!D75</f>
        <v>19</v>
      </c>
      <c r="C509" s="344">
        <f>'ŞUBAT 2019'!D75</f>
        <v>18</v>
      </c>
      <c r="D509" s="344">
        <f>'MART 2019'!D75</f>
        <v>10</v>
      </c>
      <c r="E509" s="344">
        <f>'NİSAN 2019'!D75</f>
        <v>20</v>
      </c>
      <c r="F509" s="344">
        <f>'MAYIS 2019'!D75</f>
        <v>23</v>
      </c>
      <c r="G509" s="344">
        <f>'HAZİRAN 2019'!D75</f>
        <v>15</v>
      </c>
      <c r="H509" s="344">
        <f>'TEMMUZ 2019'!D75</f>
        <v>5</v>
      </c>
      <c r="I509" s="344">
        <f>'AGUSTOS 2019'!D75</f>
        <v>0</v>
      </c>
      <c r="J509" s="344">
        <f>'EYLÜL 2019'!D75</f>
        <v>0</v>
      </c>
      <c r="K509" s="344">
        <f>'EKİM 2019'!D75</f>
        <v>0</v>
      </c>
      <c r="L509" s="346">
        <f>'KASIM 2019'!D75</f>
        <v>0</v>
      </c>
      <c r="M509" s="358">
        <f>'ARALIK 2019'!D75</f>
        <v>0</v>
      </c>
      <c r="N509" s="353">
        <f>'OCAK 2019'!E75</f>
        <v>0</v>
      </c>
      <c r="O509" s="344">
        <f>'ŞUBAT 2019'!E75</f>
        <v>0</v>
      </c>
      <c r="P509" s="344">
        <f>'MART 2019'!E75</f>
        <v>0</v>
      </c>
      <c r="Q509" s="344">
        <f>'NİSAN 2019'!E75</f>
        <v>0</v>
      </c>
      <c r="R509" s="344">
        <f>'MAYIS 2019'!E75</f>
        <v>0</v>
      </c>
      <c r="S509" s="344">
        <f>'HAZİRAN 2019'!E75</f>
        <v>0</v>
      </c>
      <c r="T509" s="344">
        <f>'TEMMUZ 2019'!E75</f>
        <v>0</v>
      </c>
      <c r="U509" s="344">
        <f>'AGUSTOS 2019'!E75</f>
        <v>0</v>
      </c>
      <c r="V509" s="344">
        <f>'EYLÜL 2019'!E75</f>
        <v>0</v>
      </c>
      <c r="W509" s="344">
        <f>'EKİM 2019'!E75</f>
        <v>0</v>
      </c>
      <c r="X509" s="344">
        <f>'KASIM 2019'!E75</f>
        <v>0</v>
      </c>
      <c r="Y509" s="354">
        <f>'ARALIK 2019'!E75</f>
        <v>0</v>
      </c>
      <c r="AB509" s="286"/>
      <c r="AC509" s="286"/>
      <c r="AD509" s="286"/>
      <c r="AE509" s="286"/>
      <c r="AF509" s="286"/>
      <c r="AG509" s="286"/>
    </row>
    <row r="510" spans="1:33" s="259" customFormat="1">
      <c r="A510" s="356" t="str">
        <f t="shared" ref="A510:A521" si="755">J459</f>
        <v>C kişisi</v>
      </c>
      <c r="B510" s="347">
        <f>'OCAK 2019'!D76</f>
        <v>0</v>
      </c>
      <c r="C510" s="344">
        <f>'ŞUBAT 2019'!D76</f>
        <v>10</v>
      </c>
      <c r="D510" s="344">
        <f>'MART 2019'!D76</f>
        <v>12</v>
      </c>
      <c r="E510" s="344">
        <f>'NİSAN 2019'!D76</f>
        <v>9</v>
      </c>
      <c r="F510" s="344">
        <f>'MAYIS 2019'!D76</f>
        <v>7</v>
      </c>
      <c r="G510" s="344">
        <f>'HAZİRAN 2019'!D76</f>
        <v>12</v>
      </c>
      <c r="H510" s="344">
        <f>'TEMMUZ 2019'!D76</f>
        <v>0</v>
      </c>
      <c r="I510" s="344">
        <f>'AGUSTOS 2019'!D76</f>
        <v>0</v>
      </c>
      <c r="J510" s="344">
        <f>'EYLÜL 2019'!D76</f>
        <v>0</v>
      </c>
      <c r="K510" s="344">
        <f>'EKİM 2019'!D76</f>
        <v>0</v>
      </c>
      <c r="L510" s="346">
        <f>'KASIM 2019'!D76</f>
        <v>0</v>
      </c>
      <c r="M510" s="358">
        <f>'ARALIK 2019'!D76</f>
        <v>0</v>
      </c>
      <c r="N510" s="353">
        <f>'OCAK 2019'!E76</f>
        <v>0</v>
      </c>
      <c r="O510" s="344">
        <f>'ŞUBAT 2019'!E76</f>
        <v>6</v>
      </c>
      <c r="P510" s="344">
        <f>'MART 2019'!E76</f>
        <v>6</v>
      </c>
      <c r="Q510" s="344">
        <f>'NİSAN 2019'!E76</f>
        <v>6</v>
      </c>
      <c r="R510" s="344">
        <f>'MAYIS 2019'!E76</f>
        <v>6</v>
      </c>
      <c r="S510" s="344">
        <f>'HAZİRAN 2019'!E76</f>
        <v>4</v>
      </c>
      <c r="T510" s="344">
        <f>'TEMMUZ 2019'!E76</f>
        <v>0</v>
      </c>
      <c r="U510" s="344">
        <f>'AGUSTOS 2019'!E76</f>
        <v>0</v>
      </c>
      <c r="V510" s="344">
        <f>'EYLÜL 2019'!E76</f>
        <v>0</v>
      </c>
      <c r="W510" s="344">
        <f>'EKİM 2019'!E76</f>
        <v>0</v>
      </c>
      <c r="X510" s="344">
        <f>'KASIM 2019'!E76</f>
        <v>0</v>
      </c>
      <c r="Y510" s="354">
        <f>'ARALIK 2019'!E76</f>
        <v>0</v>
      </c>
      <c r="AB510" s="286"/>
      <c r="AC510" s="286"/>
      <c r="AD510" s="286"/>
      <c r="AE510" s="286"/>
      <c r="AF510" s="286"/>
      <c r="AG510" s="286"/>
    </row>
    <row r="511" spans="1:33" s="259" customFormat="1">
      <c r="A511" s="356" t="str">
        <f t="shared" si="755"/>
        <v>D kişisi</v>
      </c>
      <c r="B511" s="347">
        <f>'OCAK 2019'!D77</f>
        <v>2</v>
      </c>
      <c r="C511" s="344">
        <f>'ŞUBAT 2019'!D77</f>
        <v>0</v>
      </c>
      <c r="D511" s="344">
        <f>'MART 2019'!D77</f>
        <v>0</v>
      </c>
      <c r="E511" s="344">
        <f>'NİSAN 2019'!D77</f>
        <v>0</v>
      </c>
      <c r="F511" s="344">
        <f>'MAYIS 2019'!D77</f>
        <v>0</v>
      </c>
      <c r="G511" s="344">
        <f>'HAZİRAN 2019'!D77</f>
        <v>7</v>
      </c>
      <c r="H511" s="344">
        <f>'TEMMUZ 2019'!D77</f>
        <v>0</v>
      </c>
      <c r="I511" s="344">
        <f>'AGUSTOS 2019'!D77</f>
        <v>0</v>
      </c>
      <c r="J511" s="344">
        <f>'EYLÜL 2019'!D77</f>
        <v>0</v>
      </c>
      <c r="K511" s="344">
        <f>'EKİM 2019'!D77</f>
        <v>0</v>
      </c>
      <c r="L511" s="346">
        <f>'KASIM 2019'!D77</f>
        <v>0</v>
      </c>
      <c r="M511" s="358">
        <f>'ARALIK 2019'!D77</f>
        <v>0</v>
      </c>
      <c r="N511" s="353">
        <f>'OCAK 2019'!E77</f>
        <v>0</v>
      </c>
      <c r="O511" s="344">
        <f>'ŞUBAT 2019'!E77</f>
        <v>0</v>
      </c>
      <c r="P511" s="344">
        <f>'MART 2019'!E77</f>
        <v>0</v>
      </c>
      <c r="Q511" s="344">
        <f>'NİSAN 2019'!E77</f>
        <v>0</v>
      </c>
      <c r="R511" s="344">
        <f>'MAYIS 2019'!E77</f>
        <v>0</v>
      </c>
      <c r="S511" s="344">
        <f>'HAZİRAN 2019'!E77</f>
        <v>1</v>
      </c>
      <c r="T511" s="344">
        <f>'TEMMUZ 2019'!E77</f>
        <v>0</v>
      </c>
      <c r="U511" s="344">
        <f>'AGUSTOS 2019'!E77</f>
        <v>0</v>
      </c>
      <c r="V511" s="344">
        <f>'EYLÜL 2019'!E77</f>
        <v>0</v>
      </c>
      <c r="W511" s="344">
        <f>'EKİM 2019'!E77</f>
        <v>0</v>
      </c>
      <c r="X511" s="344">
        <f>'KASIM 2019'!E77</f>
        <v>0</v>
      </c>
      <c r="Y511" s="354">
        <f>'ARALIK 2019'!E77</f>
        <v>0</v>
      </c>
      <c r="AB511" s="286"/>
      <c r="AC511" s="286"/>
      <c r="AD511" s="286"/>
      <c r="AE511" s="286"/>
      <c r="AF511" s="286"/>
      <c r="AG511" s="286"/>
    </row>
    <row r="512" spans="1:33" s="259" customFormat="1">
      <c r="A512" s="356" t="str">
        <f t="shared" si="755"/>
        <v>E kişisi</v>
      </c>
      <c r="B512" s="347">
        <f>'OCAK 2019'!D78</f>
        <v>14</v>
      </c>
      <c r="C512" s="344">
        <f>'ŞUBAT 2019'!D78</f>
        <v>0</v>
      </c>
      <c r="D512" s="344">
        <f>'MART 2019'!D78</f>
        <v>15</v>
      </c>
      <c r="E512" s="344">
        <f>'NİSAN 2019'!D78</f>
        <v>14</v>
      </c>
      <c r="F512" s="344">
        <f>'MAYIS 2019'!D78</f>
        <v>7</v>
      </c>
      <c r="G512" s="344">
        <f>'HAZİRAN 2019'!D78</f>
        <v>11</v>
      </c>
      <c r="H512" s="344">
        <f>'TEMMUZ 2019'!D78</f>
        <v>0</v>
      </c>
      <c r="I512" s="344">
        <f>'AGUSTOS 2019'!D78</f>
        <v>0</v>
      </c>
      <c r="J512" s="344">
        <f>'EYLÜL 2019'!D78</f>
        <v>0</v>
      </c>
      <c r="K512" s="344">
        <f>'EKİM 2019'!D78</f>
        <v>0</v>
      </c>
      <c r="L512" s="346">
        <f>'KASIM 2019'!D78</f>
        <v>0</v>
      </c>
      <c r="M512" s="358">
        <f>'ARALIK 2019'!D78</f>
        <v>0</v>
      </c>
      <c r="N512" s="353">
        <f>'OCAK 2019'!E78</f>
        <v>4</v>
      </c>
      <c r="O512" s="344">
        <f>'ŞUBAT 2019'!E78</f>
        <v>0</v>
      </c>
      <c r="P512" s="344">
        <f>'MART 2019'!E78</f>
        <v>3</v>
      </c>
      <c r="Q512" s="344">
        <f>'NİSAN 2019'!E78</f>
        <v>5</v>
      </c>
      <c r="R512" s="344">
        <f>'MAYIS 2019'!E78</f>
        <v>6</v>
      </c>
      <c r="S512" s="344">
        <f>'HAZİRAN 2019'!E78</f>
        <v>4</v>
      </c>
      <c r="T512" s="344">
        <f>'TEMMUZ 2019'!E78</f>
        <v>0</v>
      </c>
      <c r="U512" s="344">
        <f>'AGUSTOS 2019'!E78</f>
        <v>0</v>
      </c>
      <c r="V512" s="344">
        <f>'EYLÜL 2019'!E78</f>
        <v>0</v>
      </c>
      <c r="W512" s="344">
        <f>'EKİM 2019'!E78</f>
        <v>0</v>
      </c>
      <c r="X512" s="344">
        <f>'KASIM 2019'!E78</f>
        <v>0</v>
      </c>
      <c r="Y512" s="354">
        <f>'ARALIK 2019'!E78</f>
        <v>0</v>
      </c>
      <c r="AB512" s="286"/>
      <c r="AC512" s="286"/>
      <c r="AD512" s="286"/>
      <c r="AE512" s="286"/>
      <c r="AF512" s="286"/>
      <c r="AG512" s="286"/>
    </row>
    <row r="513" spans="1:33" s="259" customFormat="1">
      <c r="A513" s="356" t="str">
        <f t="shared" si="755"/>
        <v>F kişisi</v>
      </c>
      <c r="B513" s="347">
        <f>'OCAK 2019'!D79</f>
        <v>3</v>
      </c>
      <c r="C513" s="344">
        <f>'ŞUBAT 2019'!D79</f>
        <v>12</v>
      </c>
      <c r="D513" s="344">
        <f>'MART 2019'!D79</f>
        <v>10</v>
      </c>
      <c r="E513" s="344">
        <f>'NİSAN 2019'!D79</f>
        <v>12</v>
      </c>
      <c r="F513" s="344">
        <f>'MAYIS 2019'!D79</f>
        <v>19</v>
      </c>
      <c r="G513" s="344">
        <f>'HAZİRAN 2019'!D79</f>
        <v>8</v>
      </c>
      <c r="H513" s="344">
        <f>'TEMMUZ 2019'!D79</f>
        <v>5</v>
      </c>
      <c r="I513" s="344">
        <f>'AGUSTOS 2019'!D79</f>
        <v>0</v>
      </c>
      <c r="J513" s="344">
        <f>'EYLÜL 2019'!D79</f>
        <v>0</v>
      </c>
      <c r="K513" s="344">
        <f>'EKİM 2019'!D79</f>
        <v>0</v>
      </c>
      <c r="L513" s="346">
        <f>'KASIM 2019'!D79</f>
        <v>0</v>
      </c>
      <c r="M513" s="358">
        <f>'ARALIK 2019'!D79</f>
        <v>0</v>
      </c>
      <c r="N513" s="353">
        <f>'OCAK 2019'!E79</f>
        <v>10</v>
      </c>
      <c r="O513" s="344">
        <f>'ŞUBAT 2019'!E79</f>
        <v>3</v>
      </c>
      <c r="P513" s="344">
        <f>'MART 2019'!E79</f>
        <v>1</v>
      </c>
      <c r="Q513" s="344">
        <f>'NİSAN 2019'!E79</f>
        <v>4</v>
      </c>
      <c r="R513" s="344">
        <f>'MAYIS 2019'!E79</f>
        <v>2</v>
      </c>
      <c r="S513" s="344">
        <f>'HAZİRAN 2019'!E79</f>
        <v>6</v>
      </c>
      <c r="T513" s="344">
        <f>'TEMMUZ 2019'!E79</f>
        <v>0</v>
      </c>
      <c r="U513" s="344">
        <f>'AGUSTOS 2019'!E79</f>
        <v>0</v>
      </c>
      <c r="V513" s="344">
        <f>'EYLÜL 2019'!E79</f>
        <v>0</v>
      </c>
      <c r="W513" s="344">
        <f>'EKİM 2019'!E79</f>
        <v>0</v>
      </c>
      <c r="X513" s="344">
        <f>'KASIM 2019'!E79</f>
        <v>0</v>
      </c>
      <c r="Y513" s="354">
        <f>'ARALIK 2019'!E79</f>
        <v>0</v>
      </c>
      <c r="AB513" s="286"/>
      <c r="AC513" s="286"/>
      <c r="AD513" s="286"/>
      <c r="AE513" s="286"/>
      <c r="AF513" s="286"/>
      <c r="AG513" s="286"/>
    </row>
    <row r="514" spans="1:33" s="259" customFormat="1">
      <c r="A514" s="356" t="str">
        <f t="shared" si="755"/>
        <v>G kişisi</v>
      </c>
      <c r="B514" s="347">
        <f>'OCAK 2019'!D80</f>
        <v>22</v>
      </c>
      <c r="C514" s="344">
        <f>'ŞUBAT 2019'!D80</f>
        <v>16</v>
      </c>
      <c r="D514" s="344">
        <f>'MART 2019'!D80</f>
        <v>16</v>
      </c>
      <c r="E514" s="344">
        <f>'NİSAN 2019'!D80</f>
        <v>19</v>
      </c>
      <c r="F514" s="344">
        <f>'MAYIS 2019'!D80</f>
        <v>17</v>
      </c>
      <c r="G514" s="344">
        <f>'HAZİRAN 2019'!D80</f>
        <v>1</v>
      </c>
      <c r="H514" s="344">
        <f>'TEMMUZ 2019'!D80</f>
        <v>5</v>
      </c>
      <c r="I514" s="344">
        <f>'AGUSTOS 2019'!D80</f>
        <v>0</v>
      </c>
      <c r="J514" s="344">
        <f>'EYLÜL 2019'!D80</f>
        <v>0</v>
      </c>
      <c r="K514" s="344">
        <f>'EKİM 2019'!D80</f>
        <v>0</v>
      </c>
      <c r="L514" s="346">
        <f>'KASIM 2019'!D80</f>
        <v>0</v>
      </c>
      <c r="M514" s="358">
        <f>'ARALIK 2019'!D80</f>
        <v>0</v>
      </c>
      <c r="N514" s="353">
        <f>'OCAK 2019'!E80</f>
        <v>0</v>
      </c>
      <c r="O514" s="344">
        <f>'ŞUBAT 2019'!E80</f>
        <v>2</v>
      </c>
      <c r="P514" s="344">
        <f>'MART 2019'!E80</f>
        <v>3</v>
      </c>
      <c r="Q514" s="344">
        <f>'NİSAN 2019'!E80</f>
        <v>0</v>
      </c>
      <c r="R514" s="344">
        <f>'MAYIS 2019'!E80</f>
        <v>0</v>
      </c>
      <c r="S514" s="344">
        <f>'HAZİRAN 2019'!E80</f>
        <v>1</v>
      </c>
      <c r="T514" s="344">
        <f>'TEMMUZ 2019'!E80</f>
        <v>0</v>
      </c>
      <c r="U514" s="344">
        <f>'AGUSTOS 2019'!E80</f>
        <v>0</v>
      </c>
      <c r="V514" s="344">
        <f>'EYLÜL 2019'!E80</f>
        <v>0</v>
      </c>
      <c r="W514" s="344">
        <f>'EKİM 2019'!E80</f>
        <v>0</v>
      </c>
      <c r="X514" s="344">
        <f>'KASIM 2019'!E80</f>
        <v>0</v>
      </c>
      <c r="Y514" s="354">
        <f>'ARALIK 2019'!E80</f>
        <v>0</v>
      </c>
      <c r="AB514" s="286"/>
      <c r="AC514" s="286"/>
      <c r="AD514" s="286"/>
      <c r="AE514" s="286"/>
      <c r="AF514" s="286"/>
      <c r="AG514" s="286"/>
    </row>
    <row r="515" spans="1:33" s="259" customFormat="1">
      <c r="A515" s="356" t="str">
        <f t="shared" si="755"/>
        <v>H kişisi</v>
      </c>
      <c r="B515" s="347">
        <f>'OCAK 2019'!D81</f>
        <v>3</v>
      </c>
      <c r="C515" s="344">
        <f>'ŞUBAT 2019'!D81</f>
        <v>5</v>
      </c>
      <c r="D515" s="344">
        <f>'MART 2019'!D81</f>
        <v>5</v>
      </c>
      <c r="E515" s="344">
        <f>'NİSAN 2019'!D81</f>
        <v>4</v>
      </c>
      <c r="F515" s="344">
        <f>'MAYIS 2019'!D81</f>
        <v>4</v>
      </c>
      <c r="G515" s="344">
        <f>'HAZİRAN 2019'!D81</f>
        <v>3</v>
      </c>
      <c r="H515" s="344">
        <f>'TEMMUZ 2019'!D81</f>
        <v>0</v>
      </c>
      <c r="I515" s="344">
        <f>'AGUSTOS 2019'!D81</f>
        <v>0</v>
      </c>
      <c r="J515" s="344">
        <f>'EYLÜL 2019'!D81</f>
        <v>0</v>
      </c>
      <c r="K515" s="344">
        <f>'EKİM 2019'!D81</f>
        <v>0</v>
      </c>
      <c r="L515" s="346">
        <f>'KASIM 2019'!D81</f>
        <v>0</v>
      </c>
      <c r="M515" s="358">
        <f>'ARALIK 2019'!D81</f>
        <v>0</v>
      </c>
      <c r="N515" s="353">
        <f>'OCAK 2019'!E81</f>
        <v>10</v>
      </c>
      <c r="O515" s="344">
        <f>'ŞUBAT 2019'!E81</f>
        <v>8</v>
      </c>
      <c r="P515" s="344">
        <f>'MART 2019'!E81</f>
        <v>9</v>
      </c>
      <c r="Q515" s="344">
        <f>'NİSAN 2019'!E81</f>
        <v>9</v>
      </c>
      <c r="R515" s="344">
        <f>'MAYIS 2019'!E81</f>
        <v>9</v>
      </c>
      <c r="S515" s="344">
        <f>'HAZİRAN 2019'!E81</f>
        <v>4</v>
      </c>
      <c r="T515" s="344">
        <f>'TEMMUZ 2019'!E81</f>
        <v>1</v>
      </c>
      <c r="U515" s="344">
        <f>'AGUSTOS 2019'!E81</f>
        <v>0</v>
      </c>
      <c r="V515" s="344">
        <f>'EYLÜL 2019'!E81</f>
        <v>0</v>
      </c>
      <c r="W515" s="344">
        <f>'EKİM 2019'!E81</f>
        <v>0</v>
      </c>
      <c r="X515" s="344">
        <f>'KASIM 2019'!E81</f>
        <v>0</v>
      </c>
      <c r="Y515" s="354">
        <f>'ARALIK 2019'!E81</f>
        <v>0</v>
      </c>
      <c r="AB515" s="286"/>
      <c r="AC515" s="286"/>
      <c r="AD515" s="286"/>
      <c r="AE515" s="286"/>
      <c r="AF515" s="286"/>
      <c r="AG515" s="286"/>
    </row>
    <row r="516" spans="1:33" s="259" customFormat="1">
      <c r="A516" s="356" t="str">
        <f t="shared" si="755"/>
        <v>I kişisi</v>
      </c>
      <c r="B516" s="347">
        <f>'OCAK 2019'!D82</f>
        <v>22</v>
      </c>
      <c r="C516" s="344">
        <f>'ŞUBAT 2019'!D82</f>
        <v>20</v>
      </c>
      <c r="D516" s="344">
        <f>'MART 2019'!D82</f>
        <v>23</v>
      </c>
      <c r="E516" s="344">
        <f>'NİSAN 2019'!D82</f>
        <v>10</v>
      </c>
      <c r="F516" s="344">
        <f>'MAYIS 2019'!D82</f>
        <v>20</v>
      </c>
      <c r="G516" s="344">
        <f>'HAZİRAN 2019'!D82</f>
        <v>16</v>
      </c>
      <c r="H516" s="344">
        <f>'TEMMUZ 2019'!D82</f>
        <v>5</v>
      </c>
      <c r="I516" s="344">
        <f>'AGUSTOS 2019'!D82</f>
        <v>0</v>
      </c>
      <c r="J516" s="344">
        <f>'EYLÜL 2019'!D82</f>
        <v>0</v>
      </c>
      <c r="K516" s="344">
        <f>'EKİM 2019'!D82</f>
        <v>0</v>
      </c>
      <c r="L516" s="346">
        <f>'KASIM 2019'!D82</f>
        <v>0</v>
      </c>
      <c r="M516" s="358">
        <f>'ARALIK 2019'!D82</f>
        <v>0</v>
      </c>
      <c r="N516" s="353">
        <f>'OCAK 2019'!E82</f>
        <v>0</v>
      </c>
      <c r="O516" s="344">
        <f>'ŞUBAT 2019'!E82</f>
        <v>0</v>
      </c>
      <c r="P516" s="344">
        <f>'MART 2019'!E82</f>
        <v>0</v>
      </c>
      <c r="Q516" s="344">
        <f>'NİSAN 2019'!E82</f>
        <v>0</v>
      </c>
      <c r="R516" s="344">
        <f>'MAYIS 2019'!E82</f>
        <v>0</v>
      </c>
      <c r="S516" s="344">
        <f>'HAZİRAN 2019'!E82</f>
        <v>1</v>
      </c>
      <c r="T516" s="344">
        <f>'TEMMUZ 2019'!E82</f>
        <v>0</v>
      </c>
      <c r="U516" s="344">
        <f>'AGUSTOS 2019'!E82</f>
        <v>0</v>
      </c>
      <c r="V516" s="344">
        <f>'EYLÜL 2019'!E82</f>
        <v>0</v>
      </c>
      <c r="W516" s="344">
        <f>'EKİM 2019'!E82</f>
        <v>0</v>
      </c>
      <c r="X516" s="344">
        <f>'KASIM 2019'!E82</f>
        <v>0</v>
      </c>
      <c r="Y516" s="354">
        <f>'ARALIK 2019'!E82</f>
        <v>0</v>
      </c>
      <c r="AB516" s="286"/>
      <c r="AC516" s="286"/>
      <c r="AD516" s="286"/>
      <c r="AE516" s="286"/>
      <c r="AF516" s="286"/>
      <c r="AG516" s="286"/>
    </row>
    <row r="517" spans="1:33" s="259" customFormat="1">
      <c r="A517" s="356" t="str">
        <f t="shared" si="755"/>
        <v>J kişisi</v>
      </c>
      <c r="B517" s="347">
        <f>'OCAK 2019'!D83</f>
        <v>21</v>
      </c>
      <c r="C517" s="344">
        <f>'ŞUBAT 2019'!D83</f>
        <v>20</v>
      </c>
      <c r="D517" s="344">
        <f>'MART 2019'!D83</f>
        <v>22</v>
      </c>
      <c r="E517" s="344">
        <f>'NİSAN 2019'!D83</f>
        <v>11</v>
      </c>
      <c r="F517" s="344">
        <f>'MAYIS 2019'!D83</f>
        <v>20</v>
      </c>
      <c r="G517" s="344">
        <f>'HAZİRAN 2019'!D83</f>
        <v>5</v>
      </c>
      <c r="H517" s="344">
        <f>'TEMMUZ 2019'!D83</f>
        <v>5</v>
      </c>
      <c r="I517" s="344">
        <f>'AGUSTOS 2019'!D83</f>
        <v>0</v>
      </c>
      <c r="J517" s="344">
        <f>'EYLÜL 2019'!D83</f>
        <v>0</v>
      </c>
      <c r="K517" s="344">
        <f>'EKİM 2019'!D83</f>
        <v>0</v>
      </c>
      <c r="L517" s="346">
        <f>'KASIM 2019'!D83</f>
        <v>0</v>
      </c>
      <c r="M517" s="358">
        <f>'ARALIK 2019'!D83</f>
        <v>0</v>
      </c>
      <c r="N517" s="353">
        <f>'OCAK 2019'!E83</f>
        <v>0</v>
      </c>
      <c r="O517" s="344">
        <f>'ŞUBAT 2019'!E83</f>
        <v>0</v>
      </c>
      <c r="P517" s="344">
        <f>'MART 2019'!E83</f>
        <v>0</v>
      </c>
      <c r="Q517" s="344">
        <f>'NİSAN 2019'!E83</f>
        <v>0</v>
      </c>
      <c r="R517" s="344">
        <f>'MAYIS 2019'!E83</f>
        <v>0</v>
      </c>
      <c r="S517" s="344">
        <f>'HAZİRAN 2019'!E83</f>
        <v>0</v>
      </c>
      <c r="T517" s="344">
        <f>'TEMMUZ 2019'!E83</f>
        <v>0</v>
      </c>
      <c r="U517" s="344">
        <f>'AGUSTOS 2019'!E83</f>
        <v>0</v>
      </c>
      <c r="V517" s="344">
        <f>'EYLÜL 2019'!E83</f>
        <v>0</v>
      </c>
      <c r="W517" s="344">
        <f>'EKİM 2019'!E83</f>
        <v>0</v>
      </c>
      <c r="X517" s="344">
        <f>'KASIM 2019'!E83</f>
        <v>0</v>
      </c>
      <c r="Y517" s="354">
        <f>'ARALIK 2019'!E83</f>
        <v>0</v>
      </c>
      <c r="AB517" s="286"/>
      <c r="AC517" s="286"/>
      <c r="AD517" s="286"/>
      <c r="AE517" s="286"/>
      <c r="AF517" s="286"/>
      <c r="AG517" s="286"/>
    </row>
    <row r="518" spans="1:33" s="259" customFormat="1">
      <c r="A518" s="356" t="str">
        <f t="shared" si="755"/>
        <v>K kişisi</v>
      </c>
      <c r="B518" s="347">
        <f>'OCAK 2019'!D84</f>
        <v>10</v>
      </c>
      <c r="C518" s="344">
        <f>'ŞUBAT 2019'!D84</f>
        <v>2</v>
      </c>
      <c r="D518" s="344">
        <f>'MART 2019'!D84</f>
        <v>8</v>
      </c>
      <c r="E518" s="344">
        <f>'NİSAN 2019'!D84</f>
        <v>13</v>
      </c>
      <c r="F518" s="344">
        <f>'MAYIS 2019'!D84</f>
        <v>10</v>
      </c>
      <c r="G518" s="344">
        <f>'HAZİRAN 2019'!D84</f>
        <v>6</v>
      </c>
      <c r="H518" s="344">
        <f>'TEMMUZ 2019'!D84</f>
        <v>0</v>
      </c>
      <c r="I518" s="344">
        <f>'AGUSTOS 2019'!D84</f>
        <v>0</v>
      </c>
      <c r="J518" s="344">
        <f>'EYLÜL 2019'!D84</f>
        <v>0</v>
      </c>
      <c r="K518" s="344">
        <f>'EKİM 2019'!D84</f>
        <v>0</v>
      </c>
      <c r="L518" s="346">
        <f>'KASIM 2019'!D84</f>
        <v>0</v>
      </c>
      <c r="M518" s="358">
        <f>'ARALIK 2019'!D84</f>
        <v>0</v>
      </c>
      <c r="N518" s="353">
        <f>'OCAK 2019'!E84</f>
        <v>7</v>
      </c>
      <c r="O518" s="344">
        <f>'ŞUBAT 2019'!E84</f>
        <v>9</v>
      </c>
      <c r="P518" s="344">
        <f>'MART 2019'!E84</f>
        <v>7</v>
      </c>
      <c r="Q518" s="344">
        <f>'NİSAN 2019'!E84</f>
        <v>6</v>
      </c>
      <c r="R518" s="344">
        <f>'MAYIS 2019'!E84</f>
        <v>6</v>
      </c>
      <c r="S518" s="344">
        <f>'HAZİRAN 2019'!E84</f>
        <v>6</v>
      </c>
      <c r="T518" s="344">
        <f>'TEMMUZ 2019'!E84</f>
        <v>0</v>
      </c>
      <c r="U518" s="344">
        <f>'AGUSTOS 2019'!E84</f>
        <v>0</v>
      </c>
      <c r="V518" s="344">
        <f>'EYLÜL 2019'!E84</f>
        <v>0</v>
      </c>
      <c r="W518" s="344">
        <f>'EKİM 2019'!E84</f>
        <v>0</v>
      </c>
      <c r="X518" s="344">
        <f>'KASIM 2019'!E84</f>
        <v>0</v>
      </c>
      <c r="Y518" s="354">
        <f>'ARALIK 2019'!E84</f>
        <v>0</v>
      </c>
      <c r="AB518" s="286"/>
      <c r="AC518" s="286"/>
      <c r="AD518" s="286"/>
      <c r="AE518" s="286"/>
      <c r="AF518" s="286"/>
      <c r="AG518" s="286"/>
    </row>
    <row r="519" spans="1:33" s="259" customFormat="1">
      <c r="A519" s="356" t="str">
        <f t="shared" si="755"/>
        <v>L kişisi</v>
      </c>
      <c r="B519" s="347">
        <f>'OCAK 2019'!D85</f>
        <v>22</v>
      </c>
      <c r="C519" s="344">
        <f>'ŞUBAT 2019'!D85</f>
        <v>21</v>
      </c>
      <c r="D519" s="344">
        <f>'MART 2019'!D85</f>
        <v>17</v>
      </c>
      <c r="E519" s="344">
        <f>'NİSAN 2019'!D85</f>
        <v>23</v>
      </c>
      <c r="F519" s="344">
        <f>'MAYIS 2019'!D85</f>
        <v>0</v>
      </c>
      <c r="G519" s="344">
        <f>'HAZİRAN 2019'!D85</f>
        <v>11</v>
      </c>
      <c r="H519" s="344">
        <f>'TEMMUZ 2019'!D85</f>
        <v>0</v>
      </c>
      <c r="I519" s="344">
        <f>'AGUSTOS 2019'!D85</f>
        <v>0</v>
      </c>
      <c r="J519" s="344">
        <f>'EYLÜL 2019'!D85</f>
        <v>0</v>
      </c>
      <c r="K519" s="344">
        <f>'EKİM 2019'!D85</f>
        <v>0</v>
      </c>
      <c r="L519" s="346">
        <f>'KASIM 2019'!D85</f>
        <v>0</v>
      </c>
      <c r="M519" s="358">
        <f>'ARALIK 2019'!D85</f>
        <v>0</v>
      </c>
      <c r="N519" s="353">
        <f>'OCAK 2019'!E85</f>
        <v>0</v>
      </c>
      <c r="O519" s="344">
        <f>'ŞUBAT 2019'!E85</f>
        <v>0</v>
      </c>
      <c r="P519" s="344">
        <f>'MART 2019'!E85</f>
        <v>2</v>
      </c>
      <c r="Q519" s="344">
        <f>'NİSAN 2019'!E85</f>
        <v>0</v>
      </c>
      <c r="R519" s="344">
        <f>'MAYIS 2019'!E85</f>
        <v>0</v>
      </c>
      <c r="S519" s="344">
        <f>'HAZİRAN 2019'!E85</f>
        <v>2</v>
      </c>
      <c r="T519" s="344">
        <f>'TEMMUZ 2019'!E85</f>
        <v>0</v>
      </c>
      <c r="U519" s="344">
        <f>'AGUSTOS 2019'!E85</f>
        <v>0</v>
      </c>
      <c r="V519" s="344">
        <f>'EYLÜL 2019'!E85</f>
        <v>0</v>
      </c>
      <c r="W519" s="344">
        <f>'EKİM 2019'!E85</f>
        <v>0</v>
      </c>
      <c r="X519" s="344">
        <f>'KASIM 2019'!E85</f>
        <v>0</v>
      </c>
      <c r="Y519" s="354">
        <f>'ARALIK 2019'!E85</f>
        <v>0</v>
      </c>
      <c r="AB519" s="286"/>
      <c r="AC519" s="286"/>
      <c r="AD519" s="286"/>
      <c r="AE519" s="286"/>
      <c r="AF519" s="286"/>
      <c r="AG519" s="286"/>
    </row>
    <row r="520" spans="1:33" s="259" customFormat="1">
      <c r="A520" s="356" t="str">
        <f t="shared" si="755"/>
        <v>M kişisi</v>
      </c>
      <c r="B520" s="347">
        <f>'OCAK 2019'!D86</f>
        <v>0</v>
      </c>
      <c r="C520" s="344">
        <f>'ŞUBAT 2019'!D86</f>
        <v>0</v>
      </c>
      <c r="D520" s="344">
        <f>'MART 2019'!D86</f>
        <v>0</v>
      </c>
      <c r="E520" s="344">
        <f>'NİSAN 2019'!D86</f>
        <v>0</v>
      </c>
      <c r="F520" s="344">
        <f>'MAYIS 2019'!D86</f>
        <v>15</v>
      </c>
      <c r="G520" s="344">
        <f>'HAZİRAN 2019'!D86</f>
        <v>12</v>
      </c>
      <c r="H520" s="344">
        <f>'TEMMUZ 2019'!D86</f>
        <v>5</v>
      </c>
      <c r="I520" s="344">
        <f>'AGUSTOS 2019'!D86</f>
        <v>0</v>
      </c>
      <c r="J520" s="344">
        <f>'EYLÜL 2019'!D86</f>
        <v>0</v>
      </c>
      <c r="K520" s="344">
        <f>'EKİM 2019'!D86</f>
        <v>0</v>
      </c>
      <c r="L520" s="346">
        <f>'KASIM 2019'!D86</f>
        <v>0</v>
      </c>
      <c r="M520" s="358">
        <f>'ARALIK 2019'!D86</f>
        <v>0</v>
      </c>
      <c r="N520" s="353">
        <f>'OCAK 2019'!E86</f>
        <v>0</v>
      </c>
      <c r="O520" s="344">
        <f>'ŞUBAT 2019'!E86</f>
        <v>0</v>
      </c>
      <c r="P520" s="344">
        <f>'MART 2019'!E86</f>
        <v>0</v>
      </c>
      <c r="Q520" s="344">
        <f>'NİSAN 2019'!E86</f>
        <v>0</v>
      </c>
      <c r="R520" s="344">
        <f>'MAYIS 2019'!E86</f>
        <v>2</v>
      </c>
      <c r="S520" s="344">
        <f>'HAZİRAN 2019'!E86</f>
        <v>2</v>
      </c>
      <c r="T520" s="344">
        <f>'TEMMUZ 2019'!E86</f>
        <v>0</v>
      </c>
      <c r="U520" s="344">
        <f>'AGUSTOS 2019'!E86</f>
        <v>0</v>
      </c>
      <c r="V520" s="344">
        <f>'EYLÜL 2019'!E86</f>
        <v>0</v>
      </c>
      <c r="W520" s="344">
        <f>'EKİM 2019'!E86</f>
        <v>0</v>
      </c>
      <c r="X520" s="344">
        <f>'KASIM 2019'!E86</f>
        <v>0</v>
      </c>
      <c r="Y520" s="354">
        <f>'ARALIK 2019'!E86</f>
        <v>0</v>
      </c>
      <c r="AB520" s="286"/>
      <c r="AC520" s="286"/>
      <c r="AD520" s="286"/>
      <c r="AE520" s="286"/>
      <c r="AF520" s="286"/>
      <c r="AG520" s="286"/>
    </row>
    <row r="521" spans="1:33" s="259" customFormat="1">
      <c r="A521" s="356" t="str">
        <f t="shared" si="755"/>
        <v>N kişisi</v>
      </c>
      <c r="B521" s="347">
        <f>'OCAK 2019'!D87</f>
        <v>0</v>
      </c>
      <c r="C521" s="344">
        <f>'ŞUBAT 2019'!D87</f>
        <v>0</v>
      </c>
      <c r="D521" s="344">
        <f>'MART 2019'!D87</f>
        <v>0</v>
      </c>
      <c r="E521" s="344">
        <f>'NİSAN 2019'!D87</f>
        <v>0</v>
      </c>
      <c r="F521" s="344">
        <f>'MAYIS 2019'!D87</f>
        <v>0</v>
      </c>
      <c r="G521" s="344">
        <f>'HAZİRAN 2019'!D87</f>
        <v>0</v>
      </c>
      <c r="H521" s="344">
        <f>'TEMMUZ 2019'!D87</f>
        <v>0</v>
      </c>
      <c r="I521" s="344">
        <f>'AGUSTOS 2019'!D87</f>
        <v>0</v>
      </c>
      <c r="J521" s="344">
        <f>'EYLÜL 2019'!D87</f>
        <v>0</v>
      </c>
      <c r="K521" s="344">
        <f>'EKİM 2019'!D87</f>
        <v>0</v>
      </c>
      <c r="L521" s="346">
        <f>'KASIM 2019'!D87</f>
        <v>0</v>
      </c>
      <c r="M521" s="358">
        <f>'ARALIK 2019'!D87</f>
        <v>0</v>
      </c>
      <c r="N521" s="353">
        <f>'OCAK 2019'!E87</f>
        <v>0</v>
      </c>
      <c r="O521" s="344">
        <f>'ŞUBAT 2019'!E87</f>
        <v>0</v>
      </c>
      <c r="P521" s="344">
        <f>'MART 2019'!E87</f>
        <v>0</v>
      </c>
      <c r="Q521" s="344">
        <f>'NİSAN 2019'!E87</f>
        <v>0</v>
      </c>
      <c r="R521" s="344">
        <f>'MAYIS 2019'!E87</f>
        <v>0</v>
      </c>
      <c r="S521" s="344">
        <f>'HAZİRAN 2019'!E87</f>
        <v>0</v>
      </c>
      <c r="T521" s="344">
        <f>'TEMMUZ 2019'!E87</f>
        <v>0</v>
      </c>
      <c r="U521" s="344">
        <f>'AGUSTOS 2019'!E87</f>
        <v>0</v>
      </c>
      <c r="V521" s="344">
        <f>'EYLÜL 2019'!E87</f>
        <v>0</v>
      </c>
      <c r="W521" s="344">
        <f>'EKİM 2019'!E87</f>
        <v>0</v>
      </c>
      <c r="X521" s="344">
        <f>'KASIM 2019'!E87</f>
        <v>0</v>
      </c>
      <c r="Y521" s="354">
        <f>'ARALIK 2019'!E87</f>
        <v>0</v>
      </c>
      <c r="AB521" s="286"/>
      <c r="AC521" s="286"/>
      <c r="AD521" s="286"/>
      <c r="AE521" s="286"/>
      <c r="AF521" s="286"/>
      <c r="AG521" s="286"/>
    </row>
    <row r="522" spans="1:33" s="259" customFormat="1" ht="15.75" thickBot="1">
      <c r="A522" s="357" t="str">
        <f>J471</f>
        <v>YENİ PERSONEL 3</v>
      </c>
      <c r="B522" s="347">
        <f>'OCAK 2019'!D88</f>
        <v>0</v>
      </c>
      <c r="C522" s="344">
        <f>'ŞUBAT 2019'!D88</f>
        <v>0</v>
      </c>
      <c r="D522" s="344">
        <f>'MART 2019'!D88</f>
        <v>0</v>
      </c>
      <c r="E522" s="344">
        <f>'NİSAN 2019'!D88</f>
        <v>0</v>
      </c>
      <c r="F522" s="344">
        <f>'MAYIS 2019'!D88</f>
        <v>0</v>
      </c>
      <c r="G522" s="344">
        <f>'HAZİRAN 2019'!D88</f>
        <v>0</v>
      </c>
      <c r="H522" s="344">
        <f>'TEMMUZ 2019'!D88</f>
        <v>0</v>
      </c>
      <c r="I522" s="344">
        <f>'AGUSTOS 2019'!D88</f>
        <v>0</v>
      </c>
      <c r="J522" s="344">
        <f>'EYLÜL 2019'!D88</f>
        <v>0</v>
      </c>
      <c r="K522" s="344">
        <f>'EKİM 2019'!D88</f>
        <v>0</v>
      </c>
      <c r="L522" s="346">
        <f>'KASIM 2019'!D88</f>
        <v>0</v>
      </c>
      <c r="M522" s="358">
        <f>'ARALIK 2019'!D88</f>
        <v>0</v>
      </c>
      <c r="N522" s="353">
        <f>'OCAK 2019'!E88</f>
        <v>0</v>
      </c>
      <c r="O522" s="344">
        <f>'ŞUBAT 2019'!E88</f>
        <v>0</v>
      </c>
      <c r="P522" s="344">
        <f>'MART 2019'!E88</f>
        <v>0</v>
      </c>
      <c r="Q522" s="344">
        <f>'NİSAN 2019'!E88</f>
        <v>0</v>
      </c>
      <c r="R522" s="344">
        <f>'MAYIS 2019'!E88</f>
        <v>0</v>
      </c>
      <c r="S522" s="344">
        <f>'HAZİRAN 2019'!E88</f>
        <v>0</v>
      </c>
      <c r="T522" s="344">
        <f>'TEMMUZ 2019'!E88</f>
        <v>0</v>
      </c>
      <c r="U522" s="344">
        <f>'AGUSTOS 2019'!E88</f>
        <v>0</v>
      </c>
      <c r="V522" s="344">
        <f>'EYLÜL 2019'!E88</f>
        <v>0</v>
      </c>
      <c r="W522" s="344">
        <f>'EKİM 2019'!E88</f>
        <v>0</v>
      </c>
      <c r="X522" s="344">
        <f>'KASIM 2019'!E88</f>
        <v>0</v>
      </c>
      <c r="Y522" s="354">
        <f>'ARALIK 2019'!E88</f>
        <v>0</v>
      </c>
      <c r="AB522" s="286"/>
      <c r="AC522" s="286"/>
      <c r="AD522" s="286"/>
      <c r="AE522" s="286"/>
      <c r="AF522" s="286"/>
      <c r="AG522" s="286"/>
    </row>
    <row r="523" spans="1:33" s="259" customFormat="1">
      <c r="A523" s="345"/>
      <c r="B523" s="345" t="s">
        <v>8</v>
      </c>
      <c r="C523" s="345" t="s">
        <v>1</v>
      </c>
      <c r="AA523" s="286"/>
      <c r="AB523" s="286"/>
      <c r="AC523" s="286"/>
      <c r="AD523" s="286"/>
      <c r="AE523" s="286"/>
      <c r="AF523" s="286"/>
    </row>
    <row r="524" spans="1:33" s="259" customFormat="1">
      <c r="A524" s="345" t="str">
        <f>A509</f>
        <v>A kişisi</v>
      </c>
      <c r="B524" s="259">
        <f>SUM(B509:M509)/5</f>
        <v>22</v>
      </c>
      <c r="C524" s="259">
        <f>SUM(N509:Y509)/2.5</f>
        <v>0</v>
      </c>
      <c r="D524" s="345" t="s">
        <v>8</v>
      </c>
      <c r="AA524" s="286"/>
      <c r="AB524" s="286"/>
      <c r="AC524" s="286"/>
      <c r="AD524" s="286"/>
      <c r="AE524" s="286"/>
      <c r="AF524" s="286"/>
    </row>
    <row r="525" spans="1:33" s="259" customFormat="1">
      <c r="A525" s="345" t="str">
        <f t="shared" ref="A525:A537" si="756">A510</f>
        <v>C kişisi</v>
      </c>
      <c r="B525" s="345">
        <f>SUM(B510:M510)/5</f>
        <v>10</v>
      </c>
      <c r="C525" s="345">
        <f>SUM(N510:Y510)/2.5</f>
        <v>11.2</v>
      </c>
      <c r="D525" s="345" t="s">
        <v>103</v>
      </c>
      <c r="AA525" s="286"/>
      <c r="AB525" s="286"/>
      <c r="AC525" s="286"/>
      <c r="AD525" s="286"/>
      <c r="AE525" s="286"/>
      <c r="AF525" s="286"/>
    </row>
    <row r="526" spans="1:33" s="259" customFormat="1">
      <c r="A526" s="345" t="str">
        <f t="shared" si="756"/>
        <v>D kişisi</v>
      </c>
      <c r="B526" s="345">
        <f t="shared" ref="B526:B537" si="757">SUM(B511:M511)/5</f>
        <v>1.8</v>
      </c>
      <c r="C526" s="345">
        <f>SUM(N511:Y511)/2.5</f>
        <v>0.4</v>
      </c>
      <c r="D526" s="345" t="s">
        <v>79</v>
      </c>
      <c r="AA526" s="286"/>
      <c r="AB526" s="286"/>
      <c r="AC526" s="286"/>
      <c r="AD526" s="286"/>
      <c r="AE526" s="286"/>
      <c r="AF526" s="286"/>
    </row>
    <row r="527" spans="1:33" s="259" customFormat="1">
      <c r="A527" s="345" t="str">
        <f t="shared" si="756"/>
        <v>E kişisi</v>
      </c>
      <c r="B527" s="345">
        <f t="shared" si="757"/>
        <v>12.2</v>
      </c>
      <c r="C527" s="345">
        <f t="shared" ref="C527:C534" si="758">SUM(N512:Y512)/2.5</f>
        <v>8.8000000000000007</v>
      </c>
      <c r="D527" s="345" t="s">
        <v>103</v>
      </c>
      <c r="AA527" s="286"/>
      <c r="AB527" s="286"/>
      <c r="AC527" s="286"/>
      <c r="AD527" s="286"/>
      <c r="AE527" s="286"/>
      <c r="AF527" s="286"/>
    </row>
    <row r="528" spans="1:33" s="259" customFormat="1">
      <c r="A528" s="345" t="str">
        <f t="shared" si="756"/>
        <v>F kişisi</v>
      </c>
      <c r="B528" s="345">
        <f t="shared" si="757"/>
        <v>13.8</v>
      </c>
      <c r="C528" s="345">
        <f t="shared" si="758"/>
        <v>10.4</v>
      </c>
      <c r="D528" s="345" t="s">
        <v>103</v>
      </c>
      <c r="AA528" s="286"/>
      <c r="AB528" s="286"/>
      <c r="AC528" s="286"/>
      <c r="AD528" s="286"/>
      <c r="AE528" s="286"/>
      <c r="AF528" s="286"/>
    </row>
    <row r="529" spans="1:32" s="259" customFormat="1">
      <c r="A529" s="345" t="str">
        <f t="shared" si="756"/>
        <v>G kişisi</v>
      </c>
      <c r="B529" s="345">
        <f t="shared" si="757"/>
        <v>19.2</v>
      </c>
      <c r="C529" s="345">
        <f t="shared" si="758"/>
        <v>2.4</v>
      </c>
      <c r="D529" s="345" t="s">
        <v>8</v>
      </c>
      <c r="AA529" s="286"/>
      <c r="AB529" s="286"/>
      <c r="AC529" s="286"/>
      <c r="AD529" s="286"/>
      <c r="AE529" s="286"/>
      <c r="AF529" s="286"/>
    </row>
    <row r="530" spans="1:32" s="259" customFormat="1">
      <c r="A530" s="345" t="str">
        <f t="shared" si="756"/>
        <v>H kişisi</v>
      </c>
      <c r="B530" s="345">
        <f t="shared" si="757"/>
        <v>4.8</v>
      </c>
      <c r="C530" s="345">
        <f t="shared" si="758"/>
        <v>20</v>
      </c>
      <c r="D530" s="345" t="s">
        <v>1</v>
      </c>
      <c r="AA530" s="286"/>
      <c r="AB530" s="286"/>
      <c r="AC530" s="286"/>
      <c r="AD530" s="286"/>
      <c r="AE530" s="286"/>
      <c r="AF530" s="286"/>
    </row>
    <row r="531" spans="1:32" s="259" customFormat="1">
      <c r="A531" s="345" t="str">
        <f t="shared" si="756"/>
        <v>I kişisi</v>
      </c>
      <c r="B531" s="345">
        <f t="shared" si="757"/>
        <v>23.2</v>
      </c>
      <c r="C531" s="345">
        <f t="shared" si="758"/>
        <v>0.4</v>
      </c>
      <c r="D531" s="345" t="s">
        <v>8</v>
      </c>
      <c r="AA531" s="286"/>
      <c r="AB531" s="286"/>
      <c r="AC531" s="286"/>
      <c r="AD531" s="286"/>
      <c r="AE531" s="286"/>
      <c r="AF531" s="286"/>
    </row>
    <row r="532" spans="1:32" s="259" customFormat="1">
      <c r="A532" s="345" t="str">
        <f t="shared" si="756"/>
        <v>J kişisi</v>
      </c>
      <c r="B532" s="345">
        <f t="shared" si="757"/>
        <v>20.8</v>
      </c>
      <c r="C532" s="345">
        <f t="shared" si="758"/>
        <v>0</v>
      </c>
      <c r="D532" s="345" t="s">
        <v>8</v>
      </c>
      <c r="AA532" s="286"/>
      <c r="AB532" s="286"/>
      <c r="AC532" s="286"/>
      <c r="AD532" s="286"/>
      <c r="AE532" s="286"/>
      <c r="AF532" s="286"/>
    </row>
    <row r="533" spans="1:32" s="259" customFormat="1">
      <c r="A533" s="345" t="str">
        <f t="shared" si="756"/>
        <v>K kişisi</v>
      </c>
      <c r="B533" s="345">
        <f t="shared" si="757"/>
        <v>9.8000000000000007</v>
      </c>
      <c r="C533" s="345">
        <f t="shared" si="758"/>
        <v>16.399999999999999</v>
      </c>
      <c r="D533" s="352" t="s">
        <v>103</v>
      </c>
      <c r="AA533" s="286"/>
      <c r="AB533" s="286"/>
      <c r="AC533" s="286"/>
      <c r="AD533" s="286"/>
      <c r="AE533" s="286"/>
      <c r="AF533" s="286"/>
    </row>
    <row r="534" spans="1:32" s="259" customFormat="1">
      <c r="A534" s="345" t="str">
        <f t="shared" si="756"/>
        <v>L kişisi</v>
      </c>
      <c r="B534" s="345">
        <f t="shared" si="757"/>
        <v>18.8</v>
      </c>
      <c r="C534" s="345">
        <f t="shared" si="758"/>
        <v>1.6</v>
      </c>
      <c r="D534" s="345" t="s">
        <v>8</v>
      </c>
      <c r="AA534" s="286"/>
      <c r="AB534" s="286"/>
      <c r="AC534" s="286"/>
      <c r="AD534" s="286"/>
      <c r="AE534" s="286"/>
      <c r="AF534" s="286"/>
    </row>
    <row r="535" spans="1:32" s="259" customFormat="1">
      <c r="A535" s="345" t="str">
        <f t="shared" si="756"/>
        <v>M kişisi</v>
      </c>
      <c r="B535" s="345">
        <f t="shared" si="757"/>
        <v>6.4</v>
      </c>
      <c r="C535" s="345">
        <f t="shared" ref="C535:C537" si="759">SUM(N520:Y520)/2.2</f>
        <v>1.8181818181818181</v>
      </c>
      <c r="AA535" s="286"/>
      <c r="AB535" s="286"/>
      <c r="AC535" s="286"/>
      <c r="AD535" s="286"/>
      <c r="AE535" s="286"/>
      <c r="AF535" s="286"/>
    </row>
    <row r="536" spans="1:32" s="259" customFormat="1">
      <c r="A536" s="345" t="str">
        <f t="shared" si="756"/>
        <v>N kişisi</v>
      </c>
      <c r="B536" s="345">
        <f t="shared" si="757"/>
        <v>0</v>
      </c>
      <c r="C536" s="345">
        <f t="shared" si="759"/>
        <v>0</v>
      </c>
      <c r="AA536" s="286"/>
      <c r="AB536" s="286"/>
      <c r="AC536" s="286"/>
      <c r="AD536" s="286"/>
      <c r="AE536" s="286"/>
      <c r="AF536" s="286"/>
    </row>
    <row r="537" spans="1:32" s="259" customFormat="1">
      <c r="A537" s="345" t="str">
        <f t="shared" si="756"/>
        <v>YENİ PERSONEL 3</v>
      </c>
      <c r="B537" s="345">
        <f t="shared" si="757"/>
        <v>0</v>
      </c>
      <c r="C537" s="345">
        <f t="shared" si="759"/>
        <v>0</v>
      </c>
      <c r="AA537" s="286"/>
      <c r="AB537" s="286"/>
      <c r="AC537" s="286"/>
      <c r="AD537" s="286"/>
      <c r="AE537" s="286"/>
      <c r="AF537" s="286"/>
    </row>
    <row r="538" spans="1:32" s="259" customFormat="1">
      <c r="AA538" s="286"/>
      <c r="AB538" s="286"/>
      <c r="AC538" s="286"/>
      <c r="AD538" s="286"/>
      <c r="AE538" s="286"/>
      <c r="AF538" s="286"/>
    </row>
    <row r="539" spans="1:32" s="259" customFormat="1">
      <c r="AA539" s="286"/>
      <c r="AB539" s="286"/>
      <c r="AC539" s="286"/>
      <c r="AD539" s="286"/>
      <c r="AE539" s="286"/>
      <c r="AF539" s="286"/>
    </row>
    <row r="540" spans="1:32" s="259" customFormat="1">
      <c r="AA540" s="286"/>
      <c r="AB540" s="286"/>
      <c r="AC540" s="286"/>
      <c r="AD540" s="286"/>
      <c r="AE540" s="286"/>
      <c r="AF540" s="286"/>
    </row>
    <row r="541" spans="1:32" s="259" customFormat="1">
      <c r="AA541" s="286"/>
      <c r="AB541" s="286"/>
      <c r="AC541" s="286"/>
      <c r="AD541" s="286"/>
      <c r="AE541" s="286"/>
      <c r="AF541" s="286"/>
    </row>
    <row r="542" spans="1:32" s="259" customFormat="1">
      <c r="AA542" s="286"/>
      <c r="AB542" s="286"/>
      <c r="AC542" s="286"/>
      <c r="AD542" s="286"/>
      <c r="AE542" s="286"/>
      <c r="AF542" s="286"/>
    </row>
    <row r="543" spans="1:32" s="259" customFormat="1">
      <c r="AA543" s="286"/>
      <c r="AB543" s="286"/>
      <c r="AC543" s="286"/>
      <c r="AD543" s="286"/>
      <c r="AE543" s="286"/>
      <c r="AF543" s="286"/>
    </row>
    <row r="544" spans="1:32" s="259" customFormat="1">
      <c r="AA544" s="286"/>
      <c r="AB544" s="286"/>
      <c r="AC544" s="286"/>
      <c r="AD544" s="286"/>
      <c r="AE544" s="286"/>
      <c r="AF544" s="286"/>
    </row>
    <row r="545" spans="27:32" s="259" customFormat="1">
      <c r="AA545" s="286"/>
      <c r="AB545" s="286"/>
      <c r="AC545" s="286"/>
      <c r="AD545" s="286"/>
      <c r="AE545" s="286"/>
      <c r="AF545" s="286"/>
    </row>
    <row r="546" spans="27:32" s="259" customFormat="1">
      <c r="AA546" s="286"/>
      <c r="AB546" s="286"/>
      <c r="AC546" s="286"/>
      <c r="AD546" s="286"/>
      <c r="AE546" s="286"/>
      <c r="AF546" s="286"/>
    </row>
    <row r="547" spans="27:32" s="259" customFormat="1">
      <c r="AA547" s="286"/>
      <c r="AB547" s="286"/>
      <c r="AC547" s="286"/>
      <c r="AD547" s="286"/>
      <c r="AE547" s="286"/>
      <c r="AF547" s="286"/>
    </row>
    <row r="548" spans="27:32" s="259" customFormat="1">
      <c r="AA548" s="286"/>
      <c r="AB548" s="286"/>
      <c r="AC548" s="286"/>
      <c r="AD548" s="286"/>
      <c r="AE548" s="286"/>
      <c r="AF548" s="286"/>
    </row>
    <row r="549" spans="27:32" s="259" customFormat="1">
      <c r="AA549" s="286"/>
      <c r="AB549" s="286"/>
      <c r="AC549" s="286"/>
      <c r="AD549" s="286"/>
      <c r="AE549" s="286"/>
      <c r="AF549" s="286"/>
    </row>
    <row r="550" spans="27:32" s="259" customFormat="1">
      <c r="AA550" s="286"/>
      <c r="AB550" s="286"/>
      <c r="AC550" s="286"/>
      <c r="AD550" s="286"/>
      <c r="AE550" s="286"/>
      <c r="AF550" s="286"/>
    </row>
    <row r="551" spans="27:32" s="259" customFormat="1">
      <c r="AA551" s="286"/>
      <c r="AB551" s="286"/>
      <c r="AC551" s="286"/>
      <c r="AD551" s="286"/>
      <c r="AE551" s="286"/>
      <c r="AF551" s="286"/>
    </row>
    <row r="552" spans="27:32" s="259" customFormat="1">
      <c r="AA552" s="286"/>
      <c r="AB552" s="286"/>
      <c r="AC552" s="286"/>
      <c r="AD552" s="286"/>
      <c r="AE552" s="286"/>
      <c r="AF552" s="286"/>
    </row>
    <row r="553" spans="27:32" s="259" customFormat="1">
      <c r="AA553" s="286"/>
      <c r="AB553" s="286"/>
      <c r="AC553" s="286"/>
      <c r="AD553" s="286"/>
      <c r="AE553" s="286"/>
      <c r="AF553" s="286"/>
    </row>
    <row r="554" spans="27:32" s="259" customFormat="1">
      <c r="AA554" s="286"/>
      <c r="AB554" s="286"/>
      <c r="AC554" s="286"/>
      <c r="AD554" s="286"/>
      <c r="AE554" s="286"/>
      <c r="AF554" s="286"/>
    </row>
    <row r="555" spans="27:32" s="259" customFormat="1">
      <c r="AA555" s="286"/>
      <c r="AB555" s="286"/>
      <c r="AC555" s="286"/>
      <c r="AD555" s="286"/>
      <c r="AE555" s="286"/>
      <c r="AF555" s="286"/>
    </row>
    <row r="556" spans="27:32" s="259" customFormat="1">
      <c r="AA556" s="286"/>
      <c r="AB556" s="286"/>
      <c r="AC556" s="286"/>
      <c r="AD556" s="286"/>
      <c r="AE556" s="286"/>
      <c r="AF556" s="286"/>
    </row>
    <row r="557" spans="27:32" s="259" customFormat="1">
      <c r="AA557" s="286"/>
      <c r="AB557" s="286"/>
      <c r="AC557" s="286"/>
      <c r="AD557" s="286"/>
      <c r="AE557" s="286"/>
      <c r="AF557" s="286"/>
    </row>
    <row r="558" spans="27:32" s="259" customFormat="1">
      <c r="AA558" s="286"/>
      <c r="AB558" s="286"/>
      <c r="AC558" s="286"/>
      <c r="AD558" s="286"/>
      <c r="AE558" s="286"/>
      <c r="AF558" s="286"/>
    </row>
    <row r="559" spans="27:32" s="259" customFormat="1">
      <c r="AA559" s="286"/>
      <c r="AB559" s="286"/>
      <c r="AC559" s="286"/>
      <c r="AD559" s="286"/>
      <c r="AE559" s="286"/>
      <c r="AF559" s="286"/>
    </row>
    <row r="560" spans="27:32" s="259" customFormat="1">
      <c r="AA560" s="286"/>
      <c r="AB560" s="286"/>
      <c r="AC560" s="286"/>
      <c r="AD560" s="286"/>
      <c r="AE560" s="286"/>
      <c r="AF560" s="286"/>
    </row>
    <row r="561" spans="27:32" s="259" customFormat="1">
      <c r="AA561" s="286"/>
      <c r="AB561" s="286"/>
      <c r="AC561" s="286"/>
      <c r="AD561" s="286"/>
      <c r="AE561" s="286"/>
      <c r="AF561" s="286"/>
    </row>
    <row r="562" spans="27:32" s="259" customFormat="1">
      <c r="AA562" s="286"/>
      <c r="AB562" s="286"/>
      <c r="AC562" s="286"/>
      <c r="AD562" s="286"/>
      <c r="AE562" s="286"/>
      <c r="AF562" s="286"/>
    </row>
    <row r="563" spans="27:32" s="259" customFormat="1">
      <c r="AA563" s="286"/>
      <c r="AB563" s="286"/>
      <c r="AC563" s="286"/>
      <c r="AD563" s="286"/>
      <c r="AE563" s="286"/>
      <c r="AF563" s="286"/>
    </row>
    <row r="564" spans="27:32" s="259" customFormat="1">
      <c r="AA564" s="286"/>
      <c r="AB564" s="286"/>
      <c r="AC564" s="286"/>
      <c r="AD564" s="286"/>
      <c r="AE564" s="286"/>
      <c r="AF564" s="286"/>
    </row>
    <row r="565" spans="27:32" s="259" customFormat="1">
      <c r="AA565" s="286"/>
      <c r="AB565" s="286"/>
      <c r="AC565" s="286"/>
      <c r="AD565" s="286"/>
      <c r="AE565" s="286"/>
      <c r="AF565" s="286"/>
    </row>
    <row r="566" spans="27:32" s="259" customFormat="1">
      <c r="AA566" s="286"/>
      <c r="AB566" s="286"/>
      <c r="AC566" s="286"/>
      <c r="AD566" s="286"/>
      <c r="AE566" s="286"/>
      <c r="AF566" s="286"/>
    </row>
    <row r="567" spans="27:32" s="259" customFormat="1">
      <c r="AA567" s="286"/>
      <c r="AB567" s="286"/>
      <c r="AC567" s="286"/>
      <c r="AD567" s="286"/>
      <c r="AE567" s="286"/>
      <c r="AF567" s="286"/>
    </row>
    <row r="568" spans="27:32" s="259" customFormat="1">
      <c r="AA568" s="286"/>
      <c r="AB568" s="286"/>
      <c r="AC568" s="286"/>
      <c r="AD568" s="286"/>
      <c r="AE568" s="286"/>
      <c r="AF568" s="286"/>
    </row>
    <row r="569" spans="27:32" s="259" customFormat="1">
      <c r="AA569" s="286"/>
      <c r="AB569" s="286"/>
      <c r="AC569" s="286"/>
      <c r="AD569" s="286"/>
      <c r="AE569" s="286"/>
      <c r="AF569" s="286"/>
    </row>
    <row r="570" spans="27:32" s="259" customFormat="1">
      <c r="AA570" s="286"/>
      <c r="AB570" s="286"/>
      <c r="AC570" s="286"/>
      <c r="AD570" s="286"/>
      <c r="AE570" s="286"/>
      <c r="AF570" s="286"/>
    </row>
    <row r="571" spans="27:32" s="259" customFormat="1">
      <c r="AA571" s="286"/>
      <c r="AB571" s="286"/>
      <c r="AC571" s="286"/>
      <c r="AD571" s="286"/>
      <c r="AE571" s="286"/>
      <c r="AF571" s="286"/>
    </row>
    <row r="572" spans="27:32" s="259" customFormat="1">
      <c r="AA572" s="286"/>
      <c r="AB572" s="286"/>
      <c r="AC572" s="286"/>
      <c r="AD572" s="286"/>
      <c r="AE572" s="286"/>
      <c r="AF572" s="286"/>
    </row>
    <row r="573" spans="27:32" s="259" customFormat="1">
      <c r="AA573" s="286"/>
      <c r="AB573" s="286"/>
      <c r="AC573" s="286"/>
      <c r="AD573" s="286"/>
      <c r="AE573" s="286"/>
      <c r="AF573" s="286"/>
    </row>
    <row r="574" spans="27:32" s="259" customFormat="1">
      <c r="AA574" s="286"/>
      <c r="AB574" s="286"/>
      <c r="AC574" s="286"/>
      <c r="AD574" s="286"/>
      <c r="AE574" s="286"/>
      <c r="AF574" s="286"/>
    </row>
    <row r="575" spans="27:32" s="259" customFormat="1">
      <c r="AA575" s="286"/>
      <c r="AB575" s="286"/>
      <c r="AC575" s="286"/>
      <c r="AD575" s="286"/>
      <c r="AE575" s="286"/>
      <c r="AF575" s="286"/>
    </row>
    <row r="576" spans="27:32" s="259" customFormat="1">
      <c r="AA576" s="286"/>
      <c r="AB576" s="286"/>
      <c r="AC576" s="286"/>
      <c r="AD576" s="286"/>
      <c r="AE576" s="286"/>
      <c r="AF576" s="286"/>
    </row>
    <row r="577" spans="27:32" s="259" customFormat="1">
      <c r="AA577" s="286"/>
      <c r="AB577" s="286"/>
      <c r="AC577" s="286"/>
      <c r="AD577" s="286"/>
      <c r="AE577" s="286"/>
      <c r="AF577" s="286"/>
    </row>
    <row r="578" spans="27:32" s="259" customFormat="1">
      <c r="AA578" s="286"/>
      <c r="AB578" s="286"/>
      <c r="AC578" s="286"/>
      <c r="AD578" s="286"/>
      <c r="AE578" s="286"/>
      <c r="AF578" s="286"/>
    </row>
    <row r="579" spans="27:32" s="259" customFormat="1">
      <c r="AA579" s="286"/>
      <c r="AB579" s="286"/>
      <c r="AC579" s="286"/>
      <c r="AD579" s="286"/>
      <c r="AE579" s="286"/>
      <c r="AF579" s="286"/>
    </row>
    <row r="580" spans="27:32" s="259" customFormat="1">
      <c r="AA580" s="286"/>
      <c r="AB580" s="286"/>
      <c r="AC580" s="286"/>
      <c r="AD580" s="286"/>
      <c r="AE580" s="286"/>
      <c r="AF580" s="286"/>
    </row>
    <row r="581" spans="27:32" s="259" customFormat="1">
      <c r="AA581" s="286"/>
      <c r="AB581" s="286"/>
      <c r="AC581" s="286"/>
      <c r="AD581" s="286"/>
      <c r="AE581" s="286"/>
      <c r="AF581" s="286"/>
    </row>
    <row r="582" spans="27:32" s="259" customFormat="1">
      <c r="AA582" s="286"/>
      <c r="AB582" s="286"/>
      <c r="AC582" s="286"/>
      <c r="AD582" s="286"/>
      <c r="AE582" s="286"/>
      <c r="AF582" s="286"/>
    </row>
    <row r="583" spans="27:32" s="259" customFormat="1">
      <c r="AA583" s="286"/>
      <c r="AB583" s="286"/>
      <c r="AC583" s="286"/>
      <c r="AD583" s="286"/>
      <c r="AE583" s="286"/>
      <c r="AF583" s="286"/>
    </row>
    <row r="584" spans="27:32" s="259" customFormat="1">
      <c r="AA584" s="286"/>
      <c r="AB584" s="286"/>
      <c r="AC584" s="286"/>
      <c r="AD584" s="286"/>
      <c r="AE584" s="286"/>
      <c r="AF584" s="286"/>
    </row>
    <row r="585" spans="27:32" s="259" customFormat="1">
      <c r="AA585" s="286"/>
      <c r="AB585" s="286"/>
      <c r="AC585" s="286"/>
      <c r="AD585" s="286"/>
      <c r="AE585" s="286"/>
      <c r="AF585" s="286"/>
    </row>
    <row r="586" spans="27:32" s="259" customFormat="1">
      <c r="AA586" s="286"/>
      <c r="AB586" s="286"/>
      <c r="AC586" s="286"/>
      <c r="AD586" s="286"/>
      <c r="AE586" s="286"/>
      <c r="AF586" s="286"/>
    </row>
    <row r="587" spans="27:32" s="259" customFormat="1">
      <c r="AA587" s="286"/>
      <c r="AB587" s="286"/>
      <c r="AC587" s="286"/>
      <c r="AD587" s="286"/>
      <c r="AE587" s="286"/>
      <c r="AF587" s="286"/>
    </row>
    <row r="588" spans="27:32" s="259" customFormat="1">
      <c r="AA588" s="286"/>
      <c r="AB588" s="286"/>
      <c r="AC588" s="286"/>
      <c r="AD588" s="286"/>
      <c r="AE588" s="286"/>
      <c r="AF588" s="286"/>
    </row>
    <row r="589" spans="27:32" s="259" customFormat="1">
      <c r="AA589" s="286"/>
      <c r="AB589" s="286"/>
      <c r="AC589" s="286"/>
      <c r="AD589" s="286"/>
      <c r="AE589" s="286"/>
      <c r="AF589" s="286"/>
    </row>
    <row r="590" spans="27:32" s="259" customFormat="1">
      <c r="AA590" s="286"/>
      <c r="AB590" s="286"/>
      <c r="AC590" s="286"/>
      <c r="AD590" s="286"/>
      <c r="AE590" s="286"/>
      <c r="AF590" s="286"/>
    </row>
    <row r="591" spans="27:32" s="259" customFormat="1">
      <c r="AA591" s="286"/>
      <c r="AB591" s="286"/>
      <c r="AC591" s="286"/>
      <c r="AD591" s="286"/>
      <c r="AE591" s="286"/>
      <c r="AF591" s="286"/>
    </row>
    <row r="592" spans="27:32" s="259" customFormat="1">
      <c r="AA592" s="286"/>
      <c r="AB592" s="286"/>
      <c r="AC592" s="286"/>
      <c r="AD592" s="286"/>
      <c r="AE592" s="286"/>
      <c r="AF592" s="286"/>
    </row>
    <row r="593" spans="27:32" s="259" customFormat="1">
      <c r="AA593" s="286"/>
      <c r="AB593" s="286"/>
      <c r="AC593" s="286"/>
      <c r="AD593" s="286"/>
      <c r="AE593" s="286"/>
      <c r="AF593" s="286"/>
    </row>
    <row r="594" spans="27:32" s="259" customFormat="1">
      <c r="AA594" s="286"/>
      <c r="AB594" s="286"/>
      <c r="AC594" s="286"/>
      <c r="AD594" s="286"/>
      <c r="AE594" s="286"/>
      <c r="AF594" s="286"/>
    </row>
    <row r="595" spans="27:32" s="259" customFormat="1">
      <c r="AA595" s="286"/>
      <c r="AB595" s="286"/>
      <c r="AC595" s="286"/>
      <c r="AD595" s="286"/>
      <c r="AE595" s="286"/>
      <c r="AF595" s="286"/>
    </row>
    <row r="596" spans="27:32" s="259" customFormat="1">
      <c r="AA596" s="286"/>
      <c r="AB596" s="286"/>
      <c r="AC596" s="286"/>
      <c r="AD596" s="286"/>
      <c r="AE596" s="286"/>
      <c r="AF596" s="286"/>
    </row>
    <row r="597" spans="27:32" s="259" customFormat="1">
      <c r="AA597" s="286"/>
      <c r="AB597" s="286"/>
      <c r="AC597" s="286"/>
      <c r="AD597" s="286"/>
      <c r="AE597" s="286"/>
      <c r="AF597" s="286"/>
    </row>
    <row r="598" spans="27:32" s="259" customFormat="1">
      <c r="AA598" s="286"/>
      <c r="AB598" s="286"/>
      <c r="AC598" s="286"/>
      <c r="AD598" s="286"/>
      <c r="AE598" s="286"/>
      <c r="AF598" s="286"/>
    </row>
    <row r="599" spans="27:32" s="259" customFormat="1">
      <c r="AA599" s="286"/>
      <c r="AB599" s="286"/>
      <c r="AC599" s="286"/>
      <c r="AD599" s="286"/>
      <c r="AE599" s="286"/>
      <c r="AF599" s="286"/>
    </row>
    <row r="600" spans="27:32" s="259" customFormat="1">
      <c r="AA600" s="286"/>
      <c r="AB600" s="286"/>
      <c r="AC600" s="286"/>
      <c r="AD600" s="286"/>
      <c r="AE600" s="286"/>
      <c r="AF600" s="286"/>
    </row>
    <row r="601" spans="27:32" s="259" customFormat="1">
      <c r="AA601" s="286"/>
      <c r="AB601" s="286"/>
      <c r="AC601" s="286"/>
      <c r="AD601" s="286"/>
      <c r="AE601" s="286"/>
      <c r="AF601" s="286"/>
    </row>
    <row r="602" spans="27:32" s="259" customFormat="1">
      <c r="AA602" s="286"/>
      <c r="AB602" s="286"/>
      <c r="AC602" s="286"/>
      <c r="AD602" s="286"/>
      <c r="AE602" s="286"/>
      <c r="AF602" s="286"/>
    </row>
    <row r="603" spans="27:32" s="259" customFormat="1">
      <c r="AA603" s="286"/>
      <c r="AB603" s="286"/>
      <c r="AC603" s="286"/>
      <c r="AD603" s="286"/>
      <c r="AE603" s="286"/>
      <c r="AF603" s="286"/>
    </row>
    <row r="604" spans="27:32" s="259" customFormat="1">
      <c r="AA604" s="286"/>
      <c r="AB604" s="286"/>
      <c r="AC604" s="286"/>
      <c r="AD604" s="286"/>
      <c r="AE604" s="286"/>
      <c r="AF604" s="286"/>
    </row>
    <row r="605" spans="27:32" s="259" customFormat="1">
      <c r="AA605" s="286"/>
      <c r="AB605" s="286"/>
      <c r="AC605" s="286"/>
      <c r="AD605" s="286"/>
      <c r="AE605" s="286"/>
      <c r="AF605" s="286"/>
    </row>
    <row r="606" spans="27:32" s="259" customFormat="1">
      <c r="AA606" s="286"/>
      <c r="AB606" s="286"/>
      <c r="AC606" s="286"/>
      <c r="AD606" s="286"/>
      <c r="AE606" s="286"/>
      <c r="AF606" s="286"/>
    </row>
    <row r="607" spans="27:32" s="259" customFormat="1">
      <c r="AA607" s="286"/>
      <c r="AB607" s="286"/>
      <c r="AC607" s="286"/>
      <c r="AD607" s="286"/>
      <c r="AE607" s="286"/>
      <c r="AF607" s="286"/>
    </row>
    <row r="608" spans="27:32" s="259" customFormat="1">
      <c r="AA608" s="286"/>
      <c r="AB608" s="286"/>
      <c r="AC608" s="286"/>
      <c r="AD608" s="286"/>
      <c r="AE608" s="286"/>
      <c r="AF608" s="286"/>
    </row>
    <row r="609" spans="27:32" s="259" customFormat="1">
      <c r="AA609" s="286"/>
      <c r="AB609" s="286"/>
      <c r="AC609" s="286"/>
      <c r="AD609" s="286"/>
      <c r="AE609" s="286"/>
      <c r="AF609" s="286"/>
    </row>
    <row r="610" spans="27:32" s="259" customFormat="1">
      <c r="AA610" s="286"/>
      <c r="AB610" s="286"/>
      <c r="AC610" s="286"/>
      <c r="AD610" s="286"/>
      <c r="AE610" s="286"/>
      <c r="AF610" s="286"/>
    </row>
    <row r="611" spans="27:32" s="259" customFormat="1">
      <c r="AA611" s="286"/>
      <c r="AB611" s="286"/>
      <c r="AC611" s="286"/>
      <c r="AD611" s="286"/>
      <c r="AE611" s="286"/>
      <c r="AF611" s="286"/>
    </row>
    <row r="612" spans="27:32" s="259" customFormat="1">
      <c r="AA612" s="286"/>
      <c r="AB612" s="286"/>
      <c r="AC612" s="286"/>
      <c r="AD612" s="286"/>
      <c r="AE612" s="286"/>
      <c r="AF612" s="286"/>
    </row>
    <row r="613" spans="27:32" s="259" customFormat="1">
      <c r="AA613" s="286"/>
      <c r="AB613" s="286"/>
      <c r="AC613" s="286"/>
      <c r="AD613" s="286"/>
      <c r="AE613" s="286"/>
      <c r="AF613" s="286"/>
    </row>
    <row r="614" spans="27:32" s="259" customFormat="1">
      <c r="AA614" s="286"/>
      <c r="AB614" s="286"/>
      <c r="AC614" s="286"/>
      <c r="AD614" s="286"/>
      <c r="AE614" s="286"/>
      <c r="AF614" s="286"/>
    </row>
    <row r="615" spans="27:32" s="259" customFormat="1">
      <c r="AA615" s="286"/>
      <c r="AB615" s="286"/>
      <c r="AC615" s="286"/>
      <c r="AD615" s="286"/>
      <c r="AE615" s="286"/>
      <c r="AF615" s="286"/>
    </row>
    <row r="616" spans="27:32" s="259" customFormat="1">
      <c r="AA616" s="286"/>
      <c r="AB616" s="286"/>
      <c r="AC616" s="286"/>
      <c r="AD616" s="286"/>
      <c r="AE616" s="286"/>
      <c r="AF616" s="286"/>
    </row>
    <row r="617" spans="27:32" s="259" customFormat="1">
      <c r="AA617" s="286"/>
      <c r="AB617" s="286"/>
      <c r="AC617" s="286"/>
      <c r="AD617" s="286"/>
      <c r="AE617" s="286"/>
      <c r="AF617" s="286"/>
    </row>
    <row r="618" spans="27:32" s="259" customFormat="1">
      <c r="AA618" s="286"/>
      <c r="AB618" s="286"/>
      <c r="AC618" s="286"/>
      <c r="AD618" s="286"/>
      <c r="AE618" s="286"/>
      <c r="AF618" s="286"/>
    </row>
    <row r="619" spans="27:32" s="259" customFormat="1">
      <c r="AA619" s="286"/>
      <c r="AB619" s="286"/>
      <c r="AC619" s="286"/>
      <c r="AD619" s="286"/>
      <c r="AE619" s="286"/>
      <c r="AF619" s="286"/>
    </row>
    <row r="620" spans="27:32" s="259" customFormat="1">
      <c r="AA620" s="286"/>
      <c r="AB620" s="286"/>
      <c r="AC620" s="286"/>
      <c r="AD620" s="286"/>
      <c r="AE620" s="286"/>
      <c r="AF620" s="286"/>
    </row>
    <row r="621" spans="27:32" s="259" customFormat="1">
      <c r="AA621" s="286"/>
      <c r="AB621" s="286"/>
      <c r="AC621" s="286"/>
      <c r="AD621" s="286"/>
      <c r="AE621" s="286"/>
      <c r="AF621" s="286"/>
    </row>
    <row r="622" spans="27:32" s="259" customFormat="1">
      <c r="AA622" s="286"/>
      <c r="AB622" s="286"/>
      <c r="AC622" s="286"/>
      <c r="AD622" s="286"/>
      <c r="AE622" s="286"/>
      <c r="AF622" s="286"/>
    </row>
    <row r="623" spans="27:32" s="259" customFormat="1">
      <c r="AA623" s="286"/>
      <c r="AB623" s="286"/>
      <c r="AC623" s="286"/>
      <c r="AD623" s="286"/>
      <c r="AE623" s="286"/>
      <c r="AF623" s="286"/>
    </row>
    <row r="624" spans="27:32" s="259" customFormat="1">
      <c r="AA624" s="286"/>
      <c r="AB624" s="286"/>
      <c r="AC624" s="286"/>
      <c r="AD624" s="286"/>
      <c r="AE624" s="286"/>
      <c r="AF624" s="286"/>
    </row>
    <row r="625" spans="27:32" s="259" customFormat="1">
      <c r="AA625" s="286"/>
      <c r="AB625" s="286"/>
      <c r="AC625" s="286"/>
      <c r="AD625" s="286"/>
      <c r="AE625" s="286"/>
      <c r="AF625" s="286"/>
    </row>
    <row r="626" spans="27:32" s="259" customFormat="1">
      <c r="AA626" s="286"/>
      <c r="AB626" s="286"/>
      <c r="AC626" s="286"/>
      <c r="AD626" s="286"/>
      <c r="AE626" s="286"/>
      <c r="AF626" s="286"/>
    </row>
    <row r="627" spans="27:32" s="259" customFormat="1">
      <c r="AA627" s="286"/>
      <c r="AB627" s="286"/>
      <c r="AC627" s="286"/>
      <c r="AD627" s="286"/>
      <c r="AE627" s="286"/>
      <c r="AF627" s="286"/>
    </row>
    <row r="628" spans="27:32" s="259" customFormat="1">
      <c r="AA628" s="286"/>
      <c r="AB628" s="286"/>
      <c r="AC628" s="286"/>
      <c r="AD628" s="286"/>
      <c r="AE628" s="286"/>
      <c r="AF628" s="286"/>
    </row>
    <row r="629" spans="27:32" s="259" customFormat="1">
      <c r="AA629" s="286"/>
      <c r="AB629" s="286"/>
      <c r="AC629" s="286"/>
      <c r="AD629" s="286"/>
      <c r="AE629" s="286"/>
      <c r="AF629" s="286"/>
    </row>
    <row r="630" spans="27:32" s="259" customFormat="1">
      <c r="AA630" s="286"/>
      <c r="AB630" s="286"/>
      <c r="AC630" s="286"/>
      <c r="AD630" s="286"/>
      <c r="AE630" s="286"/>
      <c r="AF630" s="286"/>
    </row>
    <row r="631" spans="27:32" s="259" customFormat="1">
      <c r="AA631" s="286"/>
      <c r="AB631" s="286"/>
      <c r="AC631" s="286"/>
      <c r="AD631" s="286"/>
      <c r="AE631" s="286"/>
      <c r="AF631" s="286"/>
    </row>
    <row r="632" spans="27:32" s="259" customFormat="1">
      <c r="AA632" s="286"/>
      <c r="AB632" s="286"/>
      <c r="AC632" s="286"/>
      <c r="AD632" s="286"/>
      <c r="AE632" s="286"/>
      <c r="AF632" s="286"/>
    </row>
    <row r="633" spans="27:32" s="259" customFormat="1">
      <c r="AA633" s="286"/>
      <c r="AB633" s="286"/>
      <c r="AC633" s="286"/>
      <c r="AD633" s="286"/>
      <c r="AE633" s="286"/>
      <c r="AF633" s="286"/>
    </row>
    <row r="634" spans="27:32" s="259" customFormat="1">
      <c r="AA634" s="286"/>
      <c r="AB634" s="286"/>
      <c r="AC634" s="286"/>
      <c r="AD634" s="286"/>
      <c r="AE634" s="286"/>
      <c r="AF634" s="286"/>
    </row>
    <row r="635" spans="27:32" s="259" customFormat="1">
      <c r="AA635" s="286"/>
      <c r="AB635" s="286"/>
      <c r="AC635" s="286"/>
      <c r="AD635" s="286"/>
      <c r="AE635" s="286"/>
      <c r="AF635" s="286"/>
    </row>
    <row r="636" spans="27:32" s="259" customFormat="1">
      <c r="AA636" s="286"/>
      <c r="AB636" s="286"/>
      <c r="AC636" s="286"/>
      <c r="AD636" s="286"/>
      <c r="AE636" s="286"/>
      <c r="AF636" s="286"/>
    </row>
    <row r="637" spans="27:32" s="259" customFormat="1">
      <c r="AA637" s="286"/>
      <c r="AB637" s="286"/>
      <c r="AC637" s="286"/>
      <c r="AD637" s="286"/>
      <c r="AE637" s="286"/>
      <c r="AF637" s="286"/>
    </row>
    <row r="638" spans="27:32" s="259" customFormat="1">
      <c r="AA638" s="286"/>
      <c r="AB638" s="286"/>
      <c r="AC638" s="286"/>
      <c r="AD638" s="286"/>
      <c r="AE638" s="286"/>
      <c r="AF638" s="286"/>
    </row>
    <row r="639" spans="27:32" s="259" customFormat="1">
      <c r="AA639" s="286"/>
      <c r="AB639" s="286"/>
      <c r="AC639" s="286"/>
      <c r="AD639" s="286"/>
      <c r="AE639" s="286"/>
      <c r="AF639" s="286"/>
    </row>
    <row r="640" spans="27:32" s="259" customFormat="1">
      <c r="AA640" s="286"/>
      <c r="AB640" s="286"/>
      <c r="AC640" s="286"/>
      <c r="AD640" s="286"/>
      <c r="AE640" s="286"/>
      <c r="AF640" s="286"/>
    </row>
    <row r="641" spans="27:32" s="259" customFormat="1">
      <c r="AA641" s="286"/>
      <c r="AB641" s="286"/>
      <c r="AC641" s="286"/>
      <c r="AD641" s="286"/>
      <c r="AE641" s="286"/>
      <c r="AF641" s="286"/>
    </row>
    <row r="642" spans="27:32" s="259" customFormat="1">
      <c r="AA642" s="286"/>
      <c r="AB642" s="286"/>
      <c r="AC642" s="286"/>
      <c r="AD642" s="286"/>
      <c r="AE642" s="286"/>
      <c r="AF642" s="286"/>
    </row>
    <row r="643" spans="27:32" s="259" customFormat="1">
      <c r="AA643" s="286"/>
      <c r="AB643" s="286"/>
      <c r="AC643" s="286"/>
      <c r="AD643" s="286"/>
      <c r="AE643" s="286"/>
      <c r="AF643" s="286"/>
    </row>
    <row r="644" spans="27:32" s="259" customFormat="1">
      <c r="AA644" s="286"/>
      <c r="AB644" s="286"/>
      <c r="AC644" s="286"/>
      <c r="AD644" s="286"/>
      <c r="AE644" s="286"/>
      <c r="AF644" s="286"/>
    </row>
    <row r="645" spans="27:32" s="259" customFormat="1">
      <c r="AA645" s="286"/>
      <c r="AB645" s="286"/>
      <c r="AC645" s="286"/>
      <c r="AD645" s="286"/>
      <c r="AE645" s="286"/>
      <c r="AF645" s="286"/>
    </row>
    <row r="646" spans="27:32" s="259" customFormat="1">
      <c r="AA646" s="286"/>
      <c r="AB646" s="286"/>
      <c r="AC646" s="286"/>
      <c r="AD646" s="286"/>
      <c r="AE646" s="286"/>
      <c r="AF646" s="286"/>
    </row>
    <row r="647" spans="27:32" s="259" customFormat="1">
      <c r="AA647" s="286"/>
      <c r="AB647" s="286"/>
      <c r="AC647" s="286"/>
      <c r="AD647" s="286"/>
      <c r="AE647" s="286"/>
      <c r="AF647" s="286"/>
    </row>
    <row r="648" spans="27:32" s="259" customFormat="1">
      <c r="AA648" s="286"/>
      <c r="AB648" s="286"/>
      <c r="AC648" s="286"/>
      <c r="AD648" s="286"/>
      <c r="AE648" s="286"/>
      <c r="AF648" s="286"/>
    </row>
    <row r="649" spans="27:32" s="259" customFormat="1">
      <c r="AA649" s="286"/>
      <c r="AB649" s="286"/>
      <c r="AC649" s="286"/>
      <c r="AD649" s="286"/>
      <c r="AE649" s="286"/>
      <c r="AF649" s="286"/>
    </row>
    <row r="650" spans="27:32" s="259" customFormat="1">
      <c r="AA650" s="286"/>
      <c r="AB650" s="286"/>
      <c r="AC650" s="286"/>
      <c r="AD650" s="286"/>
      <c r="AE650" s="286"/>
      <c r="AF650" s="286"/>
    </row>
    <row r="651" spans="27:32" s="259" customFormat="1">
      <c r="AA651" s="286"/>
      <c r="AB651" s="286"/>
      <c r="AC651" s="286"/>
      <c r="AD651" s="286"/>
      <c r="AE651" s="286"/>
      <c r="AF651" s="286"/>
    </row>
    <row r="652" spans="27:32" s="259" customFormat="1">
      <c r="AA652" s="286"/>
      <c r="AB652" s="286"/>
      <c r="AC652" s="286"/>
      <c r="AD652" s="286"/>
      <c r="AE652" s="286"/>
      <c r="AF652" s="286"/>
    </row>
    <row r="653" spans="27:32" s="259" customFormat="1">
      <c r="AA653" s="286"/>
      <c r="AB653" s="286"/>
      <c r="AC653" s="286"/>
      <c r="AD653" s="286"/>
      <c r="AE653" s="286"/>
      <c r="AF653" s="286"/>
    </row>
    <row r="654" spans="27:32" s="259" customFormat="1">
      <c r="AA654" s="286"/>
      <c r="AB654" s="286"/>
      <c r="AC654" s="286"/>
      <c r="AD654" s="286"/>
      <c r="AE654" s="286"/>
      <c r="AF654" s="286"/>
    </row>
    <row r="655" spans="27:32" s="259" customFormat="1">
      <c r="AA655" s="286"/>
      <c r="AB655" s="286"/>
      <c r="AC655" s="286"/>
      <c r="AD655" s="286"/>
      <c r="AE655" s="286"/>
      <c r="AF655" s="286"/>
    </row>
    <row r="656" spans="27:32" s="259" customFormat="1">
      <c r="AA656" s="286"/>
      <c r="AB656" s="286"/>
      <c r="AC656" s="286"/>
      <c r="AD656" s="286"/>
      <c r="AE656" s="286"/>
      <c r="AF656" s="286"/>
    </row>
    <row r="657" spans="27:32" s="259" customFormat="1">
      <c r="AA657" s="286"/>
      <c r="AB657" s="286"/>
      <c r="AC657" s="286"/>
      <c r="AD657" s="286"/>
      <c r="AE657" s="286"/>
      <c r="AF657" s="286"/>
    </row>
    <row r="658" spans="27:32" s="259" customFormat="1">
      <c r="AA658" s="286"/>
      <c r="AB658" s="286"/>
      <c r="AC658" s="286"/>
      <c r="AD658" s="286"/>
      <c r="AE658" s="286"/>
      <c r="AF658" s="286"/>
    </row>
    <row r="659" spans="27:32" s="259" customFormat="1">
      <c r="AA659" s="286"/>
      <c r="AB659" s="286"/>
      <c r="AC659" s="286"/>
      <c r="AD659" s="286"/>
      <c r="AE659" s="286"/>
      <c r="AF659" s="286"/>
    </row>
    <row r="660" spans="27:32" s="259" customFormat="1">
      <c r="AA660" s="286"/>
      <c r="AB660" s="286"/>
      <c r="AC660" s="286"/>
      <c r="AD660" s="286"/>
      <c r="AE660" s="286"/>
      <c r="AF660" s="286"/>
    </row>
    <row r="661" spans="27:32" s="259" customFormat="1">
      <c r="AA661" s="286"/>
      <c r="AB661" s="286"/>
      <c r="AC661" s="286"/>
      <c r="AD661" s="286"/>
      <c r="AE661" s="286"/>
      <c r="AF661" s="286"/>
    </row>
    <row r="662" spans="27:32" s="259" customFormat="1">
      <c r="AA662" s="286"/>
      <c r="AB662" s="286"/>
      <c r="AC662" s="286"/>
      <c r="AD662" s="286"/>
      <c r="AE662" s="286"/>
      <c r="AF662" s="286"/>
    </row>
    <row r="663" spans="27:32" s="259" customFormat="1">
      <c r="AA663" s="286"/>
      <c r="AB663" s="286"/>
      <c r="AC663" s="286"/>
      <c r="AD663" s="286"/>
      <c r="AE663" s="286"/>
      <c r="AF663" s="286"/>
    </row>
    <row r="664" spans="27:32" s="259" customFormat="1">
      <c r="AA664" s="286"/>
      <c r="AB664" s="286"/>
      <c r="AC664" s="286"/>
      <c r="AD664" s="286"/>
      <c r="AE664" s="286"/>
      <c r="AF664" s="286"/>
    </row>
    <row r="665" spans="27:32" s="259" customFormat="1">
      <c r="AA665" s="286"/>
      <c r="AB665" s="286"/>
      <c r="AC665" s="286"/>
      <c r="AD665" s="286"/>
      <c r="AE665" s="286"/>
      <c r="AF665" s="286"/>
    </row>
    <row r="666" spans="27:32" s="259" customFormat="1">
      <c r="AA666" s="286"/>
      <c r="AB666" s="286"/>
      <c r="AC666" s="286"/>
      <c r="AD666" s="286"/>
      <c r="AE666" s="286"/>
      <c r="AF666" s="286"/>
    </row>
    <row r="667" spans="27:32" s="259" customFormat="1">
      <c r="AA667" s="286"/>
      <c r="AB667" s="286"/>
      <c r="AC667" s="286"/>
      <c r="AD667" s="286"/>
      <c r="AE667" s="286"/>
      <c r="AF667" s="286"/>
    </row>
    <row r="668" spans="27:32" s="259" customFormat="1">
      <c r="AA668" s="286"/>
      <c r="AB668" s="286"/>
      <c r="AC668" s="286"/>
      <c r="AD668" s="286"/>
      <c r="AE668" s="286"/>
      <c r="AF668" s="286"/>
    </row>
    <row r="669" spans="27:32" s="259" customFormat="1">
      <c r="AA669" s="286"/>
      <c r="AB669" s="286"/>
      <c r="AC669" s="286"/>
      <c r="AD669" s="286"/>
      <c r="AE669" s="286"/>
      <c r="AF669" s="286"/>
    </row>
    <row r="670" spans="27:32" s="259" customFormat="1">
      <c r="AA670" s="286"/>
      <c r="AB670" s="286"/>
      <c r="AC670" s="286"/>
      <c r="AD670" s="286"/>
      <c r="AE670" s="286"/>
      <c r="AF670" s="286"/>
    </row>
    <row r="671" spans="27:32" s="259" customFormat="1">
      <c r="AA671" s="286"/>
      <c r="AB671" s="286"/>
      <c r="AC671" s="286"/>
      <c r="AD671" s="286"/>
      <c r="AE671" s="286"/>
      <c r="AF671" s="286"/>
    </row>
    <row r="672" spans="27:32" s="259" customFormat="1">
      <c r="AA672" s="286"/>
      <c r="AB672" s="286"/>
      <c r="AC672" s="286"/>
      <c r="AD672" s="286"/>
      <c r="AE672" s="286"/>
      <c r="AF672" s="286"/>
    </row>
    <row r="673" spans="27:32" s="259" customFormat="1">
      <c r="AA673" s="286"/>
      <c r="AB673" s="286"/>
      <c r="AC673" s="286"/>
      <c r="AD673" s="286"/>
      <c r="AE673" s="286"/>
      <c r="AF673" s="286"/>
    </row>
    <row r="674" spans="27:32" s="259" customFormat="1">
      <c r="AA674" s="286"/>
      <c r="AB674" s="286"/>
      <c r="AC674" s="286"/>
      <c r="AD674" s="286"/>
      <c r="AE674" s="286"/>
      <c r="AF674" s="286"/>
    </row>
    <row r="675" spans="27:32" s="259" customFormat="1">
      <c r="AA675" s="286"/>
      <c r="AB675" s="286"/>
      <c r="AC675" s="286"/>
      <c r="AD675" s="286"/>
      <c r="AE675" s="286"/>
      <c r="AF675" s="286"/>
    </row>
    <row r="676" spans="27:32" s="259" customFormat="1">
      <c r="AA676" s="286"/>
      <c r="AB676" s="286"/>
      <c r="AC676" s="286"/>
      <c r="AD676" s="286"/>
      <c r="AE676" s="286"/>
      <c r="AF676" s="286"/>
    </row>
    <row r="677" spans="27:32" s="259" customFormat="1">
      <c r="AA677" s="286"/>
      <c r="AB677" s="286"/>
      <c r="AC677" s="286"/>
      <c r="AD677" s="286"/>
      <c r="AE677" s="286"/>
      <c r="AF677" s="286"/>
    </row>
    <row r="678" spans="27:32" s="259" customFormat="1">
      <c r="AA678" s="286"/>
      <c r="AB678" s="286"/>
      <c r="AC678" s="286"/>
      <c r="AD678" s="286"/>
      <c r="AE678" s="286"/>
      <c r="AF678" s="286"/>
    </row>
    <row r="679" spans="27:32" s="259" customFormat="1">
      <c r="AA679" s="286"/>
      <c r="AB679" s="286"/>
      <c r="AC679" s="286"/>
      <c r="AD679" s="286"/>
      <c r="AE679" s="286"/>
      <c r="AF679" s="286"/>
    </row>
    <row r="680" spans="27:32" s="259" customFormat="1">
      <c r="AA680" s="286"/>
      <c r="AB680" s="286"/>
      <c r="AC680" s="286"/>
      <c r="AD680" s="286"/>
      <c r="AE680" s="286"/>
      <c r="AF680" s="286"/>
    </row>
    <row r="681" spans="27:32" s="259" customFormat="1">
      <c r="AA681" s="286"/>
      <c r="AB681" s="286"/>
      <c r="AC681" s="286"/>
      <c r="AD681" s="286"/>
      <c r="AE681" s="286"/>
      <c r="AF681" s="286"/>
    </row>
    <row r="682" spans="27:32" s="259" customFormat="1">
      <c r="AA682" s="286"/>
      <c r="AB682" s="286"/>
      <c r="AC682" s="286"/>
      <c r="AD682" s="286"/>
      <c r="AE682" s="286"/>
      <c r="AF682" s="286"/>
    </row>
    <row r="683" spans="27:32" s="259" customFormat="1">
      <c r="AA683" s="286"/>
      <c r="AB683" s="286"/>
      <c r="AC683" s="286"/>
      <c r="AD683" s="286"/>
      <c r="AE683" s="286"/>
      <c r="AF683" s="286"/>
    </row>
    <row r="684" spans="27:32" s="259" customFormat="1">
      <c r="AA684" s="286"/>
      <c r="AB684" s="286"/>
      <c r="AC684" s="286"/>
      <c r="AD684" s="286"/>
      <c r="AE684" s="286"/>
      <c r="AF684" s="286"/>
    </row>
    <row r="685" spans="27:32" s="259" customFormat="1">
      <c r="AA685" s="286"/>
      <c r="AB685" s="286"/>
      <c r="AC685" s="286"/>
      <c r="AD685" s="286"/>
      <c r="AE685" s="286"/>
      <c r="AF685" s="286"/>
    </row>
    <row r="686" spans="27:32" s="259" customFormat="1">
      <c r="AA686" s="286"/>
      <c r="AB686" s="286"/>
      <c r="AC686" s="286"/>
      <c r="AD686" s="286"/>
      <c r="AE686" s="286"/>
      <c r="AF686" s="286"/>
    </row>
    <row r="687" spans="27:32" s="259" customFormat="1">
      <c r="AA687" s="286"/>
      <c r="AB687" s="286"/>
      <c r="AC687" s="286"/>
      <c r="AD687" s="286"/>
      <c r="AE687" s="286"/>
      <c r="AF687" s="286"/>
    </row>
    <row r="688" spans="27:32" s="259" customFormat="1">
      <c r="AA688" s="286"/>
      <c r="AB688" s="286"/>
      <c r="AC688" s="286"/>
      <c r="AD688" s="286"/>
      <c r="AE688" s="286"/>
      <c r="AF688" s="286"/>
    </row>
    <row r="689" spans="27:32" s="259" customFormat="1">
      <c r="AA689" s="286"/>
      <c r="AB689" s="286"/>
      <c r="AC689" s="286"/>
      <c r="AD689" s="286"/>
      <c r="AE689" s="286"/>
      <c r="AF689" s="286"/>
    </row>
    <row r="690" spans="27:32" s="259" customFormat="1">
      <c r="AA690" s="286"/>
      <c r="AB690" s="286"/>
      <c r="AC690" s="286"/>
      <c r="AD690" s="286"/>
      <c r="AE690" s="286"/>
      <c r="AF690" s="286"/>
    </row>
    <row r="691" spans="27:32" s="259" customFormat="1">
      <c r="AA691" s="286"/>
      <c r="AB691" s="286"/>
      <c r="AC691" s="286"/>
      <c r="AD691" s="286"/>
      <c r="AE691" s="286"/>
      <c r="AF691" s="286"/>
    </row>
    <row r="692" spans="27:32" s="259" customFormat="1">
      <c r="AA692" s="286"/>
      <c r="AB692" s="286"/>
      <c r="AC692" s="286"/>
      <c r="AD692" s="286"/>
      <c r="AE692" s="286"/>
      <c r="AF692" s="286"/>
    </row>
    <row r="693" spans="27:32" s="259" customFormat="1">
      <c r="AA693" s="286"/>
      <c r="AB693" s="286"/>
      <c r="AC693" s="286"/>
      <c r="AD693" s="286"/>
      <c r="AE693" s="286"/>
      <c r="AF693" s="286"/>
    </row>
    <row r="694" spans="27:32" s="259" customFormat="1">
      <c r="AA694" s="286"/>
      <c r="AB694" s="286"/>
      <c r="AC694" s="286"/>
      <c r="AD694" s="286"/>
      <c r="AE694" s="286"/>
      <c r="AF694" s="286"/>
    </row>
    <row r="695" spans="27:32" s="259" customFormat="1">
      <c r="AA695" s="286"/>
      <c r="AB695" s="286"/>
      <c r="AC695" s="286"/>
      <c r="AD695" s="286"/>
      <c r="AE695" s="286"/>
      <c r="AF695" s="286"/>
    </row>
    <row r="696" spans="27:32" s="259" customFormat="1">
      <c r="AA696" s="286"/>
      <c r="AB696" s="286"/>
      <c r="AC696" s="286"/>
      <c r="AD696" s="286"/>
      <c r="AE696" s="286"/>
      <c r="AF696" s="286"/>
    </row>
    <row r="697" spans="27:32" s="259" customFormat="1">
      <c r="AA697" s="286"/>
      <c r="AB697" s="286"/>
      <c r="AC697" s="286"/>
      <c r="AD697" s="286"/>
      <c r="AE697" s="286"/>
      <c r="AF697" s="286"/>
    </row>
    <row r="698" spans="27:32" s="259" customFormat="1">
      <c r="AA698" s="286"/>
      <c r="AB698" s="286"/>
      <c r="AC698" s="286"/>
      <c r="AD698" s="286"/>
      <c r="AE698" s="286"/>
      <c r="AF698" s="286"/>
    </row>
    <row r="699" spans="27:32" s="259" customFormat="1">
      <c r="AA699" s="286"/>
      <c r="AB699" s="286"/>
      <c r="AC699" s="286"/>
      <c r="AD699" s="286"/>
      <c r="AE699" s="286"/>
      <c r="AF699" s="286"/>
    </row>
    <row r="700" spans="27:32" s="259" customFormat="1">
      <c r="AA700" s="286"/>
      <c r="AB700" s="286"/>
      <c r="AC700" s="286"/>
      <c r="AD700" s="286"/>
      <c r="AE700" s="286"/>
      <c r="AF700" s="286"/>
    </row>
    <row r="701" spans="27:32" s="259" customFormat="1">
      <c r="AA701" s="286"/>
      <c r="AB701" s="286"/>
      <c r="AC701" s="286"/>
      <c r="AD701" s="286"/>
      <c r="AE701" s="286"/>
      <c r="AF701" s="286"/>
    </row>
    <row r="702" spans="27:32" s="259" customFormat="1">
      <c r="AA702" s="286"/>
      <c r="AB702" s="286"/>
      <c r="AC702" s="286"/>
      <c r="AD702" s="286"/>
      <c r="AE702" s="286"/>
      <c r="AF702" s="286"/>
    </row>
    <row r="703" spans="27:32" s="259" customFormat="1">
      <c r="AA703" s="286"/>
      <c r="AB703" s="286"/>
      <c r="AC703" s="286"/>
      <c r="AD703" s="286"/>
      <c r="AE703" s="286"/>
      <c r="AF703" s="286"/>
    </row>
    <row r="704" spans="27:32" s="259" customFormat="1">
      <c r="AA704" s="286"/>
      <c r="AB704" s="286"/>
      <c r="AC704" s="286"/>
      <c r="AD704" s="286"/>
      <c r="AE704" s="286"/>
      <c r="AF704" s="286"/>
    </row>
    <row r="705" spans="27:32" s="259" customFormat="1">
      <c r="AA705" s="286"/>
      <c r="AB705" s="286"/>
      <c r="AC705" s="286"/>
      <c r="AD705" s="286"/>
      <c r="AE705" s="286"/>
      <c r="AF705" s="286"/>
    </row>
    <row r="706" spans="27:32" s="259" customFormat="1">
      <c r="AA706" s="286"/>
      <c r="AB706" s="286"/>
      <c r="AC706" s="286"/>
      <c r="AD706" s="286"/>
      <c r="AE706" s="286"/>
      <c r="AF706" s="286"/>
    </row>
    <row r="707" spans="27:32" s="259" customFormat="1">
      <c r="AA707" s="286"/>
      <c r="AB707" s="286"/>
      <c r="AC707" s="286"/>
      <c r="AD707" s="286"/>
      <c r="AE707" s="286"/>
      <c r="AF707" s="286"/>
    </row>
    <row r="708" spans="27:32" s="259" customFormat="1">
      <c r="AA708" s="286"/>
      <c r="AB708" s="286"/>
      <c r="AC708" s="286"/>
      <c r="AD708" s="286"/>
      <c r="AE708" s="286"/>
      <c r="AF708" s="286"/>
    </row>
    <row r="709" spans="27:32" s="259" customFormat="1">
      <c r="AA709" s="286"/>
      <c r="AB709" s="286"/>
      <c r="AC709" s="286"/>
      <c r="AD709" s="286"/>
      <c r="AE709" s="286"/>
      <c r="AF709" s="286"/>
    </row>
    <row r="710" spans="27:32" s="259" customFormat="1">
      <c r="AA710" s="286"/>
      <c r="AB710" s="286"/>
      <c r="AC710" s="286"/>
      <c r="AD710" s="286"/>
      <c r="AE710" s="286"/>
      <c r="AF710" s="286"/>
    </row>
    <row r="711" spans="27:32" s="259" customFormat="1">
      <c r="AA711" s="286"/>
      <c r="AB711" s="286"/>
      <c r="AC711" s="286"/>
      <c r="AD711" s="286"/>
      <c r="AE711" s="286"/>
      <c r="AF711" s="286"/>
    </row>
    <row r="712" spans="27:32" s="259" customFormat="1">
      <c r="AA712" s="286"/>
      <c r="AB712" s="286"/>
      <c r="AC712" s="286"/>
      <c r="AD712" s="286"/>
      <c r="AE712" s="286"/>
      <c r="AF712" s="286"/>
    </row>
    <row r="713" spans="27:32" s="259" customFormat="1">
      <c r="AA713" s="286"/>
      <c r="AB713" s="286"/>
      <c r="AC713" s="286"/>
      <c r="AD713" s="286"/>
      <c r="AE713" s="286"/>
      <c r="AF713" s="286"/>
    </row>
    <row r="714" spans="27:32" s="259" customFormat="1">
      <c r="AA714" s="286"/>
      <c r="AB714" s="286"/>
      <c r="AC714" s="286"/>
      <c r="AD714" s="286"/>
      <c r="AE714" s="286"/>
      <c r="AF714" s="286"/>
    </row>
    <row r="715" spans="27:32" s="259" customFormat="1">
      <c r="AA715" s="286"/>
      <c r="AB715" s="286"/>
      <c r="AC715" s="286"/>
      <c r="AD715" s="286"/>
      <c r="AE715" s="286"/>
      <c r="AF715" s="286"/>
    </row>
    <row r="716" spans="27:32" s="259" customFormat="1">
      <c r="AA716" s="286"/>
      <c r="AB716" s="286"/>
      <c r="AC716" s="286"/>
      <c r="AD716" s="286"/>
      <c r="AE716" s="286"/>
      <c r="AF716" s="286"/>
    </row>
    <row r="717" spans="27:32" s="259" customFormat="1">
      <c r="AA717" s="286"/>
      <c r="AB717" s="286"/>
      <c r="AC717" s="286"/>
      <c r="AD717" s="286"/>
      <c r="AE717" s="286"/>
      <c r="AF717" s="286"/>
    </row>
    <row r="718" spans="27:32" s="259" customFormat="1">
      <c r="AA718" s="286"/>
      <c r="AB718" s="286"/>
      <c r="AC718" s="286"/>
      <c r="AD718" s="286"/>
      <c r="AE718" s="286"/>
      <c r="AF718" s="286"/>
    </row>
    <row r="719" spans="27:32" s="259" customFormat="1">
      <c r="AA719" s="286"/>
      <c r="AB719" s="286"/>
      <c r="AC719" s="286"/>
      <c r="AD719" s="286"/>
      <c r="AE719" s="286"/>
      <c r="AF719" s="286"/>
    </row>
    <row r="720" spans="27:32" s="259" customFormat="1">
      <c r="AA720" s="286"/>
      <c r="AB720" s="286"/>
      <c r="AC720" s="286"/>
      <c r="AD720" s="286"/>
      <c r="AE720" s="286"/>
      <c r="AF720" s="286"/>
    </row>
    <row r="721" spans="27:32" s="259" customFormat="1">
      <c r="AA721" s="286"/>
      <c r="AB721" s="286"/>
      <c r="AC721" s="286"/>
      <c r="AD721" s="286"/>
      <c r="AE721" s="286"/>
      <c r="AF721" s="286"/>
    </row>
    <row r="722" spans="27:32" s="259" customFormat="1">
      <c r="AA722" s="286"/>
      <c r="AB722" s="286"/>
      <c r="AC722" s="286"/>
      <c r="AD722" s="286"/>
      <c r="AE722" s="286"/>
      <c r="AF722" s="286"/>
    </row>
    <row r="723" spans="27:32" s="259" customFormat="1">
      <c r="AA723" s="286"/>
      <c r="AB723" s="286"/>
      <c r="AC723" s="286"/>
      <c r="AD723" s="286"/>
      <c r="AE723" s="286"/>
      <c r="AF723" s="286"/>
    </row>
    <row r="724" spans="27:32" s="259" customFormat="1">
      <c r="AA724" s="286"/>
      <c r="AB724" s="286"/>
      <c r="AC724" s="286"/>
      <c r="AD724" s="286"/>
      <c r="AE724" s="286"/>
      <c r="AF724" s="286"/>
    </row>
    <row r="725" spans="27:32" s="259" customFormat="1">
      <c r="AA725" s="286"/>
      <c r="AB725" s="286"/>
      <c r="AC725" s="286"/>
      <c r="AD725" s="286"/>
      <c r="AE725" s="286"/>
      <c r="AF725" s="286"/>
    </row>
    <row r="726" spans="27:32" s="259" customFormat="1">
      <c r="AA726" s="286"/>
      <c r="AB726" s="286"/>
      <c r="AC726" s="286"/>
      <c r="AD726" s="286"/>
      <c r="AE726" s="286"/>
      <c r="AF726" s="286"/>
    </row>
    <row r="727" spans="27:32" s="259" customFormat="1">
      <c r="AA727" s="286"/>
      <c r="AB727" s="286"/>
      <c r="AC727" s="286"/>
      <c r="AD727" s="286"/>
      <c r="AE727" s="286"/>
      <c r="AF727" s="286"/>
    </row>
    <row r="728" spans="27:32" s="259" customFormat="1">
      <c r="AA728" s="286"/>
      <c r="AB728" s="286"/>
      <c r="AC728" s="286"/>
      <c r="AD728" s="286"/>
      <c r="AE728" s="286"/>
      <c r="AF728" s="286"/>
    </row>
    <row r="729" spans="27:32" s="259" customFormat="1">
      <c r="AA729" s="286"/>
      <c r="AB729" s="286"/>
      <c r="AC729" s="286"/>
      <c r="AD729" s="286"/>
      <c r="AE729" s="286"/>
      <c r="AF729" s="286"/>
    </row>
    <row r="730" spans="27:32" s="259" customFormat="1">
      <c r="AA730" s="286"/>
      <c r="AB730" s="286"/>
      <c r="AC730" s="286"/>
      <c r="AD730" s="286"/>
      <c r="AE730" s="286"/>
      <c r="AF730" s="286"/>
    </row>
    <row r="731" spans="27:32" s="259" customFormat="1">
      <c r="AA731" s="286"/>
      <c r="AB731" s="286"/>
      <c r="AC731" s="286"/>
      <c r="AD731" s="286"/>
      <c r="AE731" s="286"/>
      <c r="AF731" s="286"/>
    </row>
    <row r="732" spans="27:32" s="259" customFormat="1">
      <c r="AA732" s="286"/>
      <c r="AB732" s="286"/>
      <c r="AC732" s="286"/>
      <c r="AD732" s="286"/>
      <c r="AE732" s="286"/>
      <c r="AF732" s="286"/>
    </row>
    <row r="733" spans="27:32" s="259" customFormat="1">
      <c r="AA733" s="286"/>
      <c r="AB733" s="286"/>
      <c r="AC733" s="286"/>
      <c r="AD733" s="286"/>
      <c r="AE733" s="286"/>
      <c r="AF733" s="286"/>
    </row>
    <row r="734" spans="27:32" s="259" customFormat="1">
      <c r="AA734" s="286"/>
      <c r="AB734" s="286"/>
      <c r="AC734" s="286"/>
      <c r="AD734" s="286"/>
      <c r="AE734" s="286"/>
      <c r="AF734" s="286"/>
    </row>
    <row r="735" spans="27:32" s="259" customFormat="1">
      <c r="AA735" s="286"/>
      <c r="AB735" s="286"/>
      <c r="AC735" s="286"/>
      <c r="AD735" s="286"/>
      <c r="AE735" s="286"/>
      <c r="AF735" s="286"/>
    </row>
    <row r="736" spans="27:32" s="259" customFormat="1">
      <c r="AA736" s="286"/>
      <c r="AB736" s="286"/>
      <c r="AC736" s="286"/>
      <c r="AD736" s="286"/>
      <c r="AE736" s="286"/>
      <c r="AF736" s="286"/>
    </row>
    <row r="737" spans="27:32" s="259" customFormat="1">
      <c r="AA737" s="286"/>
      <c r="AB737" s="286"/>
      <c r="AC737" s="286"/>
      <c r="AD737" s="286"/>
      <c r="AE737" s="286"/>
      <c r="AF737" s="286"/>
    </row>
    <row r="738" spans="27:32" s="259" customFormat="1">
      <c r="AA738" s="286"/>
      <c r="AB738" s="286"/>
      <c r="AC738" s="286"/>
      <c r="AD738" s="286"/>
      <c r="AE738" s="286"/>
      <c r="AF738" s="286"/>
    </row>
    <row r="739" spans="27:32" s="259" customFormat="1">
      <c r="AA739" s="286"/>
      <c r="AB739" s="286"/>
      <c r="AC739" s="286"/>
      <c r="AD739" s="286"/>
      <c r="AE739" s="286"/>
      <c r="AF739" s="286"/>
    </row>
    <row r="740" spans="27:32" s="259" customFormat="1">
      <c r="AA740" s="286"/>
      <c r="AB740" s="286"/>
      <c r="AC740" s="286"/>
      <c r="AD740" s="286"/>
      <c r="AE740" s="286"/>
      <c r="AF740" s="286"/>
    </row>
    <row r="741" spans="27:32" s="259" customFormat="1">
      <c r="AA741" s="286"/>
      <c r="AB741" s="286"/>
      <c r="AC741" s="286"/>
      <c r="AD741" s="286"/>
      <c r="AE741" s="286"/>
      <c r="AF741" s="286"/>
    </row>
    <row r="742" spans="27:32" s="259" customFormat="1">
      <c r="AA742" s="286"/>
      <c r="AB742" s="286"/>
      <c r="AC742" s="286"/>
      <c r="AD742" s="286"/>
      <c r="AE742" s="286"/>
      <c r="AF742" s="286"/>
    </row>
    <row r="743" spans="27:32" s="259" customFormat="1">
      <c r="AA743" s="286"/>
      <c r="AB743" s="286"/>
      <c r="AC743" s="286"/>
      <c r="AD743" s="286"/>
      <c r="AE743" s="286"/>
      <c r="AF743" s="286"/>
    </row>
    <row r="744" spans="27:32" s="259" customFormat="1">
      <c r="AA744" s="286"/>
      <c r="AB744" s="286"/>
      <c r="AC744" s="286"/>
      <c r="AD744" s="286"/>
      <c r="AE744" s="286"/>
      <c r="AF744" s="286"/>
    </row>
    <row r="745" spans="27:32" s="259" customFormat="1">
      <c r="AA745" s="286"/>
      <c r="AB745" s="286"/>
      <c r="AC745" s="286"/>
      <c r="AD745" s="286"/>
      <c r="AE745" s="286"/>
      <c r="AF745" s="286"/>
    </row>
    <row r="746" spans="27:32" s="259" customFormat="1">
      <c r="AA746" s="286"/>
      <c r="AB746" s="286"/>
      <c r="AC746" s="286"/>
      <c r="AD746" s="286"/>
      <c r="AE746" s="286"/>
      <c r="AF746" s="286"/>
    </row>
    <row r="747" spans="27:32" s="259" customFormat="1">
      <c r="AA747" s="286"/>
      <c r="AB747" s="286"/>
      <c r="AC747" s="286"/>
      <c r="AD747" s="286"/>
      <c r="AE747" s="286"/>
      <c r="AF747" s="286"/>
    </row>
    <row r="748" spans="27:32" s="259" customFormat="1">
      <c r="AA748" s="286"/>
      <c r="AB748" s="286"/>
      <c r="AC748" s="286"/>
      <c r="AD748" s="286"/>
      <c r="AE748" s="286"/>
      <c r="AF748" s="286"/>
    </row>
    <row r="749" spans="27:32" s="259" customFormat="1">
      <c r="AA749" s="286"/>
      <c r="AB749" s="286"/>
      <c r="AC749" s="286"/>
      <c r="AD749" s="286"/>
      <c r="AE749" s="286"/>
      <c r="AF749" s="286"/>
    </row>
    <row r="750" spans="27:32" s="259" customFormat="1">
      <c r="AA750" s="286"/>
      <c r="AB750" s="286"/>
      <c r="AC750" s="286"/>
      <c r="AD750" s="286"/>
      <c r="AE750" s="286"/>
      <c r="AF750" s="286"/>
    </row>
    <row r="751" spans="27:32" s="259" customFormat="1">
      <c r="AA751" s="286"/>
      <c r="AB751" s="286"/>
      <c r="AC751" s="286"/>
      <c r="AD751" s="286"/>
      <c r="AE751" s="286"/>
      <c r="AF751" s="286"/>
    </row>
    <row r="752" spans="27:32" s="259" customFormat="1">
      <c r="AA752" s="286"/>
      <c r="AB752" s="286"/>
      <c r="AC752" s="286"/>
      <c r="AD752" s="286"/>
      <c r="AE752" s="286"/>
      <c r="AF752" s="286"/>
    </row>
    <row r="753" spans="27:32" s="259" customFormat="1">
      <c r="AA753" s="286"/>
      <c r="AB753" s="286"/>
      <c r="AC753" s="286"/>
      <c r="AD753" s="286"/>
      <c r="AE753" s="286"/>
      <c r="AF753" s="286"/>
    </row>
    <row r="754" spans="27:32" s="259" customFormat="1">
      <c r="AA754" s="286"/>
      <c r="AB754" s="286"/>
      <c r="AC754" s="286"/>
      <c r="AD754" s="286"/>
      <c r="AE754" s="286"/>
      <c r="AF754" s="286"/>
    </row>
    <row r="755" spans="27:32" s="259" customFormat="1">
      <c r="AA755" s="286"/>
      <c r="AB755" s="286"/>
      <c r="AC755" s="286"/>
      <c r="AD755" s="286"/>
      <c r="AE755" s="286"/>
      <c r="AF755" s="286"/>
    </row>
    <row r="756" spans="27:32" s="259" customFormat="1">
      <c r="AA756" s="286"/>
      <c r="AB756" s="286"/>
      <c r="AC756" s="286"/>
      <c r="AD756" s="286"/>
      <c r="AE756" s="286"/>
      <c r="AF756" s="286"/>
    </row>
    <row r="757" spans="27:32" s="259" customFormat="1">
      <c r="AA757" s="286"/>
      <c r="AB757" s="286"/>
      <c r="AC757" s="286"/>
      <c r="AD757" s="286"/>
      <c r="AE757" s="286"/>
      <c r="AF757" s="286"/>
    </row>
    <row r="758" spans="27:32" s="259" customFormat="1">
      <c r="AA758" s="286"/>
      <c r="AB758" s="286"/>
      <c r="AC758" s="286"/>
      <c r="AD758" s="286"/>
      <c r="AE758" s="286"/>
      <c r="AF758" s="286"/>
    </row>
    <row r="759" spans="27:32" s="259" customFormat="1">
      <c r="AA759" s="286"/>
      <c r="AB759" s="286"/>
      <c r="AC759" s="286"/>
      <c r="AD759" s="286"/>
      <c r="AE759" s="286"/>
      <c r="AF759" s="286"/>
    </row>
    <row r="760" spans="27:32" s="259" customFormat="1">
      <c r="AA760" s="286"/>
      <c r="AB760" s="286"/>
      <c r="AC760" s="286"/>
      <c r="AD760" s="286"/>
      <c r="AE760" s="286"/>
      <c r="AF760" s="286"/>
    </row>
    <row r="761" spans="27:32" s="259" customFormat="1">
      <c r="AA761" s="286"/>
      <c r="AB761" s="286"/>
      <c r="AC761" s="286"/>
      <c r="AD761" s="286"/>
      <c r="AE761" s="286"/>
      <c r="AF761" s="286"/>
    </row>
    <row r="762" spans="27:32" s="259" customFormat="1">
      <c r="AA762" s="286"/>
      <c r="AB762" s="286"/>
      <c r="AC762" s="286"/>
      <c r="AD762" s="286"/>
      <c r="AE762" s="286"/>
      <c r="AF762" s="286"/>
    </row>
    <row r="763" spans="27:32" s="259" customFormat="1">
      <c r="AA763" s="286"/>
      <c r="AB763" s="286"/>
      <c r="AC763" s="286"/>
      <c r="AD763" s="286"/>
      <c r="AE763" s="286"/>
      <c r="AF763" s="286"/>
    </row>
    <row r="764" spans="27:32" s="259" customFormat="1">
      <c r="AA764" s="286"/>
      <c r="AB764" s="286"/>
      <c r="AC764" s="286"/>
      <c r="AD764" s="286"/>
      <c r="AE764" s="286"/>
      <c r="AF764" s="286"/>
    </row>
    <row r="765" spans="27:32" s="259" customFormat="1">
      <c r="AA765" s="286"/>
      <c r="AB765" s="286"/>
      <c r="AC765" s="286"/>
      <c r="AD765" s="286"/>
      <c r="AE765" s="286"/>
      <c r="AF765" s="286"/>
    </row>
    <row r="766" spans="27:32" s="259" customFormat="1">
      <c r="AA766" s="286"/>
      <c r="AB766" s="286"/>
      <c r="AC766" s="286"/>
      <c r="AD766" s="286"/>
      <c r="AE766" s="286"/>
      <c r="AF766" s="286"/>
    </row>
    <row r="767" spans="27:32" s="259" customFormat="1">
      <c r="AA767" s="286"/>
      <c r="AB767" s="286"/>
      <c r="AC767" s="286"/>
      <c r="AD767" s="286"/>
      <c r="AE767" s="286"/>
      <c r="AF767" s="286"/>
    </row>
    <row r="768" spans="27:32" s="259" customFormat="1">
      <c r="AA768" s="286"/>
      <c r="AB768" s="286"/>
      <c r="AC768" s="286"/>
      <c r="AD768" s="286"/>
      <c r="AE768" s="286"/>
      <c r="AF768" s="286"/>
    </row>
    <row r="769" spans="27:32" s="259" customFormat="1">
      <c r="AA769" s="286"/>
      <c r="AB769" s="286"/>
      <c r="AC769" s="286"/>
      <c r="AD769" s="286"/>
      <c r="AE769" s="286"/>
      <c r="AF769" s="286"/>
    </row>
    <row r="770" spans="27:32" s="259" customFormat="1">
      <c r="AA770" s="286"/>
      <c r="AB770" s="286"/>
      <c r="AC770" s="286"/>
      <c r="AD770" s="286"/>
      <c r="AE770" s="286"/>
      <c r="AF770" s="286"/>
    </row>
    <row r="771" spans="27:32" s="259" customFormat="1">
      <c r="AA771" s="286"/>
      <c r="AB771" s="286"/>
      <c r="AC771" s="286"/>
      <c r="AD771" s="286"/>
      <c r="AE771" s="286"/>
      <c r="AF771" s="286"/>
    </row>
    <row r="772" spans="27:32" s="259" customFormat="1">
      <c r="AA772" s="286"/>
      <c r="AB772" s="286"/>
      <c r="AC772" s="286"/>
      <c r="AD772" s="286"/>
      <c r="AE772" s="286"/>
      <c r="AF772" s="286"/>
    </row>
    <row r="773" spans="27:32" s="259" customFormat="1">
      <c r="AA773" s="286"/>
      <c r="AB773" s="286"/>
      <c r="AC773" s="286"/>
      <c r="AD773" s="286"/>
      <c r="AE773" s="286"/>
      <c r="AF773" s="286"/>
    </row>
    <row r="774" spans="27:32" s="259" customFormat="1">
      <c r="AA774" s="286"/>
      <c r="AB774" s="286"/>
      <c r="AC774" s="286"/>
      <c r="AD774" s="286"/>
      <c r="AE774" s="286"/>
      <c r="AF774" s="286"/>
    </row>
    <row r="775" spans="27:32" s="259" customFormat="1">
      <c r="AA775" s="286"/>
      <c r="AB775" s="286"/>
      <c r="AC775" s="286"/>
      <c r="AD775" s="286"/>
      <c r="AE775" s="286"/>
      <c r="AF775" s="286"/>
    </row>
    <row r="776" spans="27:32" s="259" customFormat="1">
      <c r="AA776" s="286"/>
      <c r="AB776" s="286"/>
      <c r="AC776" s="286"/>
      <c r="AD776" s="286"/>
      <c r="AE776" s="286"/>
      <c r="AF776" s="286"/>
    </row>
    <row r="777" spans="27:32" s="259" customFormat="1">
      <c r="AA777" s="286"/>
      <c r="AB777" s="286"/>
      <c r="AC777" s="286"/>
      <c r="AD777" s="286"/>
      <c r="AE777" s="286"/>
      <c r="AF777" s="286"/>
    </row>
    <row r="778" spans="27:32" s="259" customFormat="1">
      <c r="AA778" s="286"/>
      <c r="AB778" s="286"/>
      <c r="AC778" s="286"/>
      <c r="AD778" s="286"/>
      <c r="AE778" s="286"/>
      <c r="AF778" s="286"/>
    </row>
    <row r="779" spans="27:32" s="259" customFormat="1">
      <c r="AA779" s="286"/>
      <c r="AB779" s="286"/>
      <c r="AC779" s="286"/>
      <c r="AD779" s="286"/>
      <c r="AE779" s="286"/>
      <c r="AF779" s="286"/>
    </row>
    <row r="780" spans="27:32" s="259" customFormat="1">
      <c r="AA780" s="286"/>
      <c r="AB780" s="286"/>
      <c r="AC780" s="286"/>
      <c r="AD780" s="286"/>
      <c r="AE780" s="286"/>
      <c r="AF780" s="286"/>
    </row>
    <row r="781" spans="27:32" s="259" customFormat="1">
      <c r="AA781" s="286"/>
      <c r="AB781" s="286"/>
      <c r="AC781" s="286"/>
      <c r="AD781" s="286"/>
      <c r="AE781" s="286"/>
      <c r="AF781" s="286"/>
    </row>
    <row r="782" spans="27:32" s="259" customFormat="1">
      <c r="AA782" s="286"/>
      <c r="AB782" s="286"/>
      <c r="AC782" s="286"/>
      <c r="AD782" s="286"/>
      <c r="AE782" s="286"/>
      <c r="AF782" s="286"/>
    </row>
    <row r="783" spans="27:32" s="259" customFormat="1">
      <c r="AA783" s="286"/>
      <c r="AB783" s="286"/>
      <c r="AC783" s="286"/>
      <c r="AD783" s="286"/>
      <c r="AE783" s="286"/>
      <c r="AF783" s="286"/>
    </row>
    <row r="784" spans="27:32" s="259" customFormat="1">
      <c r="AA784" s="286"/>
      <c r="AB784" s="286"/>
      <c r="AC784" s="286"/>
      <c r="AD784" s="286"/>
      <c r="AE784" s="286"/>
      <c r="AF784" s="286"/>
    </row>
    <row r="785" spans="27:32" s="259" customFormat="1">
      <c r="AA785" s="286"/>
      <c r="AB785" s="286"/>
      <c r="AC785" s="286"/>
      <c r="AD785" s="286"/>
      <c r="AE785" s="286"/>
      <c r="AF785" s="286"/>
    </row>
    <row r="786" spans="27:32" s="259" customFormat="1">
      <c r="AA786" s="286"/>
      <c r="AB786" s="286"/>
      <c r="AC786" s="286"/>
      <c r="AD786" s="286"/>
      <c r="AE786" s="286"/>
      <c r="AF786" s="286"/>
    </row>
    <row r="787" spans="27:32" s="259" customFormat="1">
      <c r="AA787" s="286"/>
      <c r="AB787" s="286"/>
      <c r="AC787" s="286"/>
      <c r="AD787" s="286"/>
      <c r="AE787" s="286"/>
      <c r="AF787" s="286"/>
    </row>
    <row r="788" spans="27:32" s="259" customFormat="1">
      <c r="AA788" s="286"/>
      <c r="AB788" s="286"/>
      <c r="AC788" s="286"/>
      <c r="AD788" s="286"/>
      <c r="AE788" s="286"/>
      <c r="AF788" s="286"/>
    </row>
    <row r="789" spans="27:32" s="259" customFormat="1">
      <c r="AA789" s="286"/>
      <c r="AB789" s="286"/>
      <c r="AC789" s="286"/>
      <c r="AD789" s="286"/>
      <c r="AE789" s="286"/>
      <c r="AF789" s="286"/>
    </row>
    <row r="790" spans="27:32" s="259" customFormat="1">
      <c r="AA790" s="286"/>
      <c r="AB790" s="286"/>
      <c r="AC790" s="286"/>
      <c r="AD790" s="286"/>
      <c r="AE790" s="286"/>
      <c r="AF790" s="286"/>
    </row>
    <row r="791" spans="27:32" s="259" customFormat="1">
      <c r="AA791" s="286"/>
      <c r="AB791" s="286"/>
      <c r="AC791" s="286"/>
      <c r="AD791" s="286"/>
      <c r="AE791" s="286"/>
      <c r="AF791" s="286"/>
    </row>
    <row r="792" spans="27:32" s="259" customFormat="1">
      <c r="AA792" s="286"/>
      <c r="AB792" s="286"/>
      <c r="AC792" s="286"/>
      <c r="AD792" s="286"/>
      <c r="AE792" s="286"/>
      <c r="AF792" s="286"/>
    </row>
    <row r="793" spans="27:32" s="259" customFormat="1">
      <c r="AA793" s="286"/>
      <c r="AB793" s="286"/>
      <c r="AC793" s="286"/>
      <c r="AD793" s="286"/>
      <c r="AE793" s="286"/>
      <c r="AF793" s="286"/>
    </row>
    <row r="794" spans="27:32" s="259" customFormat="1">
      <c r="AA794" s="286"/>
      <c r="AB794" s="286"/>
      <c r="AC794" s="286"/>
      <c r="AD794" s="286"/>
      <c r="AE794" s="286"/>
      <c r="AF794" s="286"/>
    </row>
    <row r="795" spans="27:32" s="259" customFormat="1">
      <c r="AA795" s="286"/>
      <c r="AB795" s="286"/>
      <c r="AC795" s="286"/>
      <c r="AD795" s="286"/>
      <c r="AE795" s="286"/>
      <c r="AF795" s="286"/>
    </row>
    <row r="796" spans="27:32" s="259" customFormat="1">
      <c r="AA796" s="286"/>
      <c r="AB796" s="286"/>
      <c r="AC796" s="286"/>
      <c r="AD796" s="286"/>
      <c r="AE796" s="286"/>
      <c r="AF796" s="286"/>
    </row>
    <row r="797" spans="27:32" s="259" customFormat="1">
      <c r="AA797" s="286"/>
      <c r="AB797" s="286"/>
      <c r="AC797" s="286"/>
      <c r="AD797" s="286"/>
      <c r="AE797" s="286"/>
      <c r="AF797" s="286"/>
    </row>
    <row r="798" spans="27:32" s="259" customFormat="1">
      <c r="AA798" s="286"/>
      <c r="AB798" s="286"/>
      <c r="AC798" s="286"/>
      <c r="AD798" s="286"/>
      <c r="AE798" s="286"/>
      <c r="AF798" s="286"/>
    </row>
    <row r="799" spans="27:32" s="259" customFormat="1">
      <c r="AA799" s="286"/>
      <c r="AB799" s="286"/>
      <c r="AC799" s="286"/>
      <c r="AD799" s="286"/>
      <c r="AE799" s="286"/>
      <c r="AF799" s="286"/>
    </row>
    <row r="800" spans="27:32" s="259" customFormat="1">
      <c r="AA800" s="286"/>
      <c r="AB800" s="286"/>
      <c r="AC800" s="286"/>
      <c r="AD800" s="286"/>
      <c r="AE800" s="286"/>
      <c r="AF800" s="286"/>
    </row>
    <row r="801" spans="27:32" s="259" customFormat="1">
      <c r="AA801" s="286"/>
      <c r="AB801" s="286"/>
      <c r="AC801" s="286"/>
      <c r="AD801" s="286"/>
      <c r="AE801" s="286"/>
      <c r="AF801" s="286"/>
    </row>
    <row r="802" spans="27:32" s="259" customFormat="1">
      <c r="AA802" s="286"/>
      <c r="AB802" s="286"/>
      <c r="AC802" s="286"/>
      <c r="AD802" s="286"/>
      <c r="AE802" s="286"/>
      <c r="AF802" s="286"/>
    </row>
    <row r="803" spans="27:32" s="259" customFormat="1">
      <c r="AA803" s="286"/>
      <c r="AB803" s="286"/>
      <c r="AC803" s="286"/>
      <c r="AD803" s="286"/>
      <c r="AE803" s="286"/>
      <c r="AF803" s="286"/>
    </row>
    <row r="804" spans="27:32" s="259" customFormat="1">
      <c r="AA804" s="286"/>
      <c r="AB804" s="286"/>
      <c r="AC804" s="286"/>
      <c r="AD804" s="286"/>
      <c r="AE804" s="286"/>
      <c r="AF804" s="286"/>
    </row>
    <row r="805" spans="27:32" s="259" customFormat="1">
      <c r="AA805" s="286"/>
      <c r="AB805" s="286"/>
      <c r="AC805" s="286"/>
      <c r="AD805" s="286"/>
      <c r="AE805" s="286"/>
      <c r="AF805" s="286"/>
    </row>
    <row r="806" spans="27:32" s="259" customFormat="1">
      <c r="AA806" s="286"/>
      <c r="AB806" s="286"/>
      <c r="AC806" s="286"/>
      <c r="AD806" s="286"/>
      <c r="AE806" s="286"/>
      <c r="AF806" s="286"/>
    </row>
    <row r="807" spans="27:32" s="259" customFormat="1">
      <c r="AA807" s="286"/>
      <c r="AB807" s="286"/>
      <c r="AC807" s="286"/>
      <c r="AD807" s="286"/>
      <c r="AE807" s="286"/>
      <c r="AF807" s="286"/>
    </row>
    <row r="808" spans="27:32" s="259" customFormat="1">
      <c r="AA808" s="286"/>
      <c r="AB808" s="286"/>
      <c r="AC808" s="286"/>
      <c r="AD808" s="286"/>
      <c r="AE808" s="286"/>
      <c r="AF808" s="286"/>
    </row>
    <row r="809" spans="27:32" s="259" customFormat="1">
      <c r="AA809" s="286"/>
      <c r="AB809" s="286"/>
      <c r="AC809" s="286"/>
      <c r="AD809" s="286"/>
      <c r="AE809" s="286"/>
      <c r="AF809" s="286"/>
    </row>
    <row r="810" spans="27:32" s="259" customFormat="1">
      <c r="AA810" s="286"/>
      <c r="AB810" s="286"/>
      <c r="AC810" s="286"/>
      <c r="AD810" s="286"/>
      <c r="AE810" s="286"/>
      <c r="AF810" s="286"/>
    </row>
    <row r="811" spans="27:32" s="259" customFormat="1">
      <c r="AA811" s="286"/>
      <c r="AB811" s="286"/>
      <c r="AC811" s="286"/>
      <c r="AD811" s="286"/>
      <c r="AE811" s="286"/>
      <c r="AF811" s="286"/>
    </row>
    <row r="812" spans="27:32" s="259" customFormat="1">
      <c r="AA812" s="286"/>
      <c r="AB812" s="286"/>
      <c r="AC812" s="286"/>
      <c r="AD812" s="286"/>
      <c r="AE812" s="286"/>
      <c r="AF812" s="286"/>
    </row>
    <row r="813" spans="27:32" s="259" customFormat="1">
      <c r="AA813" s="286"/>
      <c r="AB813" s="286"/>
      <c r="AC813" s="286"/>
      <c r="AD813" s="286"/>
      <c r="AE813" s="286"/>
      <c r="AF813" s="286"/>
    </row>
    <row r="814" spans="27:32" s="259" customFormat="1">
      <c r="AA814" s="286"/>
      <c r="AB814" s="286"/>
      <c r="AC814" s="286"/>
      <c r="AD814" s="286"/>
      <c r="AE814" s="286"/>
      <c r="AF814" s="286"/>
    </row>
    <row r="815" spans="27:32" s="259" customFormat="1">
      <c r="AA815" s="286"/>
      <c r="AB815" s="286"/>
      <c r="AC815" s="286"/>
      <c r="AD815" s="286"/>
      <c r="AE815" s="286"/>
      <c r="AF815" s="286"/>
    </row>
    <row r="816" spans="27:32" s="259" customFormat="1">
      <c r="AA816" s="286"/>
      <c r="AB816" s="286"/>
      <c r="AC816" s="286"/>
      <c r="AD816" s="286"/>
      <c r="AE816" s="286"/>
      <c r="AF816" s="286"/>
    </row>
    <row r="817" spans="27:32" s="259" customFormat="1">
      <c r="AA817" s="286"/>
      <c r="AB817" s="286"/>
      <c r="AC817" s="286"/>
      <c r="AD817" s="286"/>
      <c r="AE817" s="286"/>
      <c r="AF817" s="286"/>
    </row>
    <row r="818" spans="27:32" s="259" customFormat="1">
      <c r="AA818" s="286"/>
      <c r="AB818" s="286"/>
      <c r="AC818" s="286"/>
      <c r="AD818" s="286"/>
      <c r="AE818" s="286"/>
      <c r="AF818" s="286"/>
    </row>
    <row r="819" spans="27:32" s="259" customFormat="1">
      <c r="AA819" s="286"/>
      <c r="AB819" s="286"/>
      <c r="AC819" s="286"/>
      <c r="AD819" s="286"/>
      <c r="AE819" s="286"/>
      <c r="AF819" s="286"/>
    </row>
    <row r="820" spans="27:32" s="259" customFormat="1">
      <c r="AA820" s="286"/>
      <c r="AB820" s="286"/>
      <c r="AC820" s="286"/>
      <c r="AD820" s="286"/>
      <c r="AE820" s="286"/>
      <c r="AF820" s="286"/>
    </row>
    <row r="821" spans="27:32" s="259" customFormat="1">
      <c r="AA821" s="286"/>
      <c r="AB821" s="286"/>
      <c r="AC821" s="286"/>
      <c r="AD821" s="286"/>
      <c r="AE821" s="286"/>
      <c r="AF821" s="286"/>
    </row>
    <row r="822" spans="27:32" s="259" customFormat="1">
      <c r="AA822" s="286"/>
      <c r="AB822" s="286"/>
      <c r="AC822" s="286"/>
      <c r="AD822" s="286"/>
      <c r="AE822" s="286"/>
      <c r="AF822" s="286"/>
    </row>
    <row r="823" spans="27:32" s="259" customFormat="1">
      <c r="AA823" s="286"/>
      <c r="AB823" s="286"/>
      <c r="AC823" s="286"/>
      <c r="AD823" s="286"/>
      <c r="AE823" s="286"/>
      <c r="AF823" s="286"/>
    </row>
    <row r="824" spans="27:32" s="259" customFormat="1">
      <c r="AA824" s="286"/>
      <c r="AB824" s="286"/>
      <c r="AC824" s="286"/>
      <c r="AD824" s="286"/>
      <c r="AE824" s="286"/>
      <c r="AF824" s="286"/>
    </row>
    <row r="825" spans="27:32" s="259" customFormat="1">
      <c r="AA825" s="286"/>
      <c r="AB825" s="286"/>
      <c r="AC825" s="286"/>
      <c r="AD825" s="286"/>
      <c r="AE825" s="286"/>
      <c r="AF825" s="286"/>
    </row>
    <row r="826" spans="27:32" s="259" customFormat="1">
      <c r="AA826" s="286"/>
      <c r="AB826" s="286"/>
      <c r="AC826" s="286"/>
      <c r="AD826" s="286"/>
      <c r="AE826" s="286"/>
      <c r="AF826" s="286"/>
    </row>
    <row r="827" spans="27:32" s="259" customFormat="1">
      <c r="AA827" s="286"/>
      <c r="AB827" s="286"/>
      <c r="AC827" s="286"/>
      <c r="AD827" s="286"/>
      <c r="AE827" s="286"/>
      <c r="AF827" s="286"/>
    </row>
    <row r="828" spans="27:32" s="259" customFormat="1">
      <c r="AA828" s="286"/>
      <c r="AB828" s="286"/>
      <c r="AC828" s="286"/>
      <c r="AD828" s="286"/>
      <c r="AE828" s="286"/>
      <c r="AF828" s="286"/>
    </row>
    <row r="829" spans="27:32" s="259" customFormat="1">
      <c r="AA829" s="286"/>
      <c r="AB829" s="286"/>
      <c r="AC829" s="286"/>
      <c r="AD829" s="286"/>
      <c r="AE829" s="286"/>
      <c r="AF829" s="286"/>
    </row>
    <row r="830" spans="27:32" s="259" customFormat="1">
      <c r="AA830" s="286"/>
      <c r="AB830" s="286"/>
      <c r="AC830" s="286"/>
      <c r="AD830" s="286"/>
      <c r="AE830" s="286"/>
      <c r="AF830" s="286"/>
    </row>
    <row r="831" spans="27:32" s="259" customFormat="1">
      <c r="AA831" s="286"/>
      <c r="AB831" s="286"/>
      <c r="AC831" s="286"/>
      <c r="AD831" s="286"/>
      <c r="AE831" s="286"/>
      <c r="AF831" s="286"/>
    </row>
    <row r="832" spans="27:32" s="259" customFormat="1">
      <c r="AA832" s="286"/>
      <c r="AB832" s="286"/>
      <c r="AC832" s="286"/>
      <c r="AD832" s="286"/>
      <c r="AE832" s="286"/>
      <c r="AF832" s="286"/>
    </row>
    <row r="833" spans="27:32" s="259" customFormat="1">
      <c r="AA833" s="286"/>
      <c r="AB833" s="286"/>
      <c r="AC833" s="286"/>
      <c r="AD833" s="286"/>
      <c r="AE833" s="286"/>
      <c r="AF833" s="286"/>
    </row>
    <row r="834" spans="27:32" s="259" customFormat="1">
      <c r="AA834" s="286"/>
      <c r="AB834" s="286"/>
      <c r="AC834" s="286"/>
      <c r="AD834" s="286"/>
      <c r="AE834" s="286"/>
      <c r="AF834" s="286"/>
    </row>
    <row r="835" spans="27:32" s="259" customFormat="1">
      <c r="AA835" s="286"/>
      <c r="AB835" s="286"/>
      <c r="AC835" s="286"/>
      <c r="AD835" s="286"/>
      <c r="AE835" s="286"/>
      <c r="AF835" s="286"/>
    </row>
    <row r="836" spans="27:32" s="259" customFormat="1">
      <c r="AA836" s="286"/>
      <c r="AB836" s="286"/>
      <c r="AC836" s="286"/>
      <c r="AD836" s="286"/>
      <c r="AE836" s="286"/>
      <c r="AF836" s="286"/>
    </row>
    <row r="837" spans="27:32" s="259" customFormat="1">
      <c r="AA837" s="286"/>
      <c r="AB837" s="286"/>
      <c r="AC837" s="286"/>
      <c r="AD837" s="286"/>
      <c r="AE837" s="286"/>
      <c r="AF837" s="286"/>
    </row>
    <row r="838" spans="27:32" s="259" customFormat="1">
      <c r="AA838" s="286"/>
      <c r="AB838" s="286"/>
      <c r="AC838" s="286"/>
      <c r="AD838" s="286"/>
      <c r="AE838" s="286"/>
      <c r="AF838" s="286"/>
    </row>
    <row r="839" spans="27:32" s="259" customFormat="1">
      <c r="AA839" s="286"/>
      <c r="AB839" s="286"/>
      <c r="AC839" s="286"/>
      <c r="AD839" s="286"/>
      <c r="AE839" s="286"/>
      <c r="AF839" s="286"/>
    </row>
    <row r="840" spans="27:32" s="259" customFormat="1">
      <c r="AA840" s="286"/>
      <c r="AB840" s="286"/>
      <c r="AC840" s="286"/>
      <c r="AD840" s="286"/>
      <c r="AE840" s="286"/>
      <c r="AF840" s="286"/>
    </row>
    <row r="841" spans="27:32" s="259" customFormat="1">
      <c r="AA841" s="286"/>
      <c r="AB841" s="286"/>
      <c r="AC841" s="286"/>
      <c r="AD841" s="286"/>
      <c r="AE841" s="286"/>
      <c r="AF841" s="286"/>
    </row>
    <row r="842" spans="27:32" s="259" customFormat="1">
      <c r="AA842" s="286"/>
      <c r="AB842" s="286"/>
      <c r="AC842" s="286"/>
      <c r="AD842" s="286"/>
      <c r="AE842" s="286"/>
      <c r="AF842" s="286"/>
    </row>
    <row r="843" spans="27:32" s="259" customFormat="1">
      <c r="AA843" s="286"/>
      <c r="AB843" s="286"/>
      <c r="AC843" s="286"/>
      <c r="AD843" s="286"/>
      <c r="AE843" s="286"/>
      <c r="AF843" s="286"/>
    </row>
    <row r="844" spans="27:32" s="259" customFormat="1">
      <c r="AA844" s="286"/>
      <c r="AB844" s="286"/>
      <c r="AC844" s="286"/>
      <c r="AD844" s="286"/>
      <c r="AE844" s="286"/>
      <c r="AF844" s="286"/>
    </row>
    <row r="845" spans="27:32" s="259" customFormat="1">
      <c r="AA845" s="286"/>
      <c r="AB845" s="286"/>
      <c r="AC845" s="286"/>
      <c r="AD845" s="286"/>
      <c r="AE845" s="286"/>
      <c r="AF845" s="286"/>
    </row>
    <row r="846" spans="27:32" s="259" customFormat="1">
      <c r="AA846" s="286"/>
      <c r="AB846" s="286"/>
      <c r="AC846" s="286"/>
      <c r="AD846" s="286"/>
      <c r="AE846" s="286"/>
      <c r="AF846" s="286"/>
    </row>
    <row r="847" spans="27:32" s="259" customFormat="1">
      <c r="AA847" s="286"/>
      <c r="AB847" s="286"/>
      <c r="AC847" s="286"/>
      <c r="AD847" s="286"/>
      <c r="AE847" s="286"/>
      <c r="AF847" s="286"/>
    </row>
    <row r="848" spans="27:32" s="259" customFormat="1">
      <c r="AA848" s="286"/>
      <c r="AB848" s="286"/>
      <c r="AC848" s="286"/>
      <c r="AD848" s="286"/>
      <c r="AE848" s="286"/>
      <c r="AF848" s="286"/>
    </row>
    <row r="849" spans="27:32" s="259" customFormat="1">
      <c r="AA849" s="286"/>
      <c r="AB849" s="286"/>
      <c r="AC849" s="286"/>
      <c r="AD849" s="286"/>
      <c r="AE849" s="286"/>
      <c r="AF849" s="286"/>
    </row>
    <row r="850" spans="27:32" s="259" customFormat="1">
      <c r="AA850" s="286"/>
      <c r="AB850" s="286"/>
      <c r="AC850" s="286"/>
      <c r="AD850" s="286"/>
      <c r="AE850" s="286"/>
      <c r="AF850" s="286"/>
    </row>
    <row r="851" spans="27:32" s="259" customFormat="1">
      <c r="AA851" s="286"/>
      <c r="AB851" s="286"/>
      <c r="AC851" s="286"/>
      <c r="AD851" s="286"/>
      <c r="AE851" s="286"/>
      <c r="AF851" s="286"/>
    </row>
    <row r="852" spans="27:32" s="259" customFormat="1">
      <c r="AA852" s="286"/>
      <c r="AB852" s="286"/>
      <c r="AC852" s="286"/>
      <c r="AD852" s="286"/>
      <c r="AE852" s="286"/>
      <c r="AF852" s="286"/>
    </row>
    <row r="853" spans="27:32" s="259" customFormat="1">
      <c r="AA853" s="286"/>
      <c r="AB853" s="286"/>
      <c r="AC853" s="286"/>
      <c r="AD853" s="286"/>
      <c r="AE853" s="286"/>
      <c r="AF853" s="286"/>
    </row>
    <row r="854" spans="27:32" s="259" customFormat="1">
      <c r="AA854" s="286"/>
      <c r="AB854" s="286"/>
      <c r="AC854" s="286"/>
      <c r="AD854" s="286"/>
      <c r="AE854" s="286"/>
      <c r="AF854" s="286"/>
    </row>
    <row r="855" spans="27:32" s="259" customFormat="1">
      <c r="AA855" s="286"/>
      <c r="AB855" s="286"/>
      <c r="AC855" s="286"/>
      <c r="AD855" s="286"/>
      <c r="AE855" s="286"/>
      <c r="AF855" s="286"/>
    </row>
    <row r="856" spans="27:32" s="259" customFormat="1">
      <c r="AA856" s="286"/>
      <c r="AB856" s="286"/>
      <c r="AC856" s="286"/>
      <c r="AD856" s="286"/>
      <c r="AE856" s="286"/>
      <c r="AF856" s="286"/>
    </row>
    <row r="857" spans="27:32" s="259" customFormat="1">
      <c r="AA857" s="286"/>
      <c r="AB857" s="286"/>
      <c r="AC857" s="286"/>
      <c r="AD857" s="286"/>
      <c r="AE857" s="286"/>
      <c r="AF857" s="286"/>
    </row>
    <row r="858" spans="27:32" s="259" customFormat="1">
      <c r="AA858" s="286"/>
      <c r="AB858" s="286"/>
      <c r="AC858" s="286"/>
      <c r="AD858" s="286"/>
      <c r="AE858" s="286"/>
      <c r="AF858" s="286"/>
    </row>
    <row r="859" spans="27:32" s="259" customFormat="1">
      <c r="AA859" s="286"/>
      <c r="AB859" s="286"/>
      <c r="AC859" s="286"/>
      <c r="AD859" s="286"/>
      <c r="AE859" s="286"/>
      <c r="AF859" s="286"/>
    </row>
    <row r="860" spans="27:32" s="259" customFormat="1">
      <c r="AA860" s="286"/>
      <c r="AB860" s="286"/>
      <c r="AC860" s="286"/>
      <c r="AD860" s="286"/>
      <c r="AE860" s="286"/>
      <c r="AF860" s="286"/>
    </row>
    <row r="861" spans="27:32" s="259" customFormat="1">
      <c r="AA861" s="286"/>
      <c r="AB861" s="286"/>
      <c r="AC861" s="286"/>
      <c r="AD861" s="286"/>
      <c r="AE861" s="286"/>
      <c r="AF861" s="286"/>
    </row>
    <row r="862" spans="27:32" s="259" customFormat="1">
      <c r="AA862" s="286"/>
      <c r="AB862" s="286"/>
      <c r="AC862" s="286"/>
      <c r="AD862" s="286"/>
      <c r="AE862" s="286"/>
      <c r="AF862" s="286"/>
    </row>
    <row r="863" spans="27:32" s="259" customFormat="1">
      <c r="AA863" s="286"/>
      <c r="AB863" s="286"/>
      <c r="AC863" s="286"/>
      <c r="AD863" s="286"/>
      <c r="AE863" s="286"/>
      <c r="AF863" s="286"/>
    </row>
    <row r="864" spans="27:32" s="259" customFormat="1">
      <c r="AA864" s="286"/>
      <c r="AB864" s="286"/>
      <c r="AC864" s="286"/>
      <c r="AD864" s="286"/>
      <c r="AE864" s="286"/>
      <c r="AF864" s="286"/>
    </row>
    <row r="865" spans="27:32" s="259" customFormat="1">
      <c r="AA865" s="286"/>
      <c r="AB865" s="286"/>
      <c r="AC865" s="286"/>
      <c r="AD865" s="286"/>
      <c r="AE865" s="286"/>
      <c r="AF865" s="286"/>
    </row>
    <row r="866" spans="27:32" s="259" customFormat="1">
      <c r="AA866" s="286"/>
      <c r="AB866" s="286"/>
      <c r="AC866" s="286"/>
      <c r="AD866" s="286"/>
      <c r="AE866" s="286"/>
      <c r="AF866" s="286"/>
    </row>
    <row r="867" spans="27:32" s="259" customFormat="1">
      <c r="AA867" s="286"/>
      <c r="AB867" s="286"/>
      <c r="AC867" s="286"/>
      <c r="AD867" s="286"/>
      <c r="AE867" s="286"/>
      <c r="AF867" s="286"/>
    </row>
    <row r="868" spans="27:32" s="259" customFormat="1">
      <c r="AA868" s="286"/>
      <c r="AB868" s="286"/>
      <c r="AC868" s="286"/>
      <c r="AD868" s="286"/>
      <c r="AE868" s="286"/>
      <c r="AF868" s="286"/>
    </row>
    <row r="869" spans="27:32" s="259" customFormat="1">
      <c r="AA869" s="286"/>
      <c r="AB869" s="286"/>
      <c r="AC869" s="286"/>
      <c r="AD869" s="286"/>
      <c r="AE869" s="286"/>
      <c r="AF869" s="286"/>
    </row>
    <row r="870" spans="27:32" s="259" customFormat="1">
      <c r="AA870" s="286"/>
      <c r="AB870" s="286"/>
      <c r="AC870" s="286"/>
      <c r="AD870" s="286"/>
      <c r="AE870" s="286"/>
      <c r="AF870" s="286"/>
    </row>
    <row r="871" spans="27:32" s="259" customFormat="1">
      <c r="AA871" s="286"/>
      <c r="AB871" s="286"/>
      <c r="AC871" s="286"/>
      <c r="AD871" s="286"/>
      <c r="AE871" s="286"/>
      <c r="AF871" s="286"/>
    </row>
    <row r="872" spans="27:32" s="259" customFormat="1">
      <c r="AA872" s="286"/>
      <c r="AB872" s="286"/>
      <c r="AC872" s="286"/>
      <c r="AD872" s="286"/>
      <c r="AE872" s="286"/>
      <c r="AF872" s="286"/>
    </row>
    <row r="873" spans="27:32" s="259" customFormat="1">
      <c r="AA873" s="286"/>
      <c r="AB873" s="286"/>
      <c r="AC873" s="286"/>
      <c r="AD873" s="286"/>
      <c r="AE873" s="286"/>
      <c r="AF873" s="286"/>
    </row>
    <row r="874" spans="27:32" s="259" customFormat="1">
      <c r="AA874" s="286"/>
      <c r="AB874" s="286"/>
      <c r="AC874" s="286"/>
      <c r="AD874" s="286"/>
      <c r="AE874" s="286"/>
      <c r="AF874" s="286"/>
    </row>
    <row r="875" spans="27:32" s="259" customFormat="1">
      <c r="AA875" s="286"/>
      <c r="AB875" s="286"/>
      <c r="AC875" s="286"/>
      <c r="AD875" s="286"/>
      <c r="AE875" s="286"/>
      <c r="AF875" s="286"/>
    </row>
    <row r="876" spans="27:32" s="259" customFormat="1">
      <c r="AA876" s="286"/>
      <c r="AB876" s="286"/>
      <c r="AC876" s="286"/>
      <c r="AD876" s="286"/>
      <c r="AE876" s="286"/>
      <c r="AF876" s="286"/>
    </row>
    <row r="877" spans="27:32" s="259" customFormat="1">
      <c r="AA877" s="286"/>
      <c r="AB877" s="286"/>
      <c r="AC877" s="286"/>
      <c r="AD877" s="286"/>
      <c r="AE877" s="286"/>
      <c r="AF877" s="286"/>
    </row>
    <row r="878" spans="27:32" s="259" customFormat="1">
      <c r="AA878" s="286"/>
      <c r="AB878" s="286"/>
      <c r="AC878" s="286"/>
      <c r="AD878" s="286"/>
      <c r="AE878" s="286"/>
      <c r="AF878" s="286"/>
    </row>
    <row r="879" spans="27:32" s="259" customFormat="1">
      <c r="AA879" s="286"/>
      <c r="AB879" s="286"/>
      <c r="AC879" s="286"/>
      <c r="AD879" s="286"/>
      <c r="AE879" s="286"/>
      <c r="AF879" s="286"/>
    </row>
    <row r="880" spans="27:32" s="259" customFormat="1">
      <c r="AA880" s="286"/>
      <c r="AB880" s="286"/>
      <c r="AC880" s="286"/>
      <c r="AD880" s="286"/>
      <c r="AE880" s="286"/>
      <c r="AF880" s="286"/>
    </row>
    <row r="881" spans="27:32" s="259" customFormat="1">
      <c r="AA881" s="286"/>
      <c r="AB881" s="286"/>
      <c r="AC881" s="286"/>
      <c r="AD881" s="286"/>
      <c r="AE881" s="286"/>
      <c r="AF881" s="286"/>
    </row>
    <row r="882" spans="27:32" s="259" customFormat="1">
      <c r="AA882" s="286"/>
      <c r="AB882" s="286"/>
      <c r="AC882" s="286"/>
      <c r="AD882" s="286"/>
      <c r="AE882" s="286"/>
      <c r="AF882" s="286"/>
    </row>
    <row r="883" spans="27:32" s="259" customFormat="1">
      <c r="AA883" s="286"/>
      <c r="AB883" s="286"/>
      <c r="AC883" s="286"/>
      <c r="AD883" s="286"/>
      <c r="AE883" s="286"/>
      <c r="AF883" s="286"/>
    </row>
    <row r="884" spans="27:32" s="259" customFormat="1">
      <c r="AA884" s="286"/>
      <c r="AB884" s="286"/>
      <c r="AC884" s="286"/>
      <c r="AD884" s="286"/>
      <c r="AE884" s="286"/>
      <c r="AF884" s="286"/>
    </row>
    <row r="885" spans="27:32" s="259" customFormat="1">
      <c r="AA885" s="286"/>
      <c r="AB885" s="286"/>
      <c r="AC885" s="286"/>
      <c r="AD885" s="286"/>
      <c r="AE885" s="286"/>
      <c r="AF885" s="286"/>
    </row>
    <row r="886" spans="27:32" s="259" customFormat="1">
      <c r="AA886" s="286"/>
      <c r="AB886" s="286"/>
      <c r="AC886" s="286"/>
      <c r="AD886" s="286"/>
      <c r="AE886" s="286"/>
      <c r="AF886" s="286"/>
    </row>
    <row r="887" spans="27:32" s="259" customFormat="1">
      <c r="AA887" s="286"/>
      <c r="AB887" s="286"/>
      <c r="AC887" s="286"/>
      <c r="AD887" s="286"/>
      <c r="AE887" s="286"/>
      <c r="AF887" s="286"/>
    </row>
    <row r="888" spans="27:32" s="259" customFormat="1">
      <c r="AA888" s="286"/>
      <c r="AB888" s="286"/>
      <c r="AC888" s="286"/>
      <c r="AD888" s="286"/>
      <c r="AE888" s="286"/>
      <c r="AF888" s="286"/>
    </row>
    <row r="889" spans="27:32" s="259" customFormat="1">
      <c r="AA889" s="286"/>
      <c r="AB889" s="286"/>
      <c r="AC889" s="286"/>
      <c r="AD889" s="286"/>
      <c r="AE889" s="286"/>
      <c r="AF889" s="286"/>
    </row>
    <row r="890" spans="27:32" s="259" customFormat="1">
      <c r="AA890" s="286"/>
      <c r="AB890" s="286"/>
      <c r="AC890" s="286"/>
      <c r="AD890" s="286"/>
      <c r="AE890" s="286"/>
      <c r="AF890" s="286"/>
    </row>
    <row r="891" spans="27:32" s="259" customFormat="1">
      <c r="AA891" s="286"/>
      <c r="AB891" s="286"/>
      <c r="AC891" s="286"/>
      <c r="AD891" s="286"/>
      <c r="AE891" s="286"/>
      <c r="AF891" s="286"/>
    </row>
    <row r="892" spans="27:32" s="259" customFormat="1">
      <c r="AA892" s="286"/>
      <c r="AB892" s="286"/>
      <c r="AC892" s="286"/>
      <c r="AD892" s="286"/>
      <c r="AE892" s="286"/>
      <c r="AF892" s="286"/>
    </row>
    <row r="893" spans="27:32" s="259" customFormat="1">
      <c r="AA893" s="286"/>
      <c r="AB893" s="286"/>
      <c r="AC893" s="286"/>
      <c r="AD893" s="286"/>
      <c r="AE893" s="286"/>
      <c r="AF893" s="286"/>
    </row>
    <row r="894" spans="27:32" s="259" customFormat="1">
      <c r="AA894" s="286"/>
      <c r="AB894" s="286"/>
      <c r="AC894" s="286"/>
      <c r="AD894" s="286"/>
      <c r="AE894" s="286"/>
      <c r="AF894" s="286"/>
    </row>
    <row r="895" spans="27:32" s="259" customFormat="1">
      <c r="AA895" s="286"/>
      <c r="AB895" s="286"/>
      <c r="AC895" s="286"/>
      <c r="AD895" s="286"/>
      <c r="AE895" s="286"/>
      <c r="AF895" s="286"/>
    </row>
    <row r="896" spans="27:32" s="259" customFormat="1">
      <c r="AA896" s="286"/>
      <c r="AB896" s="286"/>
      <c r="AC896" s="286"/>
      <c r="AD896" s="286"/>
      <c r="AE896" s="286"/>
      <c r="AF896" s="286"/>
    </row>
    <row r="897" spans="27:32" s="259" customFormat="1">
      <c r="AA897" s="286"/>
      <c r="AB897" s="286"/>
      <c r="AC897" s="286"/>
      <c r="AD897" s="286"/>
      <c r="AE897" s="286"/>
      <c r="AF897" s="286"/>
    </row>
    <row r="898" spans="27:32" s="259" customFormat="1">
      <c r="AA898" s="286"/>
      <c r="AB898" s="286"/>
      <c r="AC898" s="286"/>
      <c r="AD898" s="286"/>
      <c r="AE898" s="286"/>
      <c r="AF898" s="286"/>
    </row>
    <row r="899" spans="27:32" s="259" customFormat="1">
      <c r="AA899" s="286"/>
      <c r="AB899" s="286"/>
      <c r="AC899" s="286"/>
      <c r="AD899" s="286"/>
      <c r="AE899" s="286"/>
      <c r="AF899" s="286"/>
    </row>
    <row r="900" spans="27:32" s="259" customFormat="1">
      <c r="AA900" s="286"/>
      <c r="AB900" s="286"/>
      <c r="AC900" s="286"/>
      <c r="AD900" s="286"/>
      <c r="AE900" s="286"/>
      <c r="AF900" s="286"/>
    </row>
    <row r="901" spans="27:32" s="259" customFormat="1">
      <c r="AA901" s="286"/>
      <c r="AB901" s="286"/>
      <c r="AC901" s="286"/>
      <c r="AD901" s="286"/>
      <c r="AE901" s="286"/>
      <c r="AF901" s="286"/>
    </row>
    <row r="902" spans="27:32" s="259" customFormat="1">
      <c r="AA902" s="286"/>
      <c r="AB902" s="286"/>
      <c r="AC902" s="286"/>
      <c r="AD902" s="286"/>
      <c r="AE902" s="286"/>
      <c r="AF902" s="286"/>
    </row>
    <row r="903" spans="27:32" s="259" customFormat="1">
      <c r="AA903" s="286"/>
      <c r="AB903" s="286"/>
      <c r="AC903" s="286"/>
      <c r="AD903" s="286"/>
      <c r="AE903" s="286"/>
      <c r="AF903" s="286"/>
    </row>
    <row r="904" spans="27:32" s="259" customFormat="1">
      <c r="AA904" s="286"/>
      <c r="AB904" s="286"/>
      <c r="AC904" s="286"/>
      <c r="AD904" s="286"/>
      <c r="AE904" s="286"/>
      <c r="AF904" s="286"/>
    </row>
    <row r="905" spans="27:32" s="259" customFormat="1">
      <c r="AA905" s="286"/>
      <c r="AB905" s="286"/>
      <c r="AC905" s="286"/>
      <c r="AD905" s="286"/>
      <c r="AE905" s="286"/>
      <c r="AF905" s="286"/>
    </row>
    <row r="906" spans="27:32" s="259" customFormat="1">
      <c r="AA906" s="286"/>
      <c r="AB906" s="286"/>
      <c r="AC906" s="286"/>
      <c r="AD906" s="286"/>
      <c r="AE906" s="286"/>
      <c r="AF906" s="286"/>
    </row>
    <row r="907" spans="27:32" s="259" customFormat="1">
      <c r="AA907" s="286"/>
      <c r="AB907" s="286"/>
      <c r="AC907" s="286"/>
      <c r="AD907" s="286"/>
      <c r="AE907" s="286"/>
      <c r="AF907" s="286"/>
    </row>
    <row r="908" spans="27:32" s="259" customFormat="1">
      <c r="AA908" s="286"/>
      <c r="AB908" s="286"/>
      <c r="AC908" s="286"/>
      <c r="AD908" s="286"/>
      <c r="AE908" s="286"/>
      <c r="AF908" s="286"/>
    </row>
    <row r="909" spans="27:32" s="259" customFormat="1">
      <c r="AA909" s="286"/>
      <c r="AB909" s="286"/>
      <c r="AC909" s="286"/>
      <c r="AD909" s="286"/>
      <c r="AE909" s="286"/>
      <c r="AF909" s="286"/>
    </row>
    <row r="910" spans="27:32" s="259" customFormat="1">
      <c r="AA910" s="286"/>
      <c r="AB910" s="286"/>
      <c r="AC910" s="286"/>
      <c r="AD910" s="286"/>
      <c r="AE910" s="286"/>
      <c r="AF910" s="286"/>
    </row>
    <row r="911" spans="27:32" s="259" customFormat="1">
      <c r="AA911" s="286"/>
      <c r="AB911" s="286"/>
      <c r="AC911" s="286"/>
      <c r="AD911" s="286"/>
      <c r="AE911" s="286"/>
      <c r="AF911" s="286"/>
    </row>
    <row r="912" spans="27:32" s="259" customFormat="1">
      <c r="AA912" s="286"/>
      <c r="AB912" s="286"/>
      <c r="AC912" s="286"/>
      <c r="AD912" s="286"/>
      <c r="AE912" s="286"/>
      <c r="AF912" s="286"/>
    </row>
    <row r="913" spans="27:32" s="259" customFormat="1">
      <c r="AA913" s="286"/>
      <c r="AB913" s="286"/>
      <c r="AC913" s="286"/>
      <c r="AD913" s="286"/>
      <c r="AE913" s="286"/>
      <c r="AF913" s="286"/>
    </row>
    <row r="914" spans="27:32" s="259" customFormat="1">
      <c r="AA914" s="286"/>
      <c r="AB914" s="286"/>
      <c r="AC914" s="286"/>
      <c r="AD914" s="286"/>
      <c r="AE914" s="286"/>
      <c r="AF914" s="286"/>
    </row>
    <row r="915" spans="27:32" s="259" customFormat="1">
      <c r="AA915" s="286"/>
      <c r="AB915" s="286"/>
      <c r="AC915" s="286"/>
      <c r="AD915" s="286"/>
      <c r="AE915" s="286"/>
      <c r="AF915" s="286"/>
    </row>
    <row r="916" spans="27:32" s="259" customFormat="1">
      <c r="AA916" s="286"/>
      <c r="AB916" s="286"/>
      <c r="AC916" s="286"/>
      <c r="AD916" s="286"/>
      <c r="AE916" s="286"/>
      <c r="AF916" s="286"/>
    </row>
    <row r="917" spans="27:32" s="259" customFormat="1">
      <c r="AA917" s="286"/>
      <c r="AB917" s="286"/>
      <c r="AC917" s="286"/>
      <c r="AD917" s="286"/>
      <c r="AE917" s="286"/>
      <c r="AF917" s="286"/>
    </row>
    <row r="918" spans="27:32" s="259" customFormat="1">
      <c r="AA918" s="286"/>
      <c r="AB918" s="286"/>
      <c r="AC918" s="286"/>
      <c r="AD918" s="286"/>
      <c r="AE918" s="286"/>
      <c r="AF918" s="286"/>
    </row>
    <row r="919" spans="27:32" s="259" customFormat="1">
      <c r="AA919" s="286"/>
      <c r="AB919" s="286"/>
      <c r="AC919" s="286"/>
      <c r="AD919" s="286"/>
      <c r="AE919" s="286"/>
      <c r="AF919" s="286"/>
    </row>
    <row r="920" spans="27:32" s="259" customFormat="1">
      <c r="AA920" s="286"/>
      <c r="AB920" s="286"/>
      <c r="AC920" s="286"/>
      <c r="AD920" s="286"/>
      <c r="AE920" s="286"/>
      <c r="AF920" s="286"/>
    </row>
    <row r="921" spans="27:32" s="259" customFormat="1">
      <c r="AA921" s="286"/>
      <c r="AB921" s="286"/>
      <c r="AC921" s="286"/>
      <c r="AD921" s="286"/>
      <c r="AE921" s="286"/>
      <c r="AF921" s="286"/>
    </row>
    <row r="922" spans="27:32" s="259" customFormat="1">
      <c r="AA922" s="286"/>
      <c r="AB922" s="286"/>
      <c r="AC922" s="286"/>
      <c r="AD922" s="286"/>
      <c r="AE922" s="286"/>
      <c r="AF922" s="286"/>
    </row>
    <row r="923" spans="27:32" s="259" customFormat="1">
      <c r="AA923" s="286"/>
      <c r="AB923" s="286"/>
      <c r="AC923" s="286"/>
      <c r="AD923" s="286"/>
      <c r="AE923" s="286"/>
      <c r="AF923" s="286"/>
    </row>
    <row r="924" spans="27:32" s="259" customFormat="1">
      <c r="AA924" s="286"/>
      <c r="AB924" s="286"/>
      <c r="AC924" s="286"/>
      <c r="AD924" s="286"/>
      <c r="AE924" s="286"/>
      <c r="AF924" s="286"/>
    </row>
    <row r="925" spans="27:32" s="259" customFormat="1">
      <c r="AA925" s="286"/>
      <c r="AB925" s="286"/>
      <c r="AC925" s="286"/>
      <c r="AD925" s="286"/>
      <c r="AE925" s="286"/>
      <c r="AF925" s="286"/>
    </row>
    <row r="926" spans="27:32" s="259" customFormat="1">
      <c r="AA926" s="286"/>
      <c r="AB926" s="286"/>
      <c r="AC926" s="286"/>
      <c r="AD926" s="286"/>
      <c r="AE926" s="286"/>
      <c r="AF926" s="286"/>
    </row>
    <row r="927" spans="27:32" s="259" customFormat="1">
      <c r="AA927" s="286"/>
      <c r="AB927" s="286"/>
      <c r="AC927" s="286"/>
      <c r="AD927" s="286"/>
      <c r="AE927" s="286"/>
      <c r="AF927" s="286"/>
    </row>
    <row r="928" spans="27:32" s="259" customFormat="1">
      <c r="AA928" s="286"/>
      <c r="AB928" s="286"/>
      <c r="AC928" s="286"/>
      <c r="AD928" s="286"/>
      <c r="AE928" s="286"/>
      <c r="AF928" s="286"/>
    </row>
    <row r="929" spans="27:32" s="259" customFormat="1">
      <c r="AA929" s="286"/>
      <c r="AB929" s="286"/>
      <c r="AC929" s="286"/>
      <c r="AD929" s="286"/>
      <c r="AE929" s="286"/>
      <c r="AF929" s="286"/>
    </row>
    <row r="930" spans="27:32" s="259" customFormat="1">
      <c r="AA930" s="286"/>
      <c r="AB930" s="286"/>
      <c r="AC930" s="286"/>
      <c r="AD930" s="286"/>
      <c r="AE930" s="286"/>
      <c r="AF930" s="286"/>
    </row>
    <row r="931" spans="27:32" s="259" customFormat="1">
      <c r="AA931" s="286"/>
      <c r="AB931" s="286"/>
      <c r="AC931" s="286"/>
      <c r="AD931" s="286"/>
      <c r="AE931" s="286"/>
      <c r="AF931" s="286"/>
    </row>
    <row r="932" spans="27:32" s="259" customFormat="1">
      <c r="AA932" s="286"/>
      <c r="AB932" s="286"/>
      <c r="AC932" s="286"/>
      <c r="AD932" s="286"/>
      <c r="AE932" s="286"/>
      <c r="AF932" s="286"/>
    </row>
    <row r="933" spans="27:32" s="259" customFormat="1">
      <c r="AA933" s="286"/>
      <c r="AB933" s="286"/>
      <c r="AC933" s="286"/>
      <c r="AD933" s="286"/>
      <c r="AE933" s="286"/>
      <c r="AF933" s="286"/>
    </row>
    <row r="934" spans="27:32" s="259" customFormat="1">
      <c r="AA934" s="286"/>
      <c r="AB934" s="286"/>
      <c r="AC934" s="286"/>
      <c r="AD934" s="286"/>
      <c r="AE934" s="286"/>
      <c r="AF934" s="286"/>
    </row>
    <row r="935" spans="27:32" s="259" customFormat="1">
      <c r="AA935" s="286"/>
      <c r="AB935" s="286"/>
      <c r="AC935" s="286"/>
      <c r="AD935" s="286"/>
      <c r="AE935" s="286"/>
      <c r="AF935" s="286"/>
    </row>
    <row r="936" spans="27:32" s="259" customFormat="1">
      <c r="AA936" s="286"/>
      <c r="AB936" s="286"/>
      <c r="AC936" s="286"/>
      <c r="AD936" s="286"/>
      <c r="AE936" s="286"/>
      <c r="AF936" s="286"/>
    </row>
    <row r="937" spans="27:32" s="259" customFormat="1">
      <c r="AA937" s="286"/>
      <c r="AB937" s="286"/>
      <c r="AC937" s="286"/>
      <c r="AD937" s="286"/>
      <c r="AE937" s="286"/>
      <c r="AF937" s="286"/>
    </row>
    <row r="938" spans="27:32" s="259" customFormat="1">
      <c r="AA938" s="286"/>
      <c r="AB938" s="286"/>
      <c r="AC938" s="286"/>
      <c r="AD938" s="286"/>
      <c r="AE938" s="286"/>
      <c r="AF938" s="286"/>
    </row>
    <row r="939" spans="27:32" s="259" customFormat="1">
      <c r="AA939" s="286"/>
      <c r="AB939" s="286"/>
      <c r="AC939" s="286"/>
      <c r="AD939" s="286"/>
      <c r="AE939" s="286"/>
      <c r="AF939" s="286"/>
    </row>
    <row r="940" spans="27:32" s="259" customFormat="1">
      <c r="AA940" s="286"/>
      <c r="AB940" s="286"/>
      <c r="AC940" s="286"/>
      <c r="AD940" s="286"/>
      <c r="AE940" s="286"/>
      <c r="AF940" s="286"/>
    </row>
    <row r="941" spans="27:32" s="259" customFormat="1">
      <c r="AA941" s="286"/>
      <c r="AB941" s="286"/>
      <c r="AC941" s="286"/>
      <c r="AD941" s="286"/>
      <c r="AE941" s="286"/>
      <c r="AF941" s="286"/>
    </row>
    <row r="942" spans="27:32" s="259" customFormat="1">
      <c r="AA942" s="286"/>
      <c r="AB942" s="286"/>
      <c r="AC942" s="286"/>
      <c r="AD942" s="286"/>
      <c r="AE942" s="286"/>
      <c r="AF942" s="286"/>
    </row>
    <row r="943" spans="27:32" s="259" customFormat="1">
      <c r="AA943" s="286"/>
      <c r="AB943" s="286"/>
      <c r="AC943" s="286"/>
      <c r="AD943" s="286"/>
      <c r="AE943" s="286"/>
      <c r="AF943" s="286"/>
    </row>
    <row r="944" spans="27:32" s="259" customFormat="1">
      <c r="AA944" s="286"/>
      <c r="AB944" s="286"/>
      <c r="AC944" s="286"/>
      <c r="AD944" s="286"/>
      <c r="AE944" s="286"/>
      <c r="AF944" s="286"/>
    </row>
    <row r="945" spans="27:32" s="259" customFormat="1">
      <c r="AA945" s="286"/>
      <c r="AB945" s="286"/>
      <c r="AC945" s="286"/>
      <c r="AD945" s="286"/>
      <c r="AE945" s="286"/>
      <c r="AF945" s="286"/>
    </row>
    <row r="946" spans="27:32" s="259" customFormat="1">
      <c r="AA946" s="286"/>
      <c r="AB946" s="286"/>
      <c r="AC946" s="286"/>
      <c r="AD946" s="286"/>
      <c r="AE946" s="286"/>
      <c r="AF946" s="286"/>
    </row>
    <row r="947" spans="27:32" s="259" customFormat="1">
      <c r="AA947" s="286"/>
      <c r="AB947" s="286"/>
      <c r="AC947" s="286"/>
      <c r="AD947" s="286"/>
      <c r="AE947" s="286"/>
      <c r="AF947" s="286"/>
    </row>
    <row r="948" spans="27:32" s="259" customFormat="1">
      <c r="AA948" s="286"/>
      <c r="AB948" s="286"/>
      <c r="AC948" s="286"/>
      <c r="AD948" s="286"/>
      <c r="AE948" s="286"/>
      <c r="AF948" s="286"/>
    </row>
    <row r="949" spans="27:32" s="259" customFormat="1">
      <c r="AA949" s="286"/>
      <c r="AB949" s="286"/>
      <c r="AC949" s="286"/>
      <c r="AD949" s="286"/>
      <c r="AE949" s="286"/>
      <c r="AF949" s="286"/>
    </row>
    <row r="950" spans="27:32" s="259" customFormat="1">
      <c r="AA950" s="286"/>
      <c r="AB950" s="286"/>
      <c r="AC950" s="286"/>
      <c r="AD950" s="286"/>
      <c r="AE950" s="286"/>
      <c r="AF950" s="286"/>
    </row>
    <row r="951" spans="27:32" s="259" customFormat="1">
      <c r="AA951" s="286"/>
      <c r="AB951" s="286"/>
      <c r="AC951" s="286"/>
      <c r="AD951" s="286"/>
      <c r="AE951" s="286"/>
      <c r="AF951" s="286"/>
    </row>
    <row r="952" spans="27:32" s="259" customFormat="1">
      <c r="AA952" s="286"/>
      <c r="AB952" s="286"/>
      <c r="AC952" s="286"/>
      <c r="AD952" s="286"/>
      <c r="AE952" s="286"/>
      <c r="AF952" s="286"/>
    </row>
    <row r="953" spans="27:32" s="259" customFormat="1">
      <c r="AA953" s="286"/>
      <c r="AB953" s="286"/>
      <c r="AC953" s="286"/>
      <c r="AD953" s="286"/>
      <c r="AE953" s="286"/>
      <c r="AF953" s="286"/>
    </row>
    <row r="954" spans="27:32" s="259" customFormat="1">
      <c r="AA954" s="286"/>
      <c r="AB954" s="286"/>
      <c r="AC954" s="286"/>
      <c r="AD954" s="286"/>
      <c r="AE954" s="286"/>
      <c r="AF954" s="286"/>
    </row>
    <row r="955" spans="27:32" s="259" customFormat="1">
      <c r="AA955" s="286"/>
      <c r="AB955" s="286"/>
      <c r="AC955" s="286"/>
      <c r="AD955" s="286"/>
      <c r="AE955" s="286"/>
      <c r="AF955" s="286"/>
    </row>
    <row r="956" spans="27:32" s="259" customFormat="1">
      <c r="AA956" s="286"/>
      <c r="AB956" s="286"/>
      <c r="AC956" s="286"/>
      <c r="AD956" s="286"/>
      <c r="AE956" s="286"/>
      <c r="AF956" s="286"/>
    </row>
    <row r="957" spans="27:32" s="259" customFormat="1">
      <c r="AA957" s="286"/>
      <c r="AB957" s="286"/>
      <c r="AC957" s="286"/>
      <c r="AD957" s="286"/>
      <c r="AE957" s="286"/>
      <c r="AF957" s="286"/>
    </row>
    <row r="958" spans="27:32" s="259" customFormat="1">
      <c r="AA958" s="286"/>
      <c r="AB958" s="286"/>
      <c r="AC958" s="286"/>
      <c r="AD958" s="286"/>
      <c r="AE958" s="286"/>
      <c r="AF958" s="286"/>
    </row>
    <row r="959" spans="27:32" s="259" customFormat="1">
      <c r="AA959" s="286"/>
      <c r="AB959" s="286"/>
      <c r="AC959" s="286"/>
      <c r="AD959" s="286"/>
      <c r="AE959" s="286"/>
      <c r="AF959" s="286"/>
    </row>
    <row r="960" spans="27:32" s="259" customFormat="1">
      <c r="AA960" s="286"/>
      <c r="AB960" s="286"/>
      <c r="AC960" s="286"/>
      <c r="AD960" s="286"/>
      <c r="AE960" s="286"/>
      <c r="AF960" s="286"/>
    </row>
    <row r="961" spans="27:32" s="259" customFormat="1">
      <c r="AA961" s="286"/>
      <c r="AB961" s="286"/>
      <c r="AC961" s="286"/>
      <c r="AD961" s="286"/>
      <c r="AE961" s="286"/>
      <c r="AF961" s="286"/>
    </row>
    <row r="962" spans="27:32" s="259" customFormat="1">
      <c r="AA962" s="286"/>
      <c r="AB962" s="286"/>
      <c r="AC962" s="286"/>
      <c r="AD962" s="286"/>
      <c r="AE962" s="286"/>
      <c r="AF962" s="286"/>
    </row>
    <row r="963" spans="27:32" s="259" customFormat="1">
      <c r="AA963" s="286"/>
      <c r="AB963" s="286"/>
      <c r="AC963" s="286"/>
      <c r="AD963" s="286"/>
      <c r="AE963" s="286"/>
      <c r="AF963" s="286"/>
    </row>
    <row r="964" spans="27:32" s="259" customFormat="1">
      <c r="AA964" s="286"/>
      <c r="AB964" s="286"/>
      <c r="AC964" s="286"/>
      <c r="AD964" s="286"/>
      <c r="AE964" s="286"/>
      <c r="AF964" s="286"/>
    </row>
    <row r="965" spans="27:32" s="259" customFormat="1">
      <c r="AA965" s="286"/>
      <c r="AB965" s="286"/>
      <c r="AC965" s="286"/>
      <c r="AD965" s="286"/>
      <c r="AE965" s="286"/>
      <c r="AF965" s="286"/>
    </row>
    <row r="966" spans="27:32" s="259" customFormat="1">
      <c r="AA966" s="286"/>
      <c r="AB966" s="286"/>
      <c r="AC966" s="286"/>
      <c r="AD966" s="286"/>
      <c r="AE966" s="286"/>
      <c r="AF966" s="286"/>
    </row>
    <row r="967" spans="27:32" s="259" customFormat="1">
      <c r="AA967" s="286"/>
      <c r="AB967" s="286"/>
      <c r="AC967" s="286"/>
      <c r="AD967" s="286"/>
      <c r="AE967" s="286"/>
      <c r="AF967" s="286"/>
    </row>
    <row r="968" spans="27:32" s="259" customFormat="1">
      <c r="AA968" s="286"/>
      <c r="AB968" s="286"/>
      <c r="AC968" s="286"/>
      <c r="AD968" s="286"/>
      <c r="AE968" s="286"/>
      <c r="AF968" s="286"/>
    </row>
    <row r="969" spans="27:32" s="259" customFormat="1">
      <c r="AA969" s="286"/>
      <c r="AB969" s="286"/>
      <c r="AC969" s="286"/>
      <c r="AD969" s="286"/>
      <c r="AE969" s="286"/>
      <c r="AF969" s="286"/>
    </row>
    <row r="970" spans="27:32" s="259" customFormat="1">
      <c r="AA970" s="286"/>
      <c r="AB970" s="286"/>
      <c r="AC970" s="286"/>
      <c r="AD970" s="286"/>
      <c r="AE970" s="286"/>
      <c r="AF970" s="286"/>
    </row>
    <row r="971" spans="27:32" s="259" customFormat="1">
      <c r="AA971" s="286"/>
      <c r="AB971" s="286"/>
      <c r="AC971" s="286"/>
      <c r="AD971" s="286"/>
      <c r="AE971" s="286"/>
      <c r="AF971" s="286"/>
    </row>
    <row r="972" spans="27:32" s="259" customFormat="1">
      <c r="AA972" s="286"/>
      <c r="AB972" s="286"/>
      <c r="AC972" s="286"/>
      <c r="AD972" s="286"/>
      <c r="AE972" s="286"/>
      <c r="AF972" s="286"/>
    </row>
    <row r="973" spans="27:32" s="259" customFormat="1">
      <c r="AA973" s="286"/>
      <c r="AB973" s="286"/>
      <c r="AC973" s="286"/>
      <c r="AD973" s="286"/>
      <c r="AE973" s="286"/>
      <c r="AF973" s="286"/>
    </row>
    <row r="974" spans="27:32" s="259" customFormat="1">
      <c r="AA974" s="286"/>
      <c r="AB974" s="286"/>
      <c r="AC974" s="286"/>
      <c r="AD974" s="286"/>
      <c r="AE974" s="286"/>
      <c r="AF974" s="286"/>
    </row>
    <row r="975" spans="27:32" s="259" customFormat="1">
      <c r="AA975" s="286"/>
      <c r="AB975" s="286"/>
      <c r="AC975" s="286"/>
      <c r="AD975" s="286"/>
      <c r="AE975" s="286"/>
      <c r="AF975" s="286"/>
    </row>
    <row r="976" spans="27:32" s="259" customFormat="1">
      <c r="AA976" s="286"/>
      <c r="AB976" s="286"/>
      <c r="AC976" s="286"/>
      <c r="AD976" s="286"/>
      <c r="AE976" s="286"/>
      <c r="AF976" s="286"/>
    </row>
    <row r="977" spans="27:32" s="259" customFormat="1">
      <c r="AA977" s="286"/>
      <c r="AB977" s="286"/>
      <c r="AC977" s="286"/>
      <c r="AD977" s="286"/>
      <c r="AE977" s="286"/>
      <c r="AF977" s="286"/>
    </row>
    <row r="978" spans="27:32" s="259" customFormat="1">
      <c r="AA978" s="286"/>
      <c r="AB978" s="286"/>
      <c r="AC978" s="286"/>
      <c r="AD978" s="286"/>
      <c r="AE978" s="286"/>
      <c r="AF978" s="286"/>
    </row>
    <row r="979" spans="27:32" s="259" customFormat="1">
      <c r="AA979" s="286"/>
      <c r="AB979" s="286"/>
      <c r="AC979" s="286"/>
      <c r="AD979" s="286"/>
      <c r="AE979" s="286"/>
      <c r="AF979" s="286"/>
    </row>
    <row r="980" spans="27:32" s="259" customFormat="1">
      <c r="AA980" s="286"/>
      <c r="AB980" s="286"/>
      <c r="AC980" s="286"/>
      <c r="AD980" s="286"/>
      <c r="AE980" s="286"/>
      <c r="AF980" s="286"/>
    </row>
    <row r="981" spans="27:32" s="259" customFormat="1">
      <c r="AA981" s="286"/>
      <c r="AB981" s="286"/>
      <c r="AC981" s="286"/>
      <c r="AD981" s="286"/>
      <c r="AE981" s="286"/>
      <c r="AF981" s="286"/>
    </row>
    <row r="982" spans="27:32" s="259" customFormat="1">
      <c r="AA982" s="286"/>
      <c r="AB982" s="286"/>
      <c r="AC982" s="286"/>
      <c r="AD982" s="286"/>
      <c r="AE982" s="286"/>
      <c r="AF982" s="286"/>
    </row>
    <row r="983" spans="27:32" s="259" customFormat="1">
      <c r="AA983" s="286"/>
      <c r="AB983" s="286"/>
      <c r="AC983" s="286"/>
      <c r="AD983" s="286"/>
      <c r="AE983" s="286"/>
      <c r="AF983" s="286"/>
    </row>
    <row r="984" spans="27:32" s="259" customFormat="1">
      <c r="AA984" s="286"/>
      <c r="AB984" s="286"/>
      <c r="AC984" s="286"/>
      <c r="AD984" s="286"/>
      <c r="AE984" s="286"/>
      <c r="AF984" s="286"/>
    </row>
    <row r="985" spans="27:32" s="259" customFormat="1">
      <c r="AA985" s="286"/>
      <c r="AB985" s="286"/>
      <c r="AC985" s="286"/>
      <c r="AD985" s="286"/>
      <c r="AE985" s="286"/>
      <c r="AF985" s="286"/>
    </row>
    <row r="986" spans="27:32" s="259" customFormat="1">
      <c r="AA986" s="286"/>
      <c r="AB986" s="286"/>
      <c r="AC986" s="286"/>
      <c r="AD986" s="286"/>
      <c r="AE986" s="286"/>
      <c r="AF986" s="286"/>
    </row>
    <row r="987" spans="27:32" s="259" customFormat="1">
      <c r="AA987" s="286"/>
      <c r="AB987" s="286"/>
      <c r="AC987" s="286"/>
      <c r="AD987" s="286"/>
      <c r="AE987" s="286"/>
      <c r="AF987" s="286"/>
    </row>
    <row r="988" spans="27:32" s="259" customFormat="1">
      <c r="AA988" s="286"/>
      <c r="AB988" s="286"/>
      <c r="AC988" s="286"/>
      <c r="AD988" s="286"/>
      <c r="AE988" s="286"/>
      <c r="AF988" s="286"/>
    </row>
    <row r="989" spans="27:32" s="259" customFormat="1">
      <c r="AA989" s="286"/>
      <c r="AB989" s="286"/>
      <c r="AC989" s="286"/>
      <c r="AD989" s="286"/>
      <c r="AE989" s="286"/>
      <c r="AF989" s="286"/>
    </row>
    <row r="990" spans="27:32" s="259" customFormat="1">
      <c r="AA990" s="286"/>
      <c r="AB990" s="286"/>
      <c r="AC990" s="286"/>
      <c r="AD990" s="286"/>
      <c r="AE990" s="286"/>
      <c r="AF990" s="286"/>
    </row>
    <row r="991" spans="27:32" s="259" customFormat="1">
      <c r="AA991" s="286"/>
      <c r="AB991" s="286"/>
      <c r="AC991" s="286"/>
      <c r="AD991" s="286"/>
      <c r="AE991" s="286"/>
      <c r="AF991" s="286"/>
    </row>
    <row r="992" spans="27:32" s="259" customFormat="1">
      <c r="AA992" s="286"/>
      <c r="AB992" s="286"/>
      <c r="AC992" s="286"/>
      <c r="AD992" s="286"/>
      <c r="AE992" s="286"/>
      <c r="AF992" s="286"/>
    </row>
    <row r="993" spans="27:32" s="259" customFormat="1">
      <c r="AA993" s="286"/>
      <c r="AB993" s="286"/>
      <c r="AC993" s="286"/>
      <c r="AD993" s="286"/>
      <c r="AE993" s="286"/>
      <c r="AF993" s="286"/>
    </row>
    <row r="994" spans="27:32" s="259" customFormat="1">
      <c r="AA994" s="286"/>
      <c r="AB994" s="286"/>
      <c r="AC994" s="286"/>
      <c r="AD994" s="286"/>
      <c r="AE994" s="286"/>
      <c r="AF994" s="286"/>
    </row>
    <row r="995" spans="27:32" s="259" customFormat="1">
      <c r="AA995" s="286"/>
      <c r="AB995" s="286"/>
      <c r="AC995" s="286"/>
      <c r="AD995" s="286"/>
      <c r="AE995" s="286"/>
      <c r="AF995" s="286"/>
    </row>
    <row r="996" spans="27:32" s="259" customFormat="1">
      <c r="AA996" s="286"/>
      <c r="AB996" s="286"/>
      <c r="AC996" s="286"/>
      <c r="AD996" s="286"/>
      <c r="AE996" s="286"/>
      <c r="AF996" s="286"/>
    </row>
    <row r="997" spans="27:32" s="259" customFormat="1">
      <c r="AA997" s="286"/>
      <c r="AB997" s="286"/>
      <c r="AC997" s="286"/>
      <c r="AD997" s="286"/>
      <c r="AE997" s="286"/>
      <c r="AF997" s="286"/>
    </row>
    <row r="998" spans="27:32" s="259" customFormat="1">
      <c r="AA998" s="286"/>
      <c r="AB998" s="286"/>
      <c r="AC998" s="286"/>
      <c r="AD998" s="286"/>
      <c r="AE998" s="286"/>
      <c r="AF998" s="286"/>
    </row>
    <row r="999" spans="27:32" s="259" customFormat="1">
      <c r="AA999" s="286"/>
      <c r="AB999" s="286"/>
      <c r="AC999" s="286"/>
      <c r="AD999" s="286"/>
      <c r="AE999" s="286"/>
      <c r="AF999" s="286"/>
    </row>
    <row r="1000" spans="27:32" s="259" customFormat="1">
      <c r="AA1000" s="286"/>
      <c r="AB1000" s="286"/>
      <c r="AC1000" s="286"/>
      <c r="AD1000" s="286"/>
      <c r="AE1000" s="286"/>
      <c r="AF1000" s="286"/>
    </row>
    <row r="1001" spans="27:32" s="259" customFormat="1">
      <c r="AA1001" s="286"/>
      <c r="AB1001" s="286"/>
      <c r="AC1001" s="286"/>
      <c r="AD1001" s="286"/>
      <c r="AE1001" s="286"/>
      <c r="AF1001" s="286"/>
    </row>
    <row r="1002" spans="27:32" s="259" customFormat="1">
      <c r="AA1002" s="286"/>
      <c r="AB1002" s="286"/>
      <c r="AC1002" s="286"/>
      <c r="AD1002" s="286"/>
      <c r="AE1002" s="286"/>
      <c r="AF1002" s="286"/>
    </row>
    <row r="1003" spans="27:32" s="259" customFormat="1">
      <c r="AA1003" s="286"/>
      <c r="AB1003" s="286"/>
      <c r="AC1003" s="286"/>
      <c r="AD1003" s="286"/>
      <c r="AE1003" s="286"/>
      <c r="AF1003" s="286"/>
    </row>
    <row r="1004" spans="27:32" s="259" customFormat="1">
      <c r="AA1004" s="286"/>
      <c r="AB1004" s="286"/>
      <c r="AC1004" s="286"/>
      <c r="AD1004" s="286"/>
      <c r="AE1004" s="286"/>
      <c r="AF1004" s="286"/>
    </row>
    <row r="1005" spans="27:32" s="259" customFormat="1">
      <c r="AA1005" s="286"/>
      <c r="AB1005" s="286"/>
      <c r="AC1005" s="286"/>
      <c r="AD1005" s="286"/>
      <c r="AE1005" s="286"/>
      <c r="AF1005" s="286"/>
    </row>
    <row r="1006" spans="27:32" s="259" customFormat="1">
      <c r="AA1006" s="286"/>
      <c r="AB1006" s="286"/>
      <c r="AC1006" s="286"/>
      <c r="AD1006" s="286"/>
      <c r="AE1006" s="286"/>
      <c r="AF1006" s="286"/>
    </row>
    <row r="1007" spans="27:32" s="259" customFormat="1">
      <c r="AA1007" s="286"/>
      <c r="AB1007" s="286"/>
      <c r="AC1007" s="286"/>
      <c r="AD1007" s="286"/>
      <c r="AE1007" s="286"/>
      <c r="AF1007" s="286"/>
    </row>
    <row r="1008" spans="27:32" s="259" customFormat="1">
      <c r="AA1008" s="286"/>
      <c r="AB1008" s="286"/>
      <c r="AC1008" s="286"/>
      <c r="AD1008" s="286"/>
      <c r="AE1008" s="286"/>
      <c r="AF1008" s="286"/>
    </row>
    <row r="1009" spans="27:32" s="259" customFormat="1">
      <c r="AA1009" s="286"/>
      <c r="AB1009" s="286"/>
      <c r="AC1009" s="286"/>
      <c r="AD1009" s="286"/>
      <c r="AE1009" s="286"/>
      <c r="AF1009" s="286"/>
    </row>
    <row r="1010" spans="27:32" s="259" customFormat="1">
      <c r="AA1010" s="286"/>
      <c r="AB1010" s="286"/>
      <c r="AC1010" s="286"/>
      <c r="AD1010" s="286"/>
      <c r="AE1010" s="286"/>
      <c r="AF1010" s="286"/>
    </row>
    <row r="1011" spans="27:32" s="259" customFormat="1">
      <c r="AA1011" s="286"/>
      <c r="AB1011" s="286"/>
      <c r="AC1011" s="286"/>
      <c r="AD1011" s="286"/>
      <c r="AE1011" s="286"/>
      <c r="AF1011" s="286"/>
    </row>
    <row r="1012" spans="27:32" s="259" customFormat="1">
      <c r="AA1012" s="286"/>
      <c r="AB1012" s="286"/>
      <c r="AC1012" s="286"/>
      <c r="AD1012" s="286"/>
      <c r="AE1012" s="286"/>
      <c r="AF1012" s="286"/>
    </row>
    <row r="1013" spans="27:32" s="259" customFormat="1">
      <c r="AA1013" s="286"/>
      <c r="AB1013" s="286"/>
      <c r="AC1013" s="286"/>
      <c r="AD1013" s="286"/>
      <c r="AE1013" s="286"/>
      <c r="AF1013" s="286"/>
    </row>
    <row r="1014" spans="27:32" s="259" customFormat="1">
      <c r="AA1014" s="286"/>
      <c r="AB1014" s="286"/>
      <c r="AC1014" s="286"/>
      <c r="AD1014" s="286"/>
      <c r="AE1014" s="286"/>
      <c r="AF1014" s="286"/>
    </row>
    <row r="1015" spans="27:32" s="259" customFormat="1">
      <c r="AA1015" s="286"/>
      <c r="AB1015" s="286"/>
      <c r="AC1015" s="286"/>
      <c r="AD1015" s="286"/>
      <c r="AE1015" s="286"/>
      <c r="AF1015" s="286"/>
    </row>
    <row r="1016" spans="27:32" s="259" customFormat="1">
      <c r="AA1016" s="286"/>
      <c r="AB1016" s="286"/>
      <c r="AC1016" s="286"/>
      <c r="AD1016" s="286"/>
      <c r="AE1016" s="286"/>
      <c r="AF1016" s="286"/>
    </row>
    <row r="1017" spans="27:32" s="259" customFormat="1">
      <c r="AA1017" s="286"/>
      <c r="AB1017" s="286"/>
      <c r="AC1017" s="286"/>
      <c r="AD1017" s="286"/>
      <c r="AE1017" s="286"/>
      <c r="AF1017" s="286"/>
    </row>
    <row r="1018" spans="27:32" s="259" customFormat="1">
      <c r="AA1018" s="286"/>
      <c r="AB1018" s="286"/>
      <c r="AC1018" s="286"/>
      <c r="AD1018" s="286"/>
      <c r="AE1018" s="286"/>
      <c r="AF1018" s="286"/>
    </row>
    <row r="1019" spans="27:32" s="259" customFormat="1">
      <c r="AA1019" s="286"/>
      <c r="AB1019" s="286"/>
      <c r="AC1019" s="286"/>
      <c r="AD1019" s="286"/>
      <c r="AE1019" s="286"/>
      <c r="AF1019" s="286"/>
    </row>
    <row r="1020" spans="27:32" s="259" customFormat="1">
      <c r="AA1020" s="286"/>
      <c r="AB1020" s="286"/>
      <c r="AC1020" s="286"/>
      <c r="AD1020" s="286"/>
      <c r="AE1020" s="286"/>
      <c r="AF1020" s="286"/>
    </row>
    <row r="1021" spans="27:32" s="259" customFormat="1">
      <c r="AA1021" s="286"/>
      <c r="AB1021" s="286"/>
      <c r="AC1021" s="286"/>
      <c r="AD1021" s="286"/>
      <c r="AE1021" s="286"/>
      <c r="AF1021" s="286"/>
    </row>
    <row r="1022" spans="27:32" s="259" customFormat="1">
      <c r="AA1022" s="286"/>
      <c r="AB1022" s="286"/>
      <c r="AC1022" s="286"/>
      <c r="AD1022" s="286"/>
      <c r="AE1022" s="286"/>
      <c r="AF1022" s="286"/>
    </row>
    <row r="1023" spans="27:32" s="259" customFormat="1">
      <c r="AA1023" s="286"/>
      <c r="AB1023" s="286"/>
      <c r="AC1023" s="286"/>
      <c r="AD1023" s="286"/>
      <c r="AE1023" s="286"/>
      <c r="AF1023" s="286"/>
    </row>
    <row r="1024" spans="27:32" s="259" customFormat="1">
      <c r="AA1024" s="286"/>
      <c r="AB1024" s="286"/>
      <c r="AC1024" s="286"/>
      <c r="AD1024" s="286"/>
      <c r="AE1024" s="286"/>
      <c r="AF1024" s="286"/>
    </row>
    <row r="1025" spans="27:32" s="259" customFormat="1">
      <c r="AA1025" s="286"/>
      <c r="AB1025" s="286"/>
      <c r="AC1025" s="286"/>
      <c r="AD1025" s="286"/>
      <c r="AE1025" s="286"/>
      <c r="AF1025" s="286"/>
    </row>
    <row r="1026" spans="27:32" s="259" customFormat="1">
      <c r="AA1026" s="286"/>
      <c r="AB1026" s="286"/>
      <c r="AC1026" s="286"/>
      <c r="AD1026" s="286"/>
      <c r="AE1026" s="286"/>
      <c r="AF1026" s="286"/>
    </row>
    <row r="1027" spans="27:32" s="259" customFormat="1">
      <c r="AA1027" s="286"/>
      <c r="AB1027" s="286"/>
      <c r="AC1027" s="286"/>
      <c r="AD1027" s="286"/>
      <c r="AE1027" s="286"/>
      <c r="AF1027" s="286"/>
    </row>
    <row r="1028" spans="27:32" s="259" customFormat="1">
      <c r="AA1028" s="286"/>
      <c r="AB1028" s="286"/>
      <c r="AC1028" s="286"/>
      <c r="AD1028" s="286"/>
      <c r="AE1028" s="286"/>
      <c r="AF1028" s="286"/>
    </row>
    <row r="1029" spans="27:32" s="259" customFormat="1">
      <c r="AA1029" s="286"/>
      <c r="AB1029" s="286"/>
      <c r="AC1029" s="286"/>
      <c r="AD1029" s="286"/>
      <c r="AE1029" s="286"/>
      <c r="AF1029" s="286"/>
    </row>
    <row r="1030" spans="27:32" s="259" customFormat="1">
      <c r="AA1030" s="286"/>
      <c r="AB1030" s="286"/>
      <c r="AC1030" s="286"/>
      <c r="AD1030" s="286"/>
      <c r="AE1030" s="286"/>
      <c r="AF1030" s="286"/>
    </row>
    <row r="1031" spans="27:32" s="259" customFormat="1">
      <c r="AA1031" s="286"/>
      <c r="AB1031" s="286"/>
      <c r="AC1031" s="286"/>
      <c r="AD1031" s="286"/>
      <c r="AE1031" s="286"/>
      <c r="AF1031" s="286"/>
    </row>
    <row r="1032" spans="27:32" s="259" customFormat="1">
      <c r="AA1032" s="286"/>
      <c r="AB1032" s="286"/>
      <c r="AC1032" s="286"/>
      <c r="AD1032" s="286"/>
      <c r="AE1032" s="286"/>
      <c r="AF1032" s="286"/>
    </row>
    <row r="1033" spans="27:32" s="259" customFormat="1">
      <c r="AA1033" s="286"/>
      <c r="AB1033" s="286"/>
      <c r="AC1033" s="286"/>
      <c r="AD1033" s="286"/>
      <c r="AE1033" s="286"/>
      <c r="AF1033" s="286"/>
    </row>
    <row r="1034" spans="27:32" s="259" customFormat="1">
      <c r="AA1034" s="286"/>
      <c r="AB1034" s="286"/>
      <c r="AC1034" s="286"/>
      <c r="AD1034" s="286"/>
      <c r="AE1034" s="286"/>
      <c r="AF1034" s="286"/>
    </row>
    <row r="1035" spans="27:32" s="259" customFormat="1">
      <c r="AA1035" s="286"/>
      <c r="AB1035" s="286"/>
      <c r="AC1035" s="286"/>
      <c r="AD1035" s="286"/>
      <c r="AE1035" s="286"/>
      <c r="AF1035" s="286"/>
    </row>
    <row r="1036" spans="27:32" s="259" customFormat="1">
      <c r="AA1036" s="286"/>
      <c r="AB1036" s="286"/>
      <c r="AC1036" s="286"/>
      <c r="AD1036" s="286"/>
      <c r="AE1036" s="286"/>
      <c r="AF1036" s="286"/>
    </row>
    <row r="1037" spans="27:32" s="259" customFormat="1">
      <c r="AA1037" s="286"/>
      <c r="AB1037" s="286"/>
      <c r="AC1037" s="286"/>
      <c r="AD1037" s="286"/>
      <c r="AE1037" s="286"/>
      <c r="AF1037" s="286"/>
    </row>
    <row r="1038" spans="27:32" s="259" customFormat="1">
      <c r="AA1038" s="286"/>
      <c r="AB1038" s="286"/>
      <c r="AC1038" s="286"/>
      <c r="AD1038" s="286"/>
      <c r="AE1038" s="286"/>
      <c r="AF1038" s="286"/>
    </row>
    <row r="1039" spans="27:32" s="259" customFormat="1">
      <c r="AA1039" s="286"/>
      <c r="AB1039" s="286"/>
      <c r="AC1039" s="286"/>
      <c r="AD1039" s="286"/>
      <c r="AE1039" s="286"/>
      <c r="AF1039" s="286"/>
    </row>
    <row r="1040" spans="27:32" s="259" customFormat="1">
      <c r="AA1040" s="286"/>
      <c r="AB1040" s="286"/>
      <c r="AC1040" s="286"/>
      <c r="AD1040" s="286"/>
      <c r="AE1040" s="286"/>
      <c r="AF1040" s="286"/>
    </row>
    <row r="1041" spans="27:32" s="259" customFormat="1">
      <c r="AA1041" s="286"/>
      <c r="AB1041" s="286"/>
      <c r="AC1041" s="286"/>
      <c r="AD1041" s="286"/>
      <c r="AE1041" s="286"/>
      <c r="AF1041" s="286"/>
    </row>
    <row r="1042" spans="27:32" s="259" customFormat="1">
      <c r="AA1042" s="286"/>
      <c r="AB1042" s="286"/>
      <c r="AC1042" s="286"/>
      <c r="AD1042" s="286"/>
      <c r="AE1042" s="286"/>
      <c r="AF1042" s="286"/>
    </row>
    <row r="1043" spans="27:32" s="259" customFormat="1">
      <c r="AA1043" s="286"/>
      <c r="AB1043" s="286"/>
      <c r="AC1043" s="286"/>
      <c r="AD1043" s="286"/>
      <c r="AE1043" s="286"/>
      <c r="AF1043" s="286"/>
    </row>
    <row r="1044" spans="27:32" s="259" customFormat="1">
      <c r="AA1044" s="286"/>
      <c r="AB1044" s="286"/>
      <c r="AC1044" s="286"/>
      <c r="AD1044" s="286"/>
      <c r="AE1044" s="286"/>
      <c r="AF1044" s="286"/>
    </row>
    <row r="1045" spans="27:32" s="259" customFormat="1">
      <c r="AA1045" s="286"/>
      <c r="AB1045" s="286"/>
      <c r="AC1045" s="286"/>
      <c r="AD1045" s="286"/>
      <c r="AE1045" s="286"/>
      <c r="AF1045" s="286"/>
    </row>
    <row r="1046" spans="27:32" s="259" customFormat="1">
      <c r="AA1046" s="286"/>
      <c r="AB1046" s="286"/>
      <c r="AC1046" s="286"/>
      <c r="AD1046" s="286"/>
      <c r="AE1046" s="286"/>
      <c r="AF1046" s="286"/>
    </row>
    <row r="1047" spans="27:32" s="259" customFormat="1">
      <c r="AA1047" s="286"/>
      <c r="AB1047" s="286"/>
      <c r="AC1047" s="286"/>
      <c r="AD1047" s="286"/>
      <c r="AE1047" s="286"/>
      <c r="AF1047" s="286"/>
    </row>
    <row r="1048" spans="27:32" s="259" customFormat="1">
      <c r="AA1048" s="286"/>
      <c r="AB1048" s="286"/>
      <c r="AC1048" s="286"/>
      <c r="AD1048" s="286"/>
      <c r="AE1048" s="286"/>
      <c r="AF1048" s="286"/>
    </row>
    <row r="1049" spans="27:32" s="259" customFormat="1">
      <c r="AA1049" s="286"/>
      <c r="AB1049" s="286"/>
      <c r="AC1049" s="286"/>
      <c r="AD1049" s="286"/>
      <c r="AE1049" s="286"/>
      <c r="AF1049" s="286"/>
    </row>
    <row r="1050" spans="27:32" s="259" customFormat="1">
      <c r="AA1050" s="286"/>
      <c r="AB1050" s="286"/>
      <c r="AC1050" s="286"/>
      <c r="AD1050" s="286"/>
      <c r="AE1050" s="286"/>
      <c r="AF1050" s="286"/>
    </row>
    <row r="1051" spans="27:32" s="259" customFormat="1">
      <c r="AA1051" s="286"/>
      <c r="AB1051" s="286"/>
      <c r="AC1051" s="286"/>
      <c r="AD1051" s="286"/>
      <c r="AE1051" s="286"/>
      <c r="AF1051" s="286"/>
    </row>
    <row r="1052" spans="27:32" s="259" customFormat="1">
      <c r="AA1052" s="286"/>
      <c r="AB1052" s="286"/>
      <c r="AC1052" s="286"/>
      <c r="AD1052" s="286"/>
      <c r="AE1052" s="286"/>
      <c r="AF1052" s="286"/>
    </row>
    <row r="1053" spans="27:32" s="259" customFormat="1">
      <c r="AA1053" s="286"/>
      <c r="AB1053" s="286"/>
      <c r="AC1053" s="286"/>
      <c r="AD1053" s="286"/>
      <c r="AE1053" s="286"/>
      <c r="AF1053" s="286"/>
    </row>
    <row r="1054" spans="27:32" s="259" customFormat="1">
      <c r="AA1054" s="286"/>
      <c r="AB1054" s="286"/>
      <c r="AC1054" s="286"/>
      <c r="AD1054" s="286"/>
      <c r="AE1054" s="286"/>
      <c r="AF1054" s="286"/>
    </row>
    <row r="1055" spans="27:32" s="259" customFormat="1">
      <c r="AA1055" s="286"/>
      <c r="AB1055" s="286"/>
      <c r="AC1055" s="286"/>
      <c r="AD1055" s="286"/>
      <c r="AE1055" s="286"/>
      <c r="AF1055" s="286"/>
    </row>
    <row r="1056" spans="27:32" s="259" customFormat="1">
      <c r="AA1056" s="286"/>
      <c r="AB1056" s="286"/>
      <c r="AC1056" s="286"/>
      <c r="AD1056" s="286"/>
      <c r="AE1056" s="286"/>
      <c r="AF1056" s="286"/>
    </row>
    <row r="1057" spans="27:32" s="259" customFormat="1">
      <c r="AA1057" s="286"/>
      <c r="AB1057" s="286"/>
      <c r="AC1057" s="286"/>
      <c r="AD1057" s="286"/>
      <c r="AE1057" s="286"/>
      <c r="AF1057" s="286"/>
    </row>
    <row r="1058" spans="27:32" s="259" customFormat="1">
      <c r="AA1058" s="286"/>
      <c r="AB1058" s="286"/>
      <c r="AC1058" s="286"/>
      <c r="AD1058" s="286"/>
      <c r="AE1058" s="286"/>
      <c r="AF1058" s="286"/>
    </row>
    <row r="1059" spans="27:32" s="259" customFormat="1">
      <c r="AA1059" s="286"/>
      <c r="AB1059" s="286"/>
      <c r="AC1059" s="286"/>
      <c r="AD1059" s="286"/>
      <c r="AE1059" s="286"/>
      <c r="AF1059" s="286"/>
    </row>
    <row r="1060" spans="27:32" s="259" customFormat="1">
      <c r="AA1060" s="286"/>
      <c r="AB1060" s="286"/>
      <c r="AC1060" s="286"/>
      <c r="AD1060" s="286"/>
      <c r="AE1060" s="286"/>
      <c r="AF1060" s="286"/>
    </row>
    <row r="1061" spans="27:32" s="259" customFormat="1">
      <c r="AA1061" s="286"/>
      <c r="AB1061" s="286"/>
      <c r="AC1061" s="286"/>
      <c r="AD1061" s="286"/>
      <c r="AE1061" s="286"/>
      <c r="AF1061" s="286"/>
    </row>
    <row r="1062" spans="27:32" s="259" customFormat="1">
      <c r="AA1062" s="286"/>
      <c r="AB1062" s="286"/>
      <c r="AC1062" s="286"/>
      <c r="AD1062" s="286"/>
      <c r="AE1062" s="286"/>
      <c r="AF1062" s="286"/>
    </row>
    <row r="1063" spans="27:32" s="259" customFormat="1">
      <c r="AA1063" s="286"/>
      <c r="AB1063" s="286"/>
      <c r="AC1063" s="286"/>
      <c r="AD1063" s="286"/>
      <c r="AE1063" s="286"/>
      <c r="AF1063" s="286"/>
    </row>
    <row r="1064" spans="27:32" s="259" customFormat="1">
      <c r="AA1064" s="286"/>
      <c r="AB1064" s="286"/>
      <c r="AC1064" s="286"/>
      <c r="AD1064" s="286"/>
      <c r="AE1064" s="286"/>
      <c r="AF1064" s="286"/>
    </row>
    <row r="1065" spans="27:32" s="259" customFormat="1">
      <c r="AA1065" s="286"/>
      <c r="AB1065" s="286"/>
      <c r="AC1065" s="286"/>
      <c r="AD1065" s="286"/>
      <c r="AE1065" s="286"/>
      <c r="AF1065" s="286"/>
    </row>
    <row r="1066" spans="27:32" s="259" customFormat="1">
      <c r="AA1066" s="286"/>
      <c r="AB1066" s="286"/>
      <c r="AC1066" s="286"/>
      <c r="AD1066" s="286"/>
      <c r="AE1066" s="286"/>
      <c r="AF1066" s="286"/>
    </row>
    <row r="1067" spans="27:32" s="259" customFormat="1">
      <c r="AA1067" s="286"/>
      <c r="AB1067" s="286"/>
      <c r="AC1067" s="286"/>
      <c r="AD1067" s="286"/>
      <c r="AE1067" s="286"/>
      <c r="AF1067" s="286"/>
    </row>
    <row r="1068" spans="27:32" s="259" customFormat="1">
      <c r="AA1068" s="286"/>
      <c r="AB1068" s="286"/>
      <c r="AC1068" s="286"/>
      <c r="AD1068" s="286"/>
      <c r="AE1068" s="286"/>
      <c r="AF1068" s="286"/>
    </row>
    <row r="1069" spans="27:32" s="259" customFormat="1">
      <c r="AA1069" s="286"/>
      <c r="AB1069" s="286"/>
      <c r="AC1069" s="286"/>
      <c r="AD1069" s="286"/>
      <c r="AE1069" s="286"/>
      <c r="AF1069" s="286"/>
    </row>
    <row r="1070" spans="27:32" s="259" customFormat="1">
      <c r="AA1070" s="286"/>
      <c r="AB1070" s="286"/>
      <c r="AC1070" s="286"/>
      <c r="AD1070" s="286"/>
      <c r="AE1070" s="286"/>
      <c r="AF1070" s="286"/>
    </row>
    <row r="1071" spans="27:32" s="259" customFormat="1">
      <c r="AA1071" s="286"/>
      <c r="AB1071" s="286"/>
      <c r="AC1071" s="286"/>
      <c r="AD1071" s="286"/>
      <c r="AE1071" s="286"/>
      <c r="AF1071" s="286"/>
    </row>
    <row r="1072" spans="27:32" s="259" customFormat="1">
      <c r="AA1072" s="286"/>
      <c r="AB1072" s="286"/>
      <c r="AC1072" s="286"/>
      <c r="AD1072" s="286"/>
      <c r="AE1072" s="286"/>
      <c r="AF1072" s="286"/>
    </row>
    <row r="1073" spans="27:32" s="259" customFormat="1">
      <c r="AA1073" s="286"/>
      <c r="AB1073" s="286"/>
      <c r="AC1073" s="286"/>
      <c r="AD1073" s="286"/>
      <c r="AE1073" s="286"/>
      <c r="AF1073" s="286"/>
    </row>
    <row r="1074" spans="27:32" s="259" customFormat="1">
      <c r="AA1074" s="286"/>
      <c r="AB1074" s="286"/>
      <c r="AC1074" s="286"/>
      <c r="AD1074" s="286"/>
      <c r="AE1074" s="286"/>
      <c r="AF1074" s="286"/>
    </row>
    <row r="1075" spans="27:32" s="259" customFormat="1">
      <c r="AA1075" s="286"/>
      <c r="AB1075" s="286"/>
      <c r="AC1075" s="286"/>
      <c r="AD1075" s="286"/>
      <c r="AE1075" s="286"/>
      <c r="AF1075" s="286"/>
    </row>
    <row r="1076" spans="27:32" s="259" customFormat="1">
      <c r="AA1076" s="286"/>
      <c r="AB1076" s="286"/>
      <c r="AC1076" s="286"/>
      <c r="AD1076" s="286"/>
      <c r="AE1076" s="286"/>
      <c r="AF1076" s="286"/>
    </row>
    <row r="1077" spans="27:32" s="259" customFormat="1">
      <c r="AA1077" s="286"/>
      <c r="AB1077" s="286"/>
      <c r="AC1077" s="286"/>
      <c r="AD1077" s="286"/>
      <c r="AE1077" s="286"/>
      <c r="AF1077" s="286"/>
    </row>
    <row r="1078" spans="27:32" s="259" customFormat="1">
      <c r="AA1078" s="286"/>
      <c r="AB1078" s="286"/>
      <c r="AC1078" s="286"/>
      <c r="AD1078" s="286"/>
      <c r="AE1078" s="286"/>
      <c r="AF1078" s="286"/>
    </row>
    <row r="1079" spans="27:32" s="259" customFormat="1">
      <c r="AA1079" s="286"/>
      <c r="AB1079" s="286"/>
      <c r="AC1079" s="286"/>
      <c r="AD1079" s="286"/>
      <c r="AE1079" s="286"/>
      <c r="AF1079" s="286"/>
    </row>
    <row r="1080" spans="27:32" s="259" customFormat="1">
      <c r="AA1080" s="286"/>
      <c r="AB1080" s="286"/>
      <c r="AC1080" s="286"/>
      <c r="AD1080" s="286"/>
      <c r="AE1080" s="286"/>
      <c r="AF1080" s="286"/>
    </row>
    <row r="1081" spans="27:32" s="259" customFormat="1">
      <c r="AA1081" s="286"/>
      <c r="AB1081" s="286"/>
      <c r="AC1081" s="286"/>
      <c r="AD1081" s="286"/>
      <c r="AE1081" s="286"/>
      <c r="AF1081" s="286"/>
    </row>
    <row r="1082" spans="27:32" s="259" customFormat="1">
      <c r="AA1082" s="286"/>
      <c r="AB1082" s="286"/>
      <c r="AC1082" s="286"/>
      <c r="AD1082" s="286"/>
      <c r="AE1082" s="286"/>
      <c r="AF1082" s="286"/>
    </row>
    <row r="1083" spans="27:32" s="259" customFormat="1">
      <c r="AA1083" s="286"/>
      <c r="AB1083" s="286"/>
      <c r="AC1083" s="286"/>
      <c r="AD1083" s="286"/>
      <c r="AE1083" s="286"/>
      <c r="AF1083" s="286"/>
    </row>
    <row r="1084" spans="27:32" s="259" customFormat="1">
      <c r="AA1084" s="286"/>
      <c r="AB1084" s="286"/>
      <c r="AC1084" s="286"/>
      <c r="AD1084" s="286"/>
      <c r="AE1084" s="286"/>
      <c r="AF1084" s="286"/>
    </row>
    <row r="1085" spans="27:32" s="259" customFormat="1">
      <c r="AA1085" s="286"/>
      <c r="AB1085" s="286"/>
      <c r="AC1085" s="286"/>
      <c r="AD1085" s="286"/>
      <c r="AE1085" s="286"/>
      <c r="AF1085" s="286"/>
    </row>
    <row r="1086" spans="27:32" s="259" customFormat="1">
      <c r="AA1086" s="286"/>
      <c r="AB1086" s="286"/>
      <c r="AC1086" s="286"/>
      <c r="AD1086" s="286"/>
      <c r="AE1086" s="286"/>
      <c r="AF1086" s="286"/>
    </row>
    <row r="1087" spans="27:32" s="259" customFormat="1">
      <c r="AA1087" s="286"/>
      <c r="AB1087" s="286"/>
      <c r="AC1087" s="286"/>
      <c r="AD1087" s="286"/>
      <c r="AE1087" s="286"/>
      <c r="AF1087" s="286"/>
    </row>
    <row r="1088" spans="27:32" s="259" customFormat="1">
      <c r="AA1088" s="286"/>
      <c r="AB1088" s="286"/>
      <c r="AC1088" s="286"/>
      <c r="AD1088" s="286"/>
      <c r="AE1088" s="286"/>
      <c r="AF1088" s="286"/>
    </row>
    <row r="1089" spans="27:32" s="259" customFormat="1">
      <c r="AA1089" s="286"/>
      <c r="AB1089" s="286"/>
      <c r="AC1089" s="286"/>
      <c r="AD1089" s="286"/>
      <c r="AE1089" s="286"/>
      <c r="AF1089" s="286"/>
    </row>
    <row r="1090" spans="27:32" s="259" customFormat="1">
      <c r="AA1090" s="286"/>
      <c r="AB1090" s="286"/>
      <c r="AC1090" s="286"/>
      <c r="AD1090" s="286"/>
      <c r="AE1090" s="286"/>
      <c r="AF1090" s="286"/>
    </row>
    <row r="1091" spans="27:32" s="259" customFormat="1">
      <c r="AA1091" s="286"/>
      <c r="AB1091" s="286"/>
      <c r="AC1091" s="286"/>
      <c r="AD1091" s="286"/>
      <c r="AE1091" s="286"/>
      <c r="AF1091" s="286"/>
    </row>
    <row r="1092" spans="27:32" s="259" customFormat="1">
      <c r="AA1092" s="286"/>
      <c r="AB1092" s="286"/>
      <c r="AC1092" s="286"/>
      <c r="AD1092" s="286"/>
      <c r="AE1092" s="286"/>
      <c r="AF1092" s="286"/>
    </row>
    <row r="1093" spans="27:32" s="259" customFormat="1">
      <c r="AA1093" s="286"/>
      <c r="AB1093" s="286"/>
      <c r="AC1093" s="286"/>
      <c r="AD1093" s="286"/>
      <c r="AE1093" s="286"/>
      <c r="AF1093" s="286"/>
    </row>
    <row r="1094" spans="27:32" s="259" customFormat="1">
      <c r="AA1094" s="286"/>
      <c r="AB1094" s="286"/>
      <c r="AC1094" s="286"/>
      <c r="AD1094" s="286"/>
      <c r="AE1094" s="286"/>
      <c r="AF1094" s="286"/>
    </row>
    <row r="1095" spans="27:32" s="259" customFormat="1">
      <c r="AA1095" s="286"/>
      <c r="AB1095" s="286"/>
      <c r="AC1095" s="286"/>
      <c r="AD1095" s="286"/>
      <c r="AE1095" s="286"/>
      <c r="AF1095" s="286"/>
    </row>
    <row r="1096" spans="27:32" s="259" customFormat="1">
      <c r="AA1096" s="286"/>
      <c r="AB1096" s="286"/>
      <c r="AC1096" s="286"/>
      <c r="AD1096" s="286"/>
      <c r="AE1096" s="286"/>
      <c r="AF1096" s="286"/>
    </row>
    <row r="1097" spans="27:32" s="259" customFormat="1">
      <c r="AA1097" s="286"/>
      <c r="AB1097" s="286"/>
      <c r="AC1097" s="286"/>
      <c r="AD1097" s="286"/>
      <c r="AE1097" s="286"/>
      <c r="AF1097" s="286"/>
    </row>
    <row r="1098" spans="27:32" s="259" customFormat="1">
      <c r="AA1098" s="286"/>
      <c r="AB1098" s="286"/>
      <c r="AC1098" s="286"/>
      <c r="AD1098" s="286"/>
      <c r="AE1098" s="286"/>
      <c r="AF1098" s="286"/>
    </row>
    <row r="1099" spans="27:32" s="259" customFormat="1">
      <c r="AA1099" s="286"/>
      <c r="AB1099" s="286"/>
      <c r="AC1099" s="286"/>
      <c r="AD1099" s="286"/>
      <c r="AE1099" s="286"/>
      <c r="AF1099" s="286"/>
    </row>
    <row r="1100" spans="27:32" s="259" customFormat="1">
      <c r="AA1100" s="286"/>
      <c r="AB1100" s="286"/>
      <c r="AC1100" s="286"/>
      <c r="AD1100" s="286"/>
      <c r="AE1100" s="286"/>
      <c r="AF1100" s="286"/>
    </row>
    <row r="1101" spans="27:32" s="259" customFormat="1">
      <c r="AA1101" s="286"/>
      <c r="AB1101" s="286"/>
      <c r="AC1101" s="286"/>
      <c r="AD1101" s="286"/>
      <c r="AE1101" s="286"/>
      <c r="AF1101" s="286"/>
    </row>
    <row r="1102" spans="27:32" s="259" customFormat="1">
      <c r="AA1102" s="286"/>
      <c r="AB1102" s="286"/>
      <c r="AC1102" s="286"/>
      <c r="AD1102" s="286"/>
      <c r="AE1102" s="286"/>
      <c r="AF1102" s="286"/>
    </row>
    <row r="1103" spans="27:32" s="259" customFormat="1">
      <c r="AA1103" s="286"/>
      <c r="AB1103" s="286"/>
      <c r="AC1103" s="286"/>
      <c r="AD1103" s="286"/>
      <c r="AE1103" s="286"/>
      <c r="AF1103" s="286"/>
    </row>
    <row r="1104" spans="27:32" s="259" customFormat="1">
      <c r="AA1104" s="286"/>
      <c r="AB1104" s="286"/>
      <c r="AC1104" s="286"/>
      <c r="AD1104" s="286"/>
      <c r="AE1104" s="286"/>
      <c r="AF1104" s="286"/>
    </row>
    <row r="1105" spans="27:32" s="259" customFormat="1">
      <c r="AA1105" s="286"/>
      <c r="AB1105" s="286"/>
      <c r="AC1105" s="286"/>
      <c r="AD1105" s="286"/>
      <c r="AE1105" s="286"/>
      <c r="AF1105" s="286"/>
    </row>
    <row r="1106" spans="27:32" s="259" customFormat="1">
      <c r="AA1106" s="286"/>
      <c r="AB1106" s="286"/>
      <c r="AC1106" s="286"/>
      <c r="AD1106" s="286"/>
      <c r="AE1106" s="286"/>
      <c r="AF1106" s="286"/>
    </row>
    <row r="1107" spans="27:32" s="259" customFormat="1">
      <c r="AA1107" s="286"/>
      <c r="AB1107" s="286"/>
      <c r="AC1107" s="286"/>
      <c r="AD1107" s="286"/>
      <c r="AE1107" s="286"/>
      <c r="AF1107" s="286"/>
    </row>
    <row r="1108" spans="27:32" s="259" customFormat="1">
      <c r="AA1108" s="286"/>
      <c r="AB1108" s="286"/>
      <c r="AC1108" s="286"/>
      <c r="AD1108" s="286"/>
      <c r="AE1108" s="286"/>
      <c r="AF1108" s="286"/>
    </row>
    <row r="1109" spans="27:32" s="259" customFormat="1">
      <c r="AA1109" s="286"/>
      <c r="AB1109" s="286"/>
      <c r="AC1109" s="286"/>
      <c r="AD1109" s="286"/>
      <c r="AE1109" s="286"/>
      <c r="AF1109" s="286"/>
    </row>
    <row r="1110" spans="27:32" s="259" customFormat="1">
      <c r="AA1110" s="286"/>
      <c r="AB1110" s="286"/>
      <c r="AC1110" s="286"/>
      <c r="AD1110" s="286"/>
      <c r="AE1110" s="286"/>
      <c r="AF1110" s="286"/>
    </row>
    <row r="1111" spans="27:32" s="259" customFormat="1">
      <c r="AA1111" s="286"/>
      <c r="AB1111" s="286"/>
      <c r="AC1111" s="286"/>
      <c r="AD1111" s="286"/>
      <c r="AE1111" s="286"/>
      <c r="AF1111" s="286"/>
    </row>
    <row r="1112" spans="27:32" s="259" customFormat="1">
      <c r="AA1112" s="286"/>
      <c r="AB1112" s="286"/>
      <c r="AC1112" s="286"/>
      <c r="AD1112" s="286"/>
      <c r="AE1112" s="286"/>
      <c r="AF1112" s="286"/>
    </row>
    <row r="1113" spans="27:32" s="259" customFormat="1">
      <c r="AA1113" s="286"/>
      <c r="AB1113" s="286"/>
      <c r="AC1113" s="286"/>
      <c r="AD1113" s="286"/>
      <c r="AE1113" s="286"/>
      <c r="AF1113" s="286"/>
    </row>
    <row r="1114" spans="27:32" s="259" customFormat="1">
      <c r="AA1114" s="286"/>
      <c r="AB1114" s="286"/>
      <c r="AC1114" s="286"/>
      <c r="AD1114" s="286"/>
      <c r="AE1114" s="286"/>
      <c r="AF1114" s="286"/>
    </row>
    <row r="1115" spans="27:32" s="259" customFormat="1">
      <c r="AA1115" s="286"/>
      <c r="AB1115" s="286"/>
      <c r="AC1115" s="286"/>
      <c r="AD1115" s="286"/>
      <c r="AE1115" s="286"/>
      <c r="AF1115" s="286"/>
    </row>
    <row r="1116" spans="27:32" s="259" customFormat="1">
      <c r="AA1116" s="286"/>
      <c r="AB1116" s="286"/>
      <c r="AC1116" s="286"/>
      <c r="AD1116" s="286"/>
      <c r="AE1116" s="286"/>
      <c r="AF1116" s="286"/>
    </row>
    <row r="1117" spans="27:32" s="259" customFormat="1">
      <c r="AA1117" s="286"/>
      <c r="AB1117" s="286"/>
      <c r="AC1117" s="286"/>
      <c r="AD1117" s="286"/>
      <c r="AE1117" s="286"/>
      <c r="AF1117" s="286"/>
    </row>
    <row r="1118" spans="27:32" s="259" customFormat="1">
      <c r="AA1118" s="286"/>
      <c r="AB1118" s="286"/>
      <c r="AC1118" s="286"/>
      <c r="AD1118" s="286"/>
      <c r="AE1118" s="286"/>
      <c r="AF1118" s="286"/>
    </row>
    <row r="1119" spans="27:32" s="259" customFormat="1">
      <c r="AA1119" s="286"/>
      <c r="AB1119" s="286"/>
      <c r="AC1119" s="286"/>
      <c r="AD1119" s="286"/>
      <c r="AE1119" s="286"/>
      <c r="AF1119" s="286"/>
    </row>
    <row r="1120" spans="27:32" s="259" customFormat="1">
      <c r="AA1120" s="286"/>
      <c r="AB1120" s="286"/>
      <c r="AC1120" s="286"/>
      <c r="AD1120" s="286"/>
      <c r="AE1120" s="286"/>
      <c r="AF1120" s="286"/>
    </row>
    <row r="1121" spans="27:32" s="259" customFormat="1">
      <c r="AA1121" s="286"/>
      <c r="AB1121" s="286"/>
      <c r="AC1121" s="286"/>
      <c r="AD1121" s="286"/>
      <c r="AE1121" s="286"/>
      <c r="AF1121" s="286"/>
    </row>
    <row r="1122" spans="27:32" s="259" customFormat="1">
      <c r="AA1122" s="286"/>
      <c r="AB1122" s="286"/>
      <c r="AC1122" s="286"/>
      <c r="AD1122" s="286"/>
      <c r="AE1122" s="286"/>
      <c r="AF1122" s="286"/>
    </row>
    <row r="1123" spans="27:32" s="259" customFormat="1">
      <c r="AA1123" s="286"/>
      <c r="AB1123" s="286"/>
      <c r="AC1123" s="286"/>
      <c r="AD1123" s="286"/>
      <c r="AE1123" s="286"/>
      <c r="AF1123" s="286"/>
    </row>
    <row r="1124" spans="27:32" s="259" customFormat="1">
      <c r="AA1124" s="286"/>
      <c r="AB1124" s="286"/>
      <c r="AC1124" s="286"/>
      <c r="AD1124" s="286"/>
      <c r="AE1124" s="286"/>
      <c r="AF1124" s="286"/>
    </row>
    <row r="1125" spans="27:32" s="259" customFormat="1">
      <c r="AA1125" s="286"/>
      <c r="AB1125" s="286"/>
      <c r="AC1125" s="286"/>
      <c r="AD1125" s="286"/>
      <c r="AE1125" s="286"/>
      <c r="AF1125" s="286"/>
    </row>
    <row r="1126" spans="27:32" s="259" customFormat="1">
      <c r="AA1126" s="286"/>
      <c r="AB1126" s="286"/>
      <c r="AC1126" s="286"/>
      <c r="AD1126" s="286"/>
      <c r="AE1126" s="286"/>
      <c r="AF1126" s="286"/>
    </row>
    <row r="1127" spans="27:32" s="259" customFormat="1">
      <c r="AA1127" s="286"/>
      <c r="AB1127" s="286"/>
      <c r="AC1127" s="286"/>
      <c r="AD1127" s="286"/>
      <c r="AE1127" s="286"/>
      <c r="AF1127" s="286"/>
    </row>
    <row r="1128" spans="27:32" s="259" customFormat="1">
      <c r="AA1128" s="286"/>
      <c r="AB1128" s="286"/>
      <c r="AC1128" s="286"/>
      <c r="AD1128" s="286"/>
      <c r="AE1128" s="286"/>
      <c r="AF1128" s="286"/>
    </row>
    <row r="1129" spans="27:32" s="259" customFormat="1">
      <c r="AA1129" s="286"/>
      <c r="AB1129" s="286"/>
      <c r="AC1129" s="286"/>
      <c r="AD1129" s="286"/>
      <c r="AE1129" s="286"/>
      <c r="AF1129" s="286"/>
    </row>
    <row r="1130" spans="27:32" s="259" customFormat="1">
      <c r="AA1130" s="286"/>
      <c r="AB1130" s="286"/>
      <c r="AC1130" s="286"/>
      <c r="AD1130" s="286"/>
      <c r="AE1130" s="286"/>
      <c r="AF1130" s="286"/>
    </row>
    <row r="1131" spans="27:32" s="259" customFormat="1">
      <c r="AA1131" s="286"/>
      <c r="AB1131" s="286"/>
      <c r="AC1131" s="286"/>
      <c r="AD1131" s="286"/>
      <c r="AE1131" s="286"/>
      <c r="AF1131" s="286"/>
    </row>
    <row r="1132" spans="27:32" s="259" customFormat="1">
      <c r="AA1132" s="286"/>
      <c r="AB1132" s="286"/>
      <c r="AC1132" s="286"/>
      <c r="AD1132" s="286"/>
      <c r="AE1132" s="286"/>
      <c r="AF1132" s="286"/>
    </row>
    <row r="1133" spans="27:32" s="259" customFormat="1">
      <c r="AA1133" s="286"/>
      <c r="AB1133" s="286"/>
      <c r="AC1133" s="286"/>
      <c r="AD1133" s="286"/>
      <c r="AE1133" s="286"/>
      <c r="AF1133" s="286"/>
    </row>
    <row r="1134" spans="27:32" s="259" customFormat="1">
      <c r="AA1134" s="286"/>
      <c r="AB1134" s="286"/>
      <c r="AC1134" s="286"/>
      <c r="AD1134" s="286"/>
      <c r="AE1134" s="286"/>
      <c r="AF1134" s="286"/>
    </row>
    <row r="1135" spans="27:32" s="259" customFormat="1">
      <c r="AA1135" s="286"/>
      <c r="AB1135" s="286"/>
      <c r="AC1135" s="286"/>
      <c r="AD1135" s="286"/>
      <c r="AE1135" s="286"/>
      <c r="AF1135" s="286"/>
    </row>
    <row r="1136" spans="27:32" s="259" customFormat="1">
      <c r="AA1136" s="286"/>
      <c r="AB1136" s="286"/>
      <c r="AC1136" s="286"/>
      <c r="AD1136" s="286"/>
      <c r="AE1136" s="286"/>
      <c r="AF1136" s="286"/>
    </row>
    <row r="1137" spans="27:32" s="259" customFormat="1">
      <c r="AA1137" s="286"/>
      <c r="AB1137" s="286"/>
      <c r="AC1137" s="286"/>
      <c r="AD1137" s="286"/>
      <c r="AE1137" s="286"/>
      <c r="AF1137" s="286"/>
    </row>
    <row r="1138" spans="27:32" s="259" customFormat="1">
      <c r="AA1138" s="286"/>
      <c r="AB1138" s="286"/>
      <c r="AC1138" s="286"/>
      <c r="AD1138" s="286"/>
      <c r="AE1138" s="286"/>
      <c r="AF1138" s="286"/>
    </row>
    <row r="1139" spans="27:32" s="259" customFormat="1">
      <c r="AA1139" s="286"/>
      <c r="AB1139" s="286"/>
      <c r="AC1139" s="286"/>
      <c r="AD1139" s="286"/>
      <c r="AE1139" s="286"/>
      <c r="AF1139" s="286"/>
    </row>
    <row r="1140" spans="27:32" s="259" customFormat="1">
      <c r="AA1140" s="286"/>
      <c r="AB1140" s="286"/>
      <c r="AC1140" s="286"/>
      <c r="AD1140" s="286"/>
      <c r="AE1140" s="286"/>
      <c r="AF1140" s="286"/>
    </row>
    <row r="1141" spans="27:32" s="259" customFormat="1">
      <c r="AA1141" s="286"/>
      <c r="AB1141" s="286"/>
      <c r="AC1141" s="286"/>
      <c r="AD1141" s="286"/>
      <c r="AE1141" s="286"/>
      <c r="AF1141" s="286"/>
    </row>
    <row r="1142" spans="27:32" s="259" customFormat="1">
      <c r="AA1142" s="286"/>
      <c r="AB1142" s="286"/>
      <c r="AC1142" s="286"/>
      <c r="AD1142" s="286"/>
      <c r="AE1142" s="286"/>
      <c r="AF1142" s="286"/>
    </row>
    <row r="1143" spans="27:32" s="259" customFormat="1">
      <c r="AA1143" s="286"/>
      <c r="AB1143" s="286"/>
      <c r="AC1143" s="286"/>
      <c r="AD1143" s="286"/>
      <c r="AE1143" s="286"/>
      <c r="AF1143" s="286"/>
    </row>
    <row r="1144" spans="27:32" s="259" customFormat="1">
      <c r="AA1144" s="286"/>
      <c r="AB1144" s="286"/>
      <c r="AC1144" s="286"/>
      <c r="AD1144" s="286"/>
      <c r="AE1144" s="286"/>
      <c r="AF1144" s="286"/>
    </row>
    <row r="1145" spans="27:32" s="259" customFormat="1">
      <c r="AA1145" s="286"/>
      <c r="AB1145" s="286"/>
      <c r="AC1145" s="286"/>
      <c r="AD1145" s="286"/>
      <c r="AE1145" s="286"/>
      <c r="AF1145" s="286"/>
    </row>
    <row r="1146" spans="27:32" s="259" customFormat="1">
      <c r="AA1146" s="286"/>
      <c r="AB1146" s="286"/>
      <c r="AC1146" s="286"/>
      <c r="AD1146" s="286"/>
      <c r="AE1146" s="286"/>
      <c r="AF1146" s="286"/>
    </row>
    <row r="1147" spans="27:32" s="259" customFormat="1">
      <c r="AA1147" s="286"/>
      <c r="AB1147" s="286"/>
      <c r="AC1147" s="286"/>
      <c r="AD1147" s="286"/>
      <c r="AE1147" s="286"/>
      <c r="AF1147" s="286"/>
    </row>
    <row r="1148" spans="27:32" s="259" customFormat="1">
      <c r="AA1148" s="286"/>
      <c r="AB1148" s="286"/>
      <c r="AC1148" s="286"/>
      <c r="AD1148" s="286"/>
      <c r="AE1148" s="286"/>
      <c r="AF1148" s="286"/>
    </row>
    <row r="1149" spans="27:32" s="259" customFormat="1">
      <c r="AA1149" s="286"/>
      <c r="AB1149" s="286"/>
      <c r="AC1149" s="286"/>
      <c r="AD1149" s="286"/>
      <c r="AE1149" s="286"/>
      <c r="AF1149" s="286"/>
    </row>
    <row r="1150" spans="27:32" s="259" customFormat="1">
      <c r="AA1150" s="286"/>
      <c r="AB1150" s="286"/>
      <c r="AC1150" s="286"/>
      <c r="AD1150" s="286"/>
      <c r="AE1150" s="286"/>
      <c r="AF1150" s="286"/>
    </row>
    <row r="1151" spans="27:32" s="259" customFormat="1">
      <c r="AA1151" s="286"/>
      <c r="AB1151" s="286"/>
      <c r="AC1151" s="286"/>
      <c r="AD1151" s="286"/>
      <c r="AE1151" s="286"/>
      <c r="AF1151" s="286"/>
    </row>
    <row r="1152" spans="27:32" s="259" customFormat="1">
      <c r="AA1152" s="286"/>
      <c r="AB1152" s="286"/>
      <c r="AC1152" s="286"/>
      <c r="AD1152" s="286"/>
      <c r="AE1152" s="286"/>
      <c r="AF1152" s="286"/>
    </row>
    <row r="1153" spans="27:32" s="259" customFormat="1">
      <c r="AA1153" s="286"/>
      <c r="AB1153" s="286"/>
      <c r="AC1153" s="286"/>
      <c r="AD1153" s="286"/>
      <c r="AE1153" s="286"/>
      <c r="AF1153" s="286"/>
    </row>
    <row r="1154" spans="27:32" s="259" customFormat="1">
      <c r="AA1154" s="286"/>
      <c r="AB1154" s="286"/>
      <c r="AC1154" s="286"/>
      <c r="AD1154" s="286"/>
      <c r="AE1154" s="286"/>
      <c r="AF1154" s="286"/>
    </row>
    <row r="1155" spans="27:32" s="259" customFormat="1">
      <c r="AA1155" s="286"/>
      <c r="AB1155" s="286"/>
      <c r="AC1155" s="286"/>
      <c r="AD1155" s="286"/>
      <c r="AE1155" s="286"/>
      <c r="AF1155" s="286"/>
    </row>
    <row r="1156" spans="27:32" s="259" customFormat="1">
      <c r="AA1156" s="286"/>
      <c r="AB1156" s="286"/>
      <c r="AC1156" s="286"/>
      <c r="AD1156" s="286"/>
      <c r="AE1156" s="286"/>
      <c r="AF1156" s="286"/>
    </row>
    <row r="1157" spans="27:32" s="259" customFormat="1">
      <c r="AA1157" s="286"/>
      <c r="AB1157" s="286"/>
      <c r="AC1157" s="286"/>
      <c r="AD1157" s="286"/>
      <c r="AE1157" s="286"/>
      <c r="AF1157" s="286"/>
    </row>
    <row r="1158" spans="27:32" s="259" customFormat="1">
      <c r="AA1158" s="286"/>
      <c r="AB1158" s="286"/>
      <c r="AC1158" s="286"/>
      <c r="AD1158" s="286"/>
      <c r="AE1158" s="286"/>
      <c r="AF1158" s="286"/>
    </row>
    <row r="1159" spans="27:32" s="259" customFormat="1">
      <c r="AA1159" s="286"/>
      <c r="AB1159" s="286"/>
      <c r="AC1159" s="286"/>
      <c r="AD1159" s="286"/>
      <c r="AE1159" s="286"/>
      <c r="AF1159" s="286"/>
    </row>
    <row r="1160" spans="27:32" s="259" customFormat="1">
      <c r="AA1160" s="286"/>
      <c r="AB1160" s="286"/>
      <c r="AC1160" s="286"/>
      <c r="AD1160" s="286"/>
      <c r="AE1160" s="286"/>
      <c r="AF1160" s="286"/>
    </row>
    <row r="1161" spans="27:32" s="259" customFormat="1">
      <c r="AA1161" s="286"/>
      <c r="AB1161" s="286"/>
      <c r="AC1161" s="286"/>
      <c r="AD1161" s="286"/>
      <c r="AE1161" s="286"/>
      <c r="AF1161" s="286"/>
    </row>
    <row r="1162" spans="27:32" s="259" customFormat="1">
      <c r="AA1162" s="286"/>
      <c r="AB1162" s="286"/>
      <c r="AC1162" s="286"/>
      <c r="AD1162" s="286"/>
      <c r="AE1162" s="286"/>
      <c r="AF1162" s="286"/>
    </row>
    <row r="1163" spans="27:32" s="259" customFormat="1">
      <c r="AA1163" s="286"/>
      <c r="AB1163" s="286"/>
      <c r="AC1163" s="286"/>
      <c r="AD1163" s="286"/>
      <c r="AE1163" s="286"/>
      <c r="AF1163" s="286"/>
    </row>
    <row r="1164" spans="27:32" s="259" customFormat="1">
      <c r="AA1164" s="286"/>
      <c r="AB1164" s="286"/>
      <c r="AC1164" s="286"/>
      <c r="AD1164" s="286"/>
      <c r="AE1164" s="286"/>
      <c r="AF1164" s="286"/>
    </row>
    <row r="1165" spans="27:32" s="259" customFormat="1">
      <c r="AA1165" s="286"/>
      <c r="AB1165" s="286"/>
      <c r="AC1165" s="286"/>
      <c r="AD1165" s="286"/>
      <c r="AE1165" s="286"/>
      <c r="AF1165" s="286"/>
    </row>
    <row r="1166" spans="27:32" s="259" customFormat="1">
      <c r="AA1166" s="286"/>
      <c r="AB1166" s="286"/>
      <c r="AC1166" s="286"/>
      <c r="AD1166" s="286"/>
      <c r="AE1166" s="286"/>
      <c r="AF1166" s="286"/>
    </row>
    <row r="1167" spans="27:32" s="259" customFormat="1">
      <c r="AA1167" s="286"/>
      <c r="AB1167" s="286"/>
      <c r="AC1167" s="286"/>
      <c r="AD1167" s="286"/>
      <c r="AE1167" s="286"/>
      <c r="AF1167" s="286"/>
    </row>
    <row r="1168" spans="27:32" s="259" customFormat="1">
      <c r="AA1168" s="286"/>
      <c r="AB1168" s="286"/>
      <c r="AC1168" s="286"/>
      <c r="AD1168" s="286"/>
      <c r="AE1168" s="286"/>
      <c r="AF1168" s="286"/>
    </row>
    <row r="1169" spans="27:32" s="259" customFormat="1">
      <c r="AA1169" s="286"/>
      <c r="AB1169" s="286"/>
      <c r="AC1169" s="286"/>
      <c r="AD1169" s="286"/>
      <c r="AE1169" s="286"/>
      <c r="AF1169" s="286"/>
    </row>
    <row r="1170" spans="27:32" s="259" customFormat="1">
      <c r="AA1170" s="286"/>
      <c r="AB1170" s="286"/>
      <c r="AC1170" s="286"/>
      <c r="AD1170" s="286"/>
      <c r="AE1170" s="286"/>
      <c r="AF1170" s="286"/>
    </row>
    <row r="1171" spans="27:32" s="259" customFormat="1">
      <c r="AA1171" s="286"/>
      <c r="AB1171" s="286"/>
      <c r="AC1171" s="286"/>
      <c r="AD1171" s="286"/>
      <c r="AE1171" s="286"/>
      <c r="AF1171" s="286"/>
    </row>
    <row r="1172" spans="27:32" s="259" customFormat="1">
      <c r="AA1172" s="286"/>
      <c r="AB1172" s="286"/>
      <c r="AC1172" s="286"/>
      <c r="AD1172" s="286"/>
      <c r="AE1172" s="286"/>
      <c r="AF1172" s="286"/>
    </row>
    <row r="1173" spans="27:32" s="259" customFormat="1">
      <c r="AA1173" s="286"/>
      <c r="AB1173" s="286"/>
      <c r="AC1173" s="286"/>
      <c r="AD1173" s="286"/>
      <c r="AE1173" s="286"/>
      <c r="AF1173" s="286"/>
    </row>
    <row r="1174" spans="27:32" s="259" customFormat="1">
      <c r="AA1174" s="286"/>
      <c r="AB1174" s="286"/>
      <c r="AC1174" s="286"/>
      <c r="AD1174" s="286"/>
      <c r="AE1174" s="286"/>
      <c r="AF1174" s="286"/>
    </row>
    <row r="1175" spans="27:32" s="259" customFormat="1">
      <c r="AA1175" s="286"/>
      <c r="AB1175" s="286"/>
      <c r="AC1175" s="286"/>
      <c r="AD1175" s="286"/>
      <c r="AE1175" s="286"/>
      <c r="AF1175" s="286"/>
    </row>
    <row r="1176" spans="27:32" s="259" customFormat="1">
      <c r="AA1176" s="286"/>
      <c r="AB1176" s="286"/>
      <c r="AC1176" s="286"/>
      <c r="AD1176" s="286"/>
      <c r="AE1176" s="286"/>
      <c r="AF1176" s="286"/>
    </row>
    <row r="1177" spans="27:32" s="259" customFormat="1">
      <c r="AA1177" s="286"/>
      <c r="AB1177" s="286"/>
      <c r="AC1177" s="286"/>
      <c r="AD1177" s="286"/>
      <c r="AE1177" s="286"/>
      <c r="AF1177" s="286"/>
    </row>
    <row r="1178" spans="27:32" s="259" customFormat="1">
      <c r="AA1178" s="286"/>
      <c r="AB1178" s="286"/>
      <c r="AC1178" s="286"/>
      <c r="AD1178" s="286"/>
      <c r="AE1178" s="286"/>
      <c r="AF1178" s="286"/>
    </row>
    <row r="1179" spans="27:32" s="259" customFormat="1">
      <c r="AA1179" s="286"/>
      <c r="AB1179" s="286"/>
      <c r="AC1179" s="286"/>
      <c r="AD1179" s="286"/>
      <c r="AE1179" s="286"/>
      <c r="AF1179" s="286"/>
    </row>
    <row r="1180" spans="27:32" s="259" customFormat="1">
      <c r="AA1180" s="286"/>
      <c r="AB1180" s="286"/>
      <c r="AC1180" s="286"/>
      <c r="AD1180" s="286"/>
      <c r="AE1180" s="286"/>
      <c r="AF1180" s="286"/>
    </row>
    <row r="1181" spans="27:32" s="259" customFormat="1">
      <c r="AA1181" s="286"/>
      <c r="AB1181" s="286"/>
      <c r="AC1181" s="286"/>
      <c r="AD1181" s="286"/>
      <c r="AE1181" s="286"/>
      <c r="AF1181" s="286"/>
    </row>
    <row r="1182" spans="27:32" s="259" customFormat="1">
      <c r="AA1182" s="286"/>
      <c r="AB1182" s="286"/>
      <c r="AC1182" s="286"/>
      <c r="AD1182" s="286"/>
      <c r="AE1182" s="286"/>
      <c r="AF1182" s="286"/>
    </row>
    <row r="1183" spans="27:32" s="259" customFormat="1">
      <c r="AA1183" s="286"/>
      <c r="AB1183" s="286"/>
      <c r="AC1183" s="286"/>
      <c r="AD1183" s="286"/>
      <c r="AE1183" s="286"/>
      <c r="AF1183" s="286"/>
    </row>
    <row r="1184" spans="27:32" s="259" customFormat="1">
      <c r="AA1184" s="286"/>
      <c r="AB1184" s="286"/>
      <c r="AC1184" s="286"/>
      <c r="AD1184" s="286"/>
      <c r="AE1184" s="286"/>
      <c r="AF1184" s="286"/>
    </row>
    <row r="1185" spans="27:32" s="259" customFormat="1">
      <c r="AA1185" s="286"/>
      <c r="AB1185" s="286"/>
      <c r="AC1185" s="286"/>
      <c r="AD1185" s="286"/>
      <c r="AE1185" s="286"/>
      <c r="AF1185" s="286"/>
    </row>
    <row r="1186" spans="27:32" s="259" customFormat="1">
      <c r="AA1186" s="286"/>
      <c r="AB1186" s="286"/>
      <c r="AC1186" s="286"/>
      <c r="AD1186" s="286"/>
      <c r="AE1186" s="286"/>
      <c r="AF1186" s="286"/>
    </row>
    <row r="1187" spans="27:32" s="259" customFormat="1">
      <c r="AA1187" s="286"/>
      <c r="AB1187" s="286"/>
      <c r="AC1187" s="286"/>
      <c r="AD1187" s="286"/>
      <c r="AE1187" s="286"/>
      <c r="AF1187" s="286"/>
    </row>
    <row r="1188" spans="27:32" s="259" customFormat="1">
      <c r="AA1188" s="286"/>
      <c r="AB1188" s="286"/>
      <c r="AC1188" s="286"/>
      <c r="AD1188" s="286"/>
      <c r="AE1188" s="286"/>
      <c r="AF1188" s="286"/>
    </row>
    <row r="1189" spans="27:32" s="259" customFormat="1">
      <c r="AA1189" s="286"/>
      <c r="AB1189" s="286"/>
      <c r="AC1189" s="286"/>
      <c r="AD1189" s="286"/>
      <c r="AE1189" s="286"/>
      <c r="AF1189" s="286"/>
    </row>
    <row r="1190" spans="27:32" s="259" customFormat="1">
      <c r="AA1190" s="286"/>
      <c r="AB1190" s="286"/>
      <c r="AC1190" s="286"/>
      <c r="AD1190" s="286"/>
      <c r="AE1190" s="286"/>
      <c r="AF1190" s="286"/>
    </row>
    <row r="1191" spans="27:32" s="259" customFormat="1">
      <c r="AA1191" s="286"/>
      <c r="AB1191" s="286"/>
      <c r="AC1191" s="286"/>
      <c r="AD1191" s="286"/>
      <c r="AE1191" s="286"/>
      <c r="AF1191" s="286"/>
    </row>
    <row r="1192" spans="27:32" s="259" customFormat="1">
      <c r="AA1192" s="286"/>
      <c r="AB1192" s="286"/>
      <c r="AC1192" s="286"/>
      <c r="AD1192" s="286"/>
      <c r="AE1192" s="286"/>
      <c r="AF1192" s="286"/>
    </row>
    <row r="1193" spans="27:32" s="259" customFormat="1">
      <c r="AA1193" s="286"/>
      <c r="AB1193" s="286"/>
      <c r="AC1193" s="286"/>
      <c r="AD1193" s="286"/>
      <c r="AE1193" s="286"/>
      <c r="AF1193" s="286"/>
    </row>
    <row r="1194" spans="27:32" s="259" customFormat="1">
      <c r="AA1194" s="286"/>
      <c r="AB1194" s="286"/>
      <c r="AC1194" s="286"/>
      <c r="AD1194" s="286"/>
      <c r="AE1194" s="286"/>
      <c r="AF1194" s="286"/>
    </row>
    <row r="1195" spans="27:32" s="259" customFormat="1">
      <c r="AA1195" s="286"/>
      <c r="AB1195" s="286"/>
      <c r="AC1195" s="286"/>
      <c r="AD1195" s="286"/>
      <c r="AE1195" s="286"/>
      <c r="AF1195" s="286"/>
    </row>
    <row r="1196" spans="27:32" s="259" customFormat="1">
      <c r="AA1196" s="286"/>
      <c r="AB1196" s="286"/>
      <c r="AC1196" s="286"/>
      <c r="AD1196" s="286"/>
      <c r="AE1196" s="286"/>
      <c r="AF1196" s="286"/>
    </row>
    <row r="1197" spans="27:32" s="259" customFormat="1">
      <c r="AA1197" s="286"/>
      <c r="AB1197" s="286"/>
      <c r="AC1197" s="286"/>
      <c r="AD1197" s="286"/>
      <c r="AE1197" s="286"/>
      <c r="AF1197" s="286"/>
    </row>
    <row r="1198" spans="27:32" s="259" customFormat="1">
      <c r="AA1198" s="286"/>
      <c r="AB1198" s="286"/>
      <c r="AC1198" s="286"/>
      <c r="AD1198" s="286"/>
      <c r="AE1198" s="286"/>
      <c r="AF1198" s="286"/>
    </row>
    <row r="1199" spans="27:32" s="259" customFormat="1">
      <c r="AA1199" s="286"/>
      <c r="AB1199" s="286"/>
      <c r="AC1199" s="286"/>
      <c r="AD1199" s="286"/>
      <c r="AE1199" s="286"/>
      <c r="AF1199" s="286"/>
    </row>
    <row r="1200" spans="27:32" s="259" customFormat="1">
      <c r="AA1200" s="286"/>
      <c r="AB1200" s="286"/>
      <c r="AC1200" s="286"/>
      <c r="AD1200" s="286"/>
      <c r="AE1200" s="286"/>
      <c r="AF1200" s="286"/>
    </row>
    <row r="1201" spans="27:32" s="259" customFormat="1">
      <c r="AA1201" s="286"/>
      <c r="AB1201" s="286"/>
      <c r="AC1201" s="286"/>
      <c r="AD1201" s="286"/>
      <c r="AE1201" s="286"/>
      <c r="AF1201" s="286"/>
    </row>
    <row r="1202" spans="27:32" s="259" customFormat="1">
      <c r="AA1202" s="286"/>
      <c r="AB1202" s="286"/>
      <c r="AC1202" s="286"/>
      <c r="AD1202" s="286"/>
      <c r="AE1202" s="286"/>
      <c r="AF1202" s="286"/>
    </row>
    <row r="1203" spans="27:32" s="259" customFormat="1">
      <c r="AA1203" s="286"/>
      <c r="AB1203" s="286"/>
      <c r="AC1203" s="286"/>
      <c r="AD1203" s="286"/>
      <c r="AE1203" s="286"/>
      <c r="AF1203" s="286"/>
    </row>
    <row r="1204" spans="27:32" s="259" customFormat="1">
      <c r="AA1204" s="286"/>
      <c r="AB1204" s="286"/>
      <c r="AC1204" s="286"/>
      <c r="AD1204" s="286"/>
      <c r="AE1204" s="286"/>
      <c r="AF1204" s="286"/>
    </row>
    <row r="1205" spans="27:32" s="259" customFormat="1">
      <c r="AA1205" s="286"/>
      <c r="AB1205" s="286"/>
      <c r="AC1205" s="286"/>
      <c r="AD1205" s="286"/>
      <c r="AE1205" s="286"/>
      <c r="AF1205" s="286"/>
    </row>
    <row r="1206" spans="27:32" s="259" customFormat="1">
      <c r="AA1206" s="286"/>
      <c r="AB1206" s="286"/>
      <c r="AC1206" s="286"/>
      <c r="AD1206" s="286"/>
      <c r="AE1206" s="286"/>
      <c r="AF1206" s="286"/>
    </row>
    <row r="1207" spans="27:32" s="259" customFormat="1">
      <c r="AA1207" s="286"/>
      <c r="AB1207" s="286"/>
      <c r="AC1207" s="286"/>
      <c r="AD1207" s="286"/>
      <c r="AE1207" s="286"/>
      <c r="AF1207" s="286"/>
    </row>
    <row r="1208" spans="27:32" s="259" customFormat="1">
      <c r="AA1208" s="286"/>
      <c r="AB1208" s="286"/>
      <c r="AC1208" s="286"/>
      <c r="AD1208" s="286"/>
      <c r="AE1208" s="286"/>
      <c r="AF1208" s="286"/>
    </row>
    <row r="1209" spans="27:32" s="259" customFormat="1">
      <c r="AA1209" s="286"/>
      <c r="AB1209" s="286"/>
      <c r="AC1209" s="286"/>
      <c r="AD1209" s="286"/>
      <c r="AE1209" s="286"/>
      <c r="AF1209" s="286"/>
    </row>
    <row r="1210" spans="27:32" s="259" customFormat="1">
      <c r="AA1210" s="286"/>
      <c r="AB1210" s="286"/>
      <c r="AC1210" s="286"/>
      <c r="AD1210" s="286"/>
      <c r="AE1210" s="286"/>
      <c r="AF1210" s="286"/>
    </row>
    <row r="1211" spans="27:32" s="259" customFormat="1">
      <c r="AA1211" s="286"/>
      <c r="AB1211" s="286"/>
      <c r="AC1211" s="286"/>
      <c r="AD1211" s="286"/>
      <c r="AE1211" s="286"/>
      <c r="AF1211" s="286"/>
    </row>
    <row r="1212" spans="27:32" s="259" customFormat="1">
      <c r="AA1212" s="286"/>
      <c r="AB1212" s="286"/>
      <c r="AC1212" s="286"/>
      <c r="AD1212" s="286"/>
      <c r="AE1212" s="286"/>
      <c r="AF1212" s="286"/>
    </row>
    <row r="1213" spans="27:32" s="259" customFormat="1">
      <c r="AA1213" s="286"/>
      <c r="AB1213" s="286"/>
      <c r="AC1213" s="286"/>
      <c r="AD1213" s="286"/>
      <c r="AE1213" s="286"/>
      <c r="AF1213" s="286"/>
    </row>
    <row r="1214" spans="27:32" s="259" customFormat="1">
      <c r="AA1214" s="286"/>
      <c r="AB1214" s="286"/>
      <c r="AC1214" s="286"/>
      <c r="AD1214" s="286"/>
      <c r="AE1214" s="286"/>
      <c r="AF1214" s="286"/>
    </row>
    <row r="1215" spans="27:32" s="259" customFormat="1">
      <c r="AA1215" s="286"/>
      <c r="AB1215" s="286"/>
      <c r="AC1215" s="286"/>
      <c r="AD1215" s="286"/>
      <c r="AE1215" s="286"/>
      <c r="AF1215" s="286"/>
    </row>
    <row r="1216" spans="27:32" s="259" customFormat="1">
      <c r="AA1216" s="286"/>
      <c r="AB1216" s="286"/>
      <c r="AC1216" s="286"/>
      <c r="AD1216" s="286"/>
      <c r="AE1216" s="286"/>
      <c r="AF1216" s="286"/>
    </row>
    <row r="1217" spans="27:32" s="259" customFormat="1">
      <c r="AA1217" s="286"/>
      <c r="AB1217" s="286"/>
      <c r="AC1217" s="286"/>
      <c r="AD1217" s="286"/>
      <c r="AE1217" s="286"/>
      <c r="AF1217" s="286"/>
    </row>
    <row r="1218" spans="27:32" s="259" customFormat="1">
      <c r="AA1218" s="286"/>
      <c r="AB1218" s="286"/>
      <c r="AC1218" s="286"/>
      <c r="AD1218" s="286"/>
      <c r="AE1218" s="286"/>
      <c r="AF1218" s="286"/>
    </row>
    <row r="1219" spans="27:32" s="259" customFormat="1">
      <c r="AA1219" s="286"/>
      <c r="AB1219" s="286"/>
      <c r="AC1219" s="286"/>
      <c r="AD1219" s="286"/>
      <c r="AE1219" s="286"/>
      <c r="AF1219" s="286"/>
    </row>
    <row r="1220" spans="27:32" s="259" customFormat="1">
      <c r="AA1220" s="286"/>
      <c r="AB1220" s="286"/>
      <c r="AC1220" s="286"/>
      <c r="AD1220" s="286"/>
      <c r="AE1220" s="286"/>
      <c r="AF1220" s="286"/>
    </row>
    <row r="1221" spans="27:32" s="259" customFormat="1">
      <c r="AA1221" s="286"/>
      <c r="AB1221" s="286"/>
      <c r="AC1221" s="286"/>
      <c r="AD1221" s="286"/>
      <c r="AE1221" s="286"/>
      <c r="AF1221" s="286"/>
    </row>
    <row r="1222" spans="27:32" s="259" customFormat="1">
      <c r="AA1222" s="286"/>
      <c r="AB1222" s="286"/>
      <c r="AC1222" s="286"/>
      <c r="AD1222" s="286"/>
      <c r="AE1222" s="286"/>
      <c r="AF1222" s="286"/>
    </row>
    <row r="1223" spans="27:32" s="259" customFormat="1">
      <c r="AA1223" s="286"/>
      <c r="AB1223" s="286"/>
      <c r="AC1223" s="286"/>
      <c r="AD1223" s="286"/>
      <c r="AE1223" s="286"/>
      <c r="AF1223" s="286"/>
    </row>
    <row r="1224" spans="27:32" s="259" customFormat="1">
      <c r="AA1224" s="286"/>
      <c r="AB1224" s="286"/>
      <c r="AC1224" s="286"/>
      <c r="AD1224" s="286"/>
      <c r="AE1224" s="286"/>
      <c r="AF1224" s="286"/>
    </row>
    <row r="1225" spans="27:32" s="259" customFormat="1">
      <c r="AA1225" s="286"/>
      <c r="AB1225" s="286"/>
      <c r="AC1225" s="286"/>
      <c r="AD1225" s="286"/>
      <c r="AE1225" s="286"/>
      <c r="AF1225" s="286"/>
    </row>
    <row r="1226" spans="27:32" s="259" customFormat="1">
      <c r="AA1226" s="286"/>
      <c r="AB1226" s="286"/>
      <c r="AC1226" s="286"/>
      <c r="AD1226" s="286"/>
      <c r="AE1226" s="286"/>
      <c r="AF1226" s="286"/>
    </row>
    <row r="1227" spans="27:32" s="259" customFormat="1">
      <c r="AA1227" s="286"/>
      <c r="AB1227" s="286"/>
      <c r="AC1227" s="286"/>
      <c r="AD1227" s="286"/>
      <c r="AE1227" s="286"/>
      <c r="AF1227" s="286"/>
    </row>
    <row r="1228" spans="27:32" s="259" customFormat="1">
      <c r="AA1228" s="286"/>
      <c r="AB1228" s="286"/>
      <c r="AC1228" s="286"/>
      <c r="AD1228" s="286"/>
      <c r="AE1228" s="286"/>
      <c r="AF1228" s="286"/>
    </row>
    <row r="1229" spans="27:32" s="259" customFormat="1">
      <c r="AA1229" s="286"/>
      <c r="AB1229" s="286"/>
      <c r="AC1229" s="286"/>
      <c r="AD1229" s="286"/>
      <c r="AE1229" s="286"/>
      <c r="AF1229" s="286"/>
    </row>
    <row r="1230" spans="27:32" s="259" customFormat="1">
      <c r="AA1230" s="286"/>
      <c r="AB1230" s="286"/>
      <c r="AC1230" s="286"/>
      <c r="AD1230" s="286"/>
      <c r="AE1230" s="286"/>
      <c r="AF1230" s="286"/>
    </row>
    <row r="1231" spans="27:32" s="259" customFormat="1">
      <c r="AA1231" s="286"/>
      <c r="AB1231" s="286"/>
      <c r="AC1231" s="286"/>
      <c r="AD1231" s="286"/>
      <c r="AE1231" s="286"/>
      <c r="AF1231" s="286"/>
    </row>
    <row r="1232" spans="27:32" s="259" customFormat="1">
      <c r="AA1232" s="286"/>
      <c r="AB1232" s="286"/>
      <c r="AC1232" s="286"/>
      <c r="AD1232" s="286"/>
      <c r="AE1232" s="286"/>
      <c r="AF1232" s="286"/>
    </row>
    <row r="1233" spans="27:32" s="259" customFormat="1">
      <c r="AA1233" s="286"/>
      <c r="AB1233" s="286"/>
      <c r="AC1233" s="286"/>
      <c r="AD1233" s="286"/>
      <c r="AE1233" s="286"/>
      <c r="AF1233" s="286"/>
    </row>
    <row r="1234" spans="27:32" s="259" customFormat="1">
      <c r="AA1234" s="286"/>
      <c r="AB1234" s="286"/>
      <c r="AC1234" s="286"/>
      <c r="AD1234" s="286"/>
      <c r="AE1234" s="286"/>
      <c r="AF1234" s="286"/>
    </row>
    <row r="1235" spans="27:32" s="259" customFormat="1">
      <c r="AA1235" s="286"/>
      <c r="AB1235" s="286"/>
      <c r="AC1235" s="286"/>
      <c r="AD1235" s="286"/>
      <c r="AE1235" s="286"/>
      <c r="AF1235" s="286"/>
    </row>
    <row r="1236" spans="27:32" s="259" customFormat="1">
      <c r="AA1236" s="286"/>
      <c r="AB1236" s="286"/>
      <c r="AC1236" s="286"/>
      <c r="AD1236" s="286"/>
      <c r="AE1236" s="286"/>
      <c r="AF1236" s="286"/>
    </row>
    <row r="1237" spans="27:32" s="259" customFormat="1">
      <c r="AA1237" s="286"/>
      <c r="AB1237" s="286"/>
      <c r="AC1237" s="286"/>
      <c r="AD1237" s="286"/>
      <c r="AE1237" s="286"/>
      <c r="AF1237" s="286"/>
    </row>
    <row r="1238" spans="27:32" s="259" customFormat="1">
      <c r="AA1238" s="286"/>
      <c r="AB1238" s="286"/>
      <c r="AC1238" s="286"/>
      <c r="AD1238" s="286"/>
      <c r="AE1238" s="286"/>
      <c r="AF1238" s="286"/>
    </row>
    <row r="1239" spans="27:32" s="259" customFormat="1">
      <c r="AA1239" s="286"/>
      <c r="AB1239" s="286"/>
      <c r="AC1239" s="286"/>
      <c r="AD1239" s="286"/>
      <c r="AE1239" s="286"/>
      <c r="AF1239" s="286"/>
    </row>
    <row r="1240" spans="27:32" s="259" customFormat="1">
      <c r="AA1240" s="286"/>
      <c r="AB1240" s="286"/>
      <c r="AC1240" s="286"/>
      <c r="AD1240" s="286"/>
      <c r="AE1240" s="286"/>
      <c r="AF1240" s="286"/>
    </row>
    <row r="1241" spans="27:32" s="259" customFormat="1">
      <c r="AA1241" s="286"/>
      <c r="AB1241" s="286"/>
      <c r="AC1241" s="286"/>
      <c r="AD1241" s="286"/>
      <c r="AE1241" s="286"/>
      <c r="AF1241" s="286"/>
    </row>
    <row r="1242" spans="27:32" s="259" customFormat="1">
      <c r="AA1242" s="286"/>
      <c r="AB1242" s="286"/>
      <c r="AC1242" s="286"/>
      <c r="AD1242" s="286"/>
      <c r="AE1242" s="286"/>
      <c r="AF1242" s="286"/>
    </row>
    <row r="1243" spans="27:32" s="259" customFormat="1">
      <c r="AA1243" s="286"/>
      <c r="AB1243" s="286"/>
      <c r="AC1243" s="286"/>
      <c r="AD1243" s="286"/>
      <c r="AE1243" s="286"/>
      <c r="AF1243" s="286"/>
    </row>
    <row r="1244" spans="27:32" s="259" customFormat="1">
      <c r="AA1244" s="286"/>
      <c r="AB1244" s="286"/>
      <c r="AC1244" s="286"/>
      <c r="AD1244" s="286"/>
      <c r="AE1244" s="286"/>
      <c r="AF1244" s="286"/>
    </row>
    <row r="1245" spans="27:32" s="259" customFormat="1">
      <c r="AA1245" s="286"/>
      <c r="AB1245" s="286"/>
      <c r="AC1245" s="286"/>
      <c r="AD1245" s="286"/>
      <c r="AE1245" s="286"/>
      <c r="AF1245" s="286"/>
    </row>
    <row r="1246" spans="27:32" s="259" customFormat="1">
      <c r="AA1246" s="286"/>
      <c r="AB1246" s="286"/>
      <c r="AC1246" s="286"/>
      <c r="AD1246" s="286"/>
      <c r="AE1246" s="286"/>
      <c r="AF1246" s="286"/>
    </row>
    <row r="1247" spans="27:32" s="259" customFormat="1">
      <c r="AA1247" s="286"/>
      <c r="AB1247" s="286"/>
      <c r="AC1247" s="286"/>
      <c r="AD1247" s="286"/>
      <c r="AE1247" s="286"/>
      <c r="AF1247" s="286"/>
    </row>
    <row r="1248" spans="27:32" s="259" customFormat="1">
      <c r="AA1248" s="286"/>
      <c r="AB1248" s="286"/>
      <c r="AC1248" s="286"/>
      <c r="AD1248" s="286"/>
      <c r="AE1248" s="286"/>
      <c r="AF1248" s="286"/>
    </row>
    <row r="1249" spans="27:32" s="259" customFormat="1">
      <c r="AA1249" s="286"/>
      <c r="AB1249" s="286"/>
      <c r="AC1249" s="286"/>
      <c r="AD1249" s="286"/>
      <c r="AE1249" s="286"/>
      <c r="AF1249" s="286"/>
    </row>
    <row r="1250" spans="27:32" s="259" customFormat="1">
      <c r="AA1250" s="286"/>
      <c r="AB1250" s="286"/>
      <c r="AC1250" s="286"/>
      <c r="AD1250" s="286"/>
      <c r="AE1250" s="286"/>
      <c r="AF1250" s="286"/>
    </row>
    <row r="1251" spans="27:32" s="259" customFormat="1">
      <c r="AA1251" s="286"/>
      <c r="AB1251" s="286"/>
      <c r="AC1251" s="286"/>
      <c r="AD1251" s="286"/>
      <c r="AE1251" s="286"/>
      <c r="AF1251" s="286"/>
    </row>
    <row r="1252" spans="27:32" s="259" customFormat="1">
      <c r="AA1252" s="286"/>
      <c r="AB1252" s="286"/>
      <c r="AC1252" s="286"/>
      <c r="AD1252" s="286"/>
      <c r="AE1252" s="286"/>
      <c r="AF1252" s="286"/>
    </row>
    <row r="1253" spans="27:32" s="259" customFormat="1">
      <c r="AA1253" s="286"/>
      <c r="AB1253" s="286"/>
      <c r="AC1253" s="286"/>
      <c r="AD1253" s="286"/>
      <c r="AE1253" s="286"/>
      <c r="AF1253" s="286"/>
    </row>
    <row r="1254" spans="27:32" s="259" customFormat="1">
      <c r="AA1254" s="286"/>
      <c r="AB1254" s="286"/>
      <c r="AC1254" s="286"/>
      <c r="AD1254" s="286"/>
      <c r="AE1254" s="286"/>
      <c r="AF1254" s="286"/>
    </row>
    <row r="1255" spans="27:32" s="259" customFormat="1">
      <c r="AA1255" s="286"/>
      <c r="AB1255" s="286"/>
      <c r="AC1255" s="286"/>
      <c r="AD1255" s="286"/>
      <c r="AE1255" s="286"/>
      <c r="AF1255" s="286"/>
    </row>
    <row r="1256" spans="27:32" s="259" customFormat="1">
      <c r="AA1256" s="286"/>
      <c r="AB1256" s="286"/>
      <c r="AC1256" s="286"/>
      <c r="AD1256" s="286"/>
      <c r="AE1256" s="286"/>
      <c r="AF1256" s="286"/>
    </row>
    <row r="1257" spans="27:32" s="259" customFormat="1">
      <c r="AA1257" s="286"/>
      <c r="AB1257" s="286"/>
      <c r="AC1257" s="286"/>
      <c r="AD1257" s="286"/>
      <c r="AE1257" s="286"/>
      <c r="AF1257" s="286"/>
    </row>
    <row r="1258" spans="27:32" s="259" customFormat="1">
      <c r="AA1258" s="286"/>
      <c r="AB1258" s="286"/>
      <c r="AC1258" s="286"/>
      <c r="AD1258" s="286"/>
      <c r="AE1258" s="286"/>
      <c r="AF1258" s="286"/>
    </row>
    <row r="1259" spans="27:32" s="259" customFormat="1">
      <c r="AA1259" s="286"/>
      <c r="AB1259" s="286"/>
      <c r="AC1259" s="286"/>
      <c r="AD1259" s="286"/>
      <c r="AE1259" s="286"/>
      <c r="AF1259" s="286"/>
    </row>
    <row r="1260" spans="27:32" s="259" customFormat="1">
      <c r="AA1260" s="286"/>
      <c r="AB1260" s="286"/>
      <c r="AC1260" s="286"/>
      <c r="AD1260" s="286"/>
      <c r="AE1260" s="286"/>
      <c r="AF1260" s="286"/>
    </row>
    <row r="1261" spans="27:32" s="259" customFormat="1">
      <c r="AA1261" s="286"/>
      <c r="AB1261" s="286"/>
      <c r="AC1261" s="286"/>
      <c r="AD1261" s="286"/>
      <c r="AE1261" s="286"/>
      <c r="AF1261" s="286"/>
    </row>
    <row r="1262" spans="27:32" s="259" customFormat="1">
      <c r="AA1262" s="286"/>
      <c r="AB1262" s="286"/>
      <c r="AC1262" s="286"/>
      <c r="AD1262" s="286"/>
      <c r="AE1262" s="286"/>
      <c r="AF1262" s="286"/>
    </row>
    <row r="1263" spans="27:32" s="259" customFormat="1">
      <c r="AA1263" s="286"/>
      <c r="AB1263" s="286"/>
      <c r="AC1263" s="286"/>
      <c r="AD1263" s="286"/>
      <c r="AE1263" s="286"/>
      <c r="AF1263" s="286"/>
    </row>
    <row r="1264" spans="27:32" s="259" customFormat="1">
      <c r="AA1264" s="286"/>
      <c r="AB1264" s="286"/>
      <c r="AC1264" s="286"/>
      <c r="AD1264" s="286"/>
      <c r="AE1264" s="286"/>
      <c r="AF1264" s="286"/>
    </row>
    <row r="1265" spans="27:32" s="259" customFormat="1">
      <c r="AA1265" s="286"/>
      <c r="AB1265" s="286"/>
      <c r="AC1265" s="286"/>
      <c r="AD1265" s="286"/>
      <c r="AE1265" s="286"/>
      <c r="AF1265" s="286"/>
    </row>
    <row r="1266" spans="27:32" s="259" customFormat="1">
      <c r="AA1266" s="286"/>
      <c r="AB1266" s="286"/>
      <c r="AC1266" s="286"/>
      <c r="AD1266" s="286"/>
      <c r="AE1266" s="286"/>
      <c r="AF1266" s="286"/>
    </row>
    <row r="1267" spans="27:32" s="259" customFormat="1">
      <c r="AA1267" s="286"/>
      <c r="AB1267" s="286"/>
      <c r="AC1267" s="286"/>
      <c r="AD1267" s="286"/>
      <c r="AE1267" s="286"/>
      <c r="AF1267" s="286"/>
    </row>
    <row r="1268" spans="27:32" s="259" customFormat="1">
      <c r="AA1268" s="286"/>
      <c r="AB1268" s="286"/>
      <c r="AC1268" s="286"/>
      <c r="AD1268" s="286"/>
      <c r="AE1268" s="286"/>
      <c r="AF1268" s="286"/>
    </row>
    <row r="1269" spans="27:32" s="259" customFormat="1">
      <c r="AA1269" s="286"/>
      <c r="AB1269" s="286"/>
      <c r="AC1269" s="286"/>
      <c r="AD1269" s="286"/>
      <c r="AE1269" s="286"/>
      <c r="AF1269" s="286"/>
    </row>
    <row r="1270" spans="27:32" s="259" customFormat="1">
      <c r="AA1270" s="286"/>
      <c r="AB1270" s="286"/>
      <c r="AC1270" s="286"/>
      <c r="AD1270" s="286"/>
      <c r="AE1270" s="286"/>
      <c r="AF1270" s="286"/>
    </row>
    <row r="1271" spans="27:32" s="259" customFormat="1">
      <c r="AA1271" s="286"/>
      <c r="AB1271" s="286"/>
      <c r="AC1271" s="286"/>
      <c r="AD1271" s="286"/>
      <c r="AE1271" s="286"/>
      <c r="AF1271" s="286"/>
    </row>
    <row r="1272" spans="27:32" s="259" customFormat="1">
      <c r="AA1272" s="286"/>
      <c r="AB1272" s="286"/>
      <c r="AC1272" s="286"/>
      <c r="AD1272" s="286"/>
      <c r="AE1272" s="286"/>
      <c r="AF1272" s="286"/>
    </row>
    <row r="1273" spans="27:32" s="259" customFormat="1">
      <c r="AA1273" s="286"/>
      <c r="AB1273" s="286"/>
      <c r="AC1273" s="286"/>
      <c r="AD1273" s="286"/>
      <c r="AE1273" s="286"/>
      <c r="AF1273" s="286"/>
    </row>
    <row r="1274" spans="27:32" s="259" customFormat="1">
      <c r="AA1274" s="286"/>
      <c r="AB1274" s="286"/>
      <c r="AC1274" s="286"/>
      <c r="AD1274" s="286"/>
      <c r="AE1274" s="286"/>
      <c r="AF1274" s="286"/>
    </row>
    <row r="1275" spans="27:32" s="259" customFormat="1">
      <c r="AA1275" s="286"/>
      <c r="AB1275" s="286"/>
      <c r="AC1275" s="286"/>
      <c r="AD1275" s="286"/>
      <c r="AE1275" s="286"/>
      <c r="AF1275" s="286"/>
    </row>
    <row r="1276" spans="27:32" s="259" customFormat="1">
      <c r="AA1276" s="286"/>
      <c r="AB1276" s="286"/>
      <c r="AC1276" s="286"/>
      <c r="AD1276" s="286"/>
      <c r="AE1276" s="286"/>
      <c r="AF1276" s="286"/>
    </row>
    <row r="1277" spans="27:32" s="259" customFormat="1">
      <c r="AA1277" s="286"/>
      <c r="AB1277" s="286"/>
      <c r="AC1277" s="286"/>
      <c r="AD1277" s="286"/>
      <c r="AE1277" s="286"/>
      <c r="AF1277" s="286"/>
    </row>
    <row r="1278" spans="27:32" s="259" customFormat="1">
      <c r="AA1278" s="286"/>
      <c r="AB1278" s="286"/>
      <c r="AC1278" s="286"/>
      <c r="AD1278" s="286"/>
      <c r="AE1278" s="286"/>
      <c r="AF1278" s="286"/>
    </row>
    <row r="1279" spans="27:32" s="259" customFormat="1">
      <c r="AA1279" s="286"/>
      <c r="AB1279" s="286"/>
      <c r="AC1279" s="286"/>
      <c r="AD1279" s="286"/>
      <c r="AE1279" s="286"/>
      <c r="AF1279" s="286"/>
    </row>
    <row r="1280" spans="27:32" s="259" customFormat="1">
      <c r="AA1280" s="286"/>
      <c r="AB1280" s="286"/>
      <c r="AC1280" s="286"/>
      <c r="AD1280" s="286"/>
      <c r="AE1280" s="286"/>
      <c r="AF1280" s="286"/>
    </row>
    <row r="1281" spans="27:32" s="259" customFormat="1">
      <c r="AA1281" s="286"/>
      <c r="AB1281" s="286"/>
      <c r="AC1281" s="286"/>
      <c r="AD1281" s="286"/>
      <c r="AE1281" s="286"/>
      <c r="AF1281" s="286"/>
    </row>
    <row r="1282" spans="27:32" s="259" customFormat="1">
      <c r="AA1282" s="286"/>
      <c r="AB1282" s="286"/>
      <c r="AC1282" s="286"/>
      <c r="AD1282" s="286"/>
      <c r="AE1282" s="286"/>
      <c r="AF1282" s="286"/>
    </row>
    <row r="1283" spans="27:32" s="259" customFormat="1">
      <c r="AA1283" s="286"/>
      <c r="AB1283" s="286"/>
      <c r="AC1283" s="286"/>
      <c r="AD1283" s="286"/>
      <c r="AE1283" s="286"/>
      <c r="AF1283" s="286"/>
    </row>
    <row r="1284" spans="27:32" s="259" customFormat="1">
      <c r="AA1284" s="286"/>
      <c r="AB1284" s="286"/>
      <c r="AC1284" s="286"/>
      <c r="AD1284" s="286"/>
      <c r="AE1284" s="286"/>
      <c r="AF1284" s="286"/>
    </row>
    <row r="1285" spans="27:32" s="259" customFormat="1">
      <c r="AA1285" s="286"/>
      <c r="AB1285" s="286"/>
      <c r="AC1285" s="286"/>
      <c r="AD1285" s="286"/>
      <c r="AE1285" s="286"/>
      <c r="AF1285" s="286"/>
    </row>
    <row r="1286" spans="27:32" s="259" customFormat="1">
      <c r="AA1286" s="286"/>
      <c r="AB1286" s="286"/>
      <c r="AC1286" s="286"/>
      <c r="AD1286" s="286"/>
      <c r="AE1286" s="286"/>
      <c r="AF1286" s="286"/>
    </row>
    <row r="1287" spans="27:32" s="259" customFormat="1">
      <c r="AA1287" s="286"/>
      <c r="AB1287" s="286"/>
      <c r="AC1287" s="286"/>
      <c r="AD1287" s="286"/>
      <c r="AE1287" s="286"/>
      <c r="AF1287" s="286"/>
    </row>
    <row r="1288" spans="27:32" s="259" customFormat="1">
      <c r="AA1288" s="286"/>
      <c r="AB1288" s="286"/>
      <c r="AC1288" s="286"/>
      <c r="AD1288" s="286"/>
      <c r="AE1288" s="286"/>
      <c r="AF1288" s="286"/>
    </row>
    <row r="1289" spans="27:32" s="259" customFormat="1">
      <c r="AA1289" s="286"/>
      <c r="AB1289" s="286"/>
      <c r="AC1289" s="286"/>
      <c r="AD1289" s="286"/>
      <c r="AE1289" s="286"/>
      <c r="AF1289" s="286"/>
    </row>
    <row r="1290" spans="27:32" s="259" customFormat="1">
      <c r="AA1290" s="286"/>
      <c r="AB1290" s="286"/>
      <c r="AC1290" s="286"/>
      <c r="AD1290" s="286"/>
      <c r="AE1290" s="286"/>
      <c r="AF1290" s="286"/>
    </row>
    <row r="1291" spans="27:32" s="259" customFormat="1">
      <c r="AA1291" s="286"/>
      <c r="AB1291" s="286"/>
      <c r="AC1291" s="286"/>
      <c r="AD1291" s="286"/>
      <c r="AE1291" s="286"/>
      <c r="AF1291" s="286"/>
    </row>
    <row r="1292" spans="27:32" s="259" customFormat="1">
      <c r="AA1292" s="286"/>
      <c r="AB1292" s="286"/>
      <c r="AC1292" s="286"/>
      <c r="AD1292" s="286"/>
      <c r="AE1292" s="286"/>
      <c r="AF1292" s="286"/>
    </row>
    <row r="1293" spans="27:32" s="259" customFormat="1">
      <c r="AA1293" s="286"/>
      <c r="AB1293" s="286"/>
      <c r="AC1293" s="286"/>
      <c r="AD1293" s="286"/>
      <c r="AE1293" s="286"/>
      <c r="AF1293" s="286"/>
    </row>
    <row r="1294" spans="27:32" s="259" customFormat="1">
      <c r="AA1294" s="286"/>
      <c r="AB1294" s="286"/>
      <c r="AC1294" s="286"/>
      <c r="AD1294" s="286"/>
      <c r="AE1294" s="286"/>
      <c r="AF1294" s="286"/>
    </row>
    <row r="1295" spans="27:32" s="259" customFormat="1">
      <c r="AA1295" s="286"/>
      <c r="AB1295" s="286"/>
      <c r="AC1295" s="286"/>
      <c r="AD1295" s="286"/>
      <c r="AE1295" s="286"/>
      <c r="AF1295" s="286"/>
    </row>
    <row r="1296" spans="27:32" s="259" customFormat="1">
      <c r="AA1296" s="286"/>
      <c r="AB1296" s="286"/>
      <c r="AC1296" s="286"/>
      <c r="AD1296" s="286"/>
      <c r="AE1296" s="286"/>
      <c r="AF1296" s="286"/>
    </row>
    <row r="1297" spans="27:32" s="259" customFormat="1">
      <c r="AA1297" s="286"/>
      <c r="AB1297" s="286"/>
      <c r="AC1297" s="286"/>
      <c r="AD1297" s="286"/>
      <c r="AE1297" s="286"/>
      <c r="AF1297" s="286"/>
    </row>
    <row r="1298" spans="27:32" s="259" customFormat="1">
      <c r="AA1298" s="286"/>
      <c r="AB1298" s="286"/>
      <c r="AC1298" s="286"/>
      <c r="AD1298" s="286"/>
      <c r="AE1298" s="286"/>
      <c r="AF1298" s="286"/>
    </row>
    <row r="1299" spans="27:32" s="259" customFormat="1">
      <c r="AA1299" s="286"/>
      <c r="AB1299" s="286"/>
      <c r="AC1299" s="286"/>
      <c r="AD1299" s="286"/>
      <c r="AE1299" s="286"/>
      <c r="AF1299" s="286"/>
    </row>
    <row r="1300" spans="27:32" s="259" customFormat="1">
      <c r="AA1300" s="286"/>
      <c r="AB1300" s="286"/>
      <c r="AC1300" s="286"/>
      <c r="AD1300" s="286"/>
      <c r="AE1300" s="286"/>
      <c r="AF1300" s="286"/>
    </row>
    <row r="1301" spans="27:32" s="259" customFormat="1">
      <c r="AA1301" s="286"/>
      <c r="AB1301" s="286"/>
      <c r="AC1301" s="286"/>
      <c r="AD1301" s="286"/>
      <c r="AE1301" s="286"/>
      <c r="AF1301" s="286"/>
    </row>
    <row r="1302" spans="27:32" s="259" customFormat="1">
      <c r="AA1302" s="286"/>
      <c r="AB1302" s="286"/>
      <c r="AC1302" s="286"/>
      <c r="AD1302" s="286"/>
      <c r="AE1302" s="286"/>
      <c r="AF1302" s="286"/>
    </row>
    <row r="1303" spans="27:32" s="259" customFormat="1">
      <c r="AA1303" s="286"/>
      <c r="AB1303" s="286"/>
      <c r="AC1303" s="286"/>
      <c r="AD1303" s="286"/>
      <c r="AE1303" s="286"/>
      <c r="AF1303" s="286"/>
    </row>
    <row r="1304" spans="27:32" s="259" customFormat="1">
      <c r="AA1304" s="286"/>
      <c r="AB1304" s="286"/>
      <c r="AC1304" s="286"/>
      <c r="AD1304" s="286"/>
      <c r="AE1304" s="286"/>
      <c r="AF1304" s="286"/>
    </row>
    <row r="1305" spans="27:32" s="259" customFormat="1">
      <c r="AA1305" s="286"/>
      <c r="AB1305" s="286"/>
      <c r="AC1305" s="286"/>
      <c r="AD1305" s="286"/>
      <c r="AE1305" s="286"/>
      <c r="AF1305" s="286"/>
    </row>
    <row r="1306" spans="27:32" s="259" customFormat="1">
      <c r="AA1306" s="286"/>
      <c r="AB1306" s="286"/>
      <c r="AC1306" s="286"/>
      <c r="AD1306" s="286"/>
      <c r="AE1306" s="286"/>
      <c r="AF1306" s="286"/>
    </row>
    <row r="1307" spans="27:32" s="259" customFormat="1">
      <c r="AA1307" s="286"/>
      <c r="AB1307" s="286"/>
      <c r="AC1307" s="286"/>
      <c r="AD1307" s="286"/>
      <c r="AE1307" s="286"/>
      <c r="AF1307" s="286"/>
    </row>
    <row r="1308" spans="27:32" s="259" customFormat="1">
      <c r="AA1308" s="286"/>
      <c r="AB1308" s="286"/>
      <c r="AC1308" s="286"/>
      <c r="AD1308" s="286"/>
      <c r="AE1308" s="286"/>
      <c r="AF1308" s="286"/>
    </row>
    <row r="1309" spans="27:32" s="259" customFormat="1">
      <c r="AA1309" s="286"/>
      <c r="AB1309" s="286"/>
      <c r="AC1309" s="286"/>
      <c r="AD1309" s="286"/>
      <c r="AE1309" s="286"/>
      <c r="AF1309" s="286"/>
    </row>
    <row r="1310" spans="27:32" s="259" customFormat="1">
      <c r="AA1310" s="286"/>
      <c r="AB1310" s="286"/>
      <c r="AC1310" s="286"/>
      <c r="AD1310" s="286"/>
      <c r="AE1310" s="286"/>
      <c r="AF1310" s="286"/>
    </row>
    <row r="1311" spans="27:32" s="259" customFormat="1">
      <c r="AA1311" s="286"/>
      <c r="AB1311" s="286"/>
      <c r="AC1311" s="286"/>
      <c r="AD1311" s="286"/>
      <c r="AE1311" s="286"/>
      <c r="AF1311" s="286"/>
    </row>
    <row r="1312" spans="27:32" s="259" customFormat="1">
      <c r="AA1312" s="286"/>
      <c r="AB1312" s="286"/>
      <c r="AC1312" s="286"/>
      <c r="AD1312" s="286"/>
      <c r="AE1312" s="286"/>
      <c r="AF1312" s="286"/>
    </row>
    <row r="1313" spans="27:32" s="259" customFormat="1">
      <c r="AA1313" s="286"/>
      <c r="AB1313" s="286"/>
      <c r="AC1313" s="286"/>
      <c r="AD1313" s="286"/>
      <c r="AE1313" s="286"/>
      <c r="AF1313" s="286"/>
    </row>
    <row r="1314" spans="27:32" s="259" customFormat="1">
      <c r="AA1314" s="286"/>
      <c r="AB1314" s="286"/>
      <c r="AC1314" s="286"/>
      <c r="AD1314" s="286"/>
      <c r="AE1314" s="286"/>
      <c r="AF1314" s="286"/>
    </row>
    <row r="1315" spans="27:32" s="259" customFormat="1">
      <c r="AA1315" s="286"/>
      <c r="AB1315" s="286"/>
      <c r="AC1315" s="286"/>
      <c r="AD1315" s="286"/>
      <c r="AE1315" s="286"/>
      <c r="AF1315" s="286"/>
    </row>
    <row r="1316" spans="27:32" s="259" customFormat="1">
      <c r="AA1316" s="286"/>
      <c r="AB1316" s="286"/>
      <c r="AC1316" s="286"/>
      <c r="AD1316" s="286"/>
      <c r="AE1316" s="286"/>
      <c r="AF1316" s="286"/>
    </row>
    <row r="1317" spans="27:32" s="259" customFormat="1">
      <c r="AA1317" s="286"/>
      <c r="AB1317" s="286"/>
      <c r="AC1317" s="286"/>
      <c r="AD1317" s="286"/>
      <c r="AE1317" s="286"/>
      <c r="AF1317" s="286"/>
    </row>
    <row r="1318" spans="27:32" s="259" customFormat="1">
      <c r="AA1318" s="286"/>
      <c r="AB1318" s="286"/>
      <c r="AC1318" s="286"/>
      <c r="AD1318" s="286"/>
      <c r="AE1318" s="286"/>
      <c r="AF1318" s="286"/>
    </row>
    <row r="1319" spans="27:32" s="259" customFormat="1">
      <c r="AA1319" s="286"/>
      <c r="AB1319" s="286"/>
      <c r="AC1319" s="286"/>
      <c r="AD1319" s="286"/>
      <c r="AE1319" s="286"/>
      <c r="AF1319" s="286"/>
    </row>
    <row r="1320" spans="27:32" s="259" customFormat="1">
      <c r="AA1320" s="286"/>
      <c r="AB1320" s="286"/>
      <c r="AC1320" s="286"/>
      <c r="AD1320" s="286"/>
      <c r="AE1320" s="286"/>
      <c r="AF1320" s="286"/>
    </row>
    <row r="1321" spans="27:32" s="259" customFormat="1">
      <c r="AA1321" s="286"/>
      <c r="AB1321" s="286"/>
      <c r="AC1321" s="286"/>
      <c r="AD1321" s="286"/>
      <c r="AE1321" s="286"/>
      <c r="AF1321" s="286"/>
    </row>
    <row r="1322" spans="27:32" s="259" customFormat="1">
      <c r="AA1322" s="286"/>
      <c r="AB1322" s="286"/>
      <c r="AC1322" s="286"/>
      <c r="AD1322" s="286"/>
      <c r="AE1322" s="286"/>
      <c r="AF1322" s="286"/>
    </row>
    <row r="1323" spans="27:32" s="259" customFormat="1">
      <c r="AA1323" s="286"/>
      <c r="AB1323" s="286"/>
      <c r="AC1323" s="286"/>
      <c r="AD1323" s="286"/>
      <c r="AE1323" s="286"/>
      <c r="AF1323" s="286"/>
    </row>
    <row r="1324" spans="27:32" s="259" customFormat="1">
      <c r="AA1324" s="286"/>
      <c r="AB1324" s="286"/>
      <c r="AC1324" s="286"/>
      <c r="AD1324" s="286"/>
      <c r="AE1324" s="286"/>
      <c r="AF1324" s="286"/>
    </row>
    <row r="1325" spans="27:32" s="259" customFormat="1">
      <c r="AA1325" s="286"/>
      <c r="AB1325" s="286"/>
      <c r="AC1325" s="286"/>
      <c r="AD1325" s="286"/>
      <c r="AE1325" s="286"/>
      <c r="AF1325" s="286"/>
    </row>
    <row r="1326" spans="27:32" s="259" customFormat="1">
      <c r="AA1326" s="286"/>
      <c r="AB1326" s="286"/>
      <c r="AC1326" s="286"/>
      <c r="AD1326" s="286"/>
      <c r="AE1326" s="286"/>
      <c r="AF1326" s="286"/>
    </row>
    <row r="1327" spans="27:32" s="259" customFormat="1">
      <c r="AA1327" s="286"/>
      <c r="AB1327" s="286"/>
      <c r="AC1327" s="286"/>
      <c r="AD1327" s="286"/>
      <c r="AE1327" s="286"/>
      <c r="AF1327" s="286"/>
    </row>
    <row r="1328" spans="27:32" s="259" customFormat="1">
      <c r="AA1328" s="286"/>
      <c r="AB1328" s="286"/>
      <c r="AC1328" s="286"/>
      <c r="AD1328" s="286"/>
      <c r="AE1328" s="286"/>
      <c r="AF1328" s="286"/>
    </row>
    <row r="1329" spans="27:32" s="259" customFormat="1">
      <c r="AA1329" s="286"/>
      <c r="AB1329" s="286"/>
      <c r="AC1329" s="286"/>
      <c r="AD1329" s="286"/>
      <c r="AE1329" s="286"/>
      <c r="AF1329" s="286"/>
    </row>
    <row r="1330" spans="27:32" s="259" customFormat="1">
      <c r="AA1330" s="286"/>
      <c r="AB1330" s="286"/>
      <c r="AC1330" s="286"/>
      <c r="AD1330" s="286"/>
      <c r="AE1330" s="286"/>
      <c r="AF1330" s="286"/>
    </row>
    <row r="1331" spans="27:32" s="259" customFormat="1">
      <c r="AA1331" s="286"/>
      <c r="AB1331" s="286"/>
      <c r="AC1331" s="286"/>
      <c r="AD1331" s="286"/>
      <c r="AE1331" s="286"/>
      <c r="AF1331" s="286"/>
    </row>
    <row r="1332" spans="27:32" s="259" customFormat="1">
      <c r="AA1332" s="286"/>
      <c r="AB1332" s="286"/>
      <c r="AC1332" s="286"/>
      <c r="AD1332" s="286"/>
      <c r="AE1332" s="286"/>
      <c r="AF1332" s="286"/>
    </row>
    <row r="1333" spans="27:32" s="259" customFormat="1">
      <c r="AA1333" s="286"/>
      <c r="AB1333" s="286"/>
      <c r="AC1333" s="286"/>
      <c r="AD1333" s="286"/>
      <c r="AE1333" s="286"/>
      <c r="AF1333" s="286"/>
    </row>
    <row r="1334" spans="27:32" s="259" customFormat="1">
      <c r="AA1334" s="286"/>
      <c r="AB1334" s="286"/>
      <c r="AC1334" s="286"/>
      <c r="AD1334" s="286"/>
      <c r="AE1334" s="286"/>
      <c r="AF1334" s="286"/>
    </row>
    <row r="1335" spans="27:32" s="259" customFormat="1">
      <c r="AA1335" s="286"/>
      <c r="AB1335" s="286"/>
      <c r="AC1335" s="286"/>
      <c r="AD1335" s="286"/>
      <c r="AE1335" s="286"/>
      <c r="AF1335" s="286"/>
    </row>
    <row r="1336" spans="27:32" s="259" customFormat="1">
      <c r="AA1336" s="286"/>
      <c r="AB1336" s="286"/>
      <c r="AC1336" s="286"/>
      <c r="AD1336" s="286"/>
      <c r="AE1336" s="286"/>
      <c r="AF1336" s="286"/>
    </row>
    <row r="1337" spans="27:32" s="259" customFormat="1">
      <c r="AA1337" s="286"/>
      <c r="AB1337" s="286"/>
      <c r="AC1337" s="286"/>
      <c r="AD1337" s="286"/>
      <c r="AE1337" s="286"/>
      <c r="AF1337" s="286"/>
    </row>
    <row r="1338" spans="27:32" s="259" customFormat="1">
      <c r="AA1338" s="286"/>
      <c r="AB1338" s="286"/>
      <c r="AC1338" s="286"/>
      <c r="AD1338" s="286"/>
      <c r="AE1338" s="286"/>
      <c r="AF1338" s="286"/>
    </row>
    <row r="1339" spans="27:32" s="259" customFormat="1">
      <c r="AA1339" s="286"/>
      <c r="AB1339" s="286"/>
      <c r="AC1339" s="286"/>
      <c r="AD1339" s="286"/>
      <c r="AE1339" s="286"/>
      <c r="AF1339" s="286"/>
    </row>
    <row r="1340" spans="27:32" s="259" customFormat="1">
      <c r="AA1340" s="286"/>
      <c r="AB1340" s="286"/>
      <c r="AC1340" s="286"/>
      <c r="AD1340" s="286"/>
      <c r="AE1340" s="286"/>
      <c r="AF1340" s="286"/>
    </row>
    <row r="1341" spans="27:32" s="259" customFormat="1">
      <c r="AA1341" s="286"/>
      <c r="AB1341" s="286"/>
      <c r="AC1341" s="286"/>
      <c r="AD1341" s="286"/>
      <c r="AE1341" s="286"/>
      <c r="AF1341" s="286"/>
    </row>
    <row r="1342" spans="27:32" s="259" customFormat="1">
      <c r="AA1342" s="286"/>
      <c r="AB1342" s="286"/>
      <c r="AC1342" s="286"/>
      <c r="AD1342" s="286"/>
      <c r="AE1342" s="286"/>
      <c r="AF1342" s="286"/>
    </row>
    <row r="1343" spans="27:32" s="259" customFormat="1">
      <c r="AA1343" s="286"/>
      <c r="AB1343" s="286"/>
      <c r="AC1343" s="286"/>
      <c r="AD1343" s="286"/>
      <c r="AE1343" s="286"/>
      <c r="AF1343" s="286"/>
    </row>
    <row r="1344" spans="27:32" s="259" customFormat="1">
      <c r="AA1344" s="286"/>
      <c r="AB1344" s="286"/>
      <c r="AC1344" s="286"/>
      <c r="AD1344" s="286"/>
      <c r="AE1344" s="286"/>
      <c r="AF1344" s="286"/>
    </row>
    <row r="1345" spans="27:32" s="259" customFormat="1">
      <c r="AA1345" s="286"/>
      <c r="AB1345" s="286"/>
      <c r="AC1345" s="286"/>
      <c r="AD1345" s="286"/>
      <c r="AE1345" s="286"/>
      <c r="AF1345" s="286"/>
    </row>
    <row r="1346" spans="27:32" s="259" customFormat="1">
      <c r="AA1346" s="286"/>
      <c r="AB1346" s="286"/>
      <c r="AC1346" s="286"/>
      <c r="AD1346" s="286"/>
      <c r="AE1346" s="286"/>
      <c r="AF1346" s="286"/>
    </row>
    <row r="1347" spans="27:32" s="259" customFormat="1">
      <c r="AA1347" s="286"/>
      <c r="AB1347" s="286"/>
      <c r="AC1347" s="286"/>
      <c r="AD1347" s="286"/>
      <c r="AE1347" s="286"/>
      <c r="AF1347" s="286"/>
    </row>
    <row r="1348" spans="27:32" s="259" customFormat="1">
      <c r="AA1348" s="286"/>
      <c r="AB1348" s="286"/>
      <c r="AC1348" s="286"/>
      <c r="AD1348" s="286"/>
      <c r="AE1348" s="286"/>
      <c r="AF1348" s="286"/>
    </row>
    <row r="1349" spans="27:32" s="259" customFormat="1">
      <c r="AA1349" s="286"/>
      <c r="AB1349" s="286"/>
      <c r="AC1349" s="286"/>
      <c r="AD1349" s="286"/>
      <c r="AE1349" s="286"/>
      <c r="AF1349" s="286"/>
    </row>
    <row r="1350" spans="27:32" s="259" customFormat="1">
      <c r="AA1350" s="286"/>
      <c r="AB1350" s="286"/>
      <c r="AC1350" s="286"/>
      <c r="AD1350" s="286"/>
      <c r="AE1350" s="286"/>
      <c r="AF1350" s="286"/>
    </row>
    <row r="1351" spans="27:32" s="259" customFormat="1">
      <c r="AA1351" s="286"/>
      <c r="AB1351" s="286"/>
      <c r="AC1351" s="286"/>
      <c r="AD1351" s="286"/>
      <c r="AE1351" s="286"/>
      <c r="AF1351" s="286"/>
    </row>
    <row r="1352" spans="27:32" s="259" customFormat="1">
      <c r="AA1352" s="286"/>
      <c r="AB1352" s="286"/>
      <c r="AC1352" s="286"/>
      <c r="AD1352" s="286"/>
      <c r="AE1352" s="286"/>
      <c r="AF1352" s="286"/>
    </row>
    <row r="1353" spans="27:32" s="259" customFormat="1">
      <c r="AA1353" s="286"/>
      <c r="AB1353" s="286"/>
      <c r="AC1353" s="286"/>
      <c r="AD1353" s="286"/>
      <c r="AE1353" s="286"/>
      <c r="AF1353" s="286"/>
    </row>
    <row r="1354" spans="27:32" s="259" customFormat="1">
      <c r="AA1354" s="286"/>
      <c r="AB1354" s="286"/>
      <c r="AC1354" s="286"/>
      <c r="AD1354" s="286"/>
      <c r="AE1354" s="286"/>
      <c r="AF1354" s="286"/>
    </row>
    <row r="1355" spans="27:32" s="259" customFormat="1">
      <c r="AA1355" s="286"/>
      <c r="AB1355" s="286"/>
      <c r="AC1355" s="286"/>
      <c r="AD1355" s="286"/>
      <c r="AE1355" s="286"/>
      <c r="AF1355" s="286"/>
    </row>
    <row r="1356" spans="27:32" s="259" customFormat="1">
      <c r="AA1356" s="286"/>
      <c r="AB1356" s="286"/>
      <c r="AC1356" s="286"/>
      <c r="AD1356" s="286"/>
      <c r="AE1356" s="286"/>
      <c r="AF1356" s="286"/>
    </row>
    <row r="1357" spans="27:32" s="259" customFormat="1">
      <c r="AA1357" s="286"/>
      <c r="AB1357" s="286"/>
      <c r="AC1357" s="286"/>
      <c r="AD1357" s="286"/>
      <c r="AE1357" s="286"/>
      <c r="AF1357" s="286"/>
    </row>
    <row r="1358" spans="27:32" s="259" customFormat="1">
      <c r="AA1358" s="286"/>
      <c r="AB1358" s="286"/>
      <c r="AC1358" s="286"/>
      <c r="AD1358" s="286"/>
      <c r="AE1358" s="286"/>
      <c r="AF1358" s="286"/>
    </row>
    <row r="1359" spans="27:32" s="259" customFormat="1">
      <c r="AA1359" s="286"/>
      <c r="AB1359" s="286"/>
      <c r="AC1359" s="286"/>
      <c r="AD1359" s="286"/>
      <c r="AE1359" s="286"/>
      <c r="AF1359" s="286"/>
    </row>
    <row r="1360" spans="27:32" s="259" customFormat="1">
      <c r="AA1360" s="286"/>
      <c r="AB1360" s="286"/>
      <c r="AC1360" s="286"/>
      <c r="AD1360" s="286"/>
      <c r="AE1360" s="286"/>
      <c r="AF1360" s="286"/>
    </row>
    <row r="1361" spans="27:32" s="259" customFormat="1">
      <c r="AA1361" s="286"/>
      <c r="AB1361" s="286"/>
      <c r="AC1361" s="286"/>
      <c r="AD1361" s="286"/>
      <c r="AE1361" s="286"/>
      <c r="AF1361" s="286"/>
    </row>
    <row r="1362" spans="27:32" s="259" customFormat="1">
      <c r="AA1362" s="286"/>
      <c r="AB1362" s="286"/>
      <c r="AC1362" s="286"/>
      <c r="AD1362" s="286"/>
      <c r="AE1362" s="286"/>
      <c r="AF1362" s="286"/>
    </row>
    <row r="1363" spans="27:32" s="259" customFormat="1">
      <c r="AA1363" s="286"/>
      <c r="AB1363" s="286"/>
      <c r="AC1363" s="286"/>
      <c r="AD1363" s="286"/>
      <c r="AE1363" s="286"/>
      <c r="AF1363" s="286"/>
    </row>
    <row r="1364" spans="27:32" s="259" customFormat="1">
      <c r="AA1364" s="286"/>
      <c r="AB1364" s="286"/>
      <c r="AC1364" s="286"/>
      <c r="AD1364" s="286"/>
      <c r="AE1364" s="286"/>
      <c r="AF1364" s="286"/>
    </row>
    <row r="1365" spans="27:32" s="259" customFormat="1">
      <c r="AA1365" s="286"/>
      <c r="AB1365" s="286"/>
      <c r="AC1365" s="286"/>
      <c r="AD1365" s="286"/>
      <c r="AE1365" s="286"/>
      <c r="AF1365" s="286"/>
    </row>
    <row r="1366" spans="27:32" s="259" customFormat="1">
      <c r="AA1366" s="286"/>
      <c r="AB1366" s="286"/>
      <c r="AC1366" s="286"/>
      <c r="AD1366" s="286"/>
      <c r="AE1366" s="286"/>
      <c r="AF1366" s="286"/>
    </row>
    <row r="1367" spans="27:32" s="259" customFormat="1">
      <c r="AA1367" s="286"/>
      <c r="AB1367" s="286"/>
      <c r="AC1367" s="286"/>
      <c r="AD1367" s="286"/>
      <c r="AE1367" s="286"/>
      <c r="AF1367" s="286"/>
    </row>
    <row r="1368" spans="27:32" s="259" customFormat="1">
      <c r="AA1368" s="286"/>
      <c r="AB1368" s="286"/>
      <c r="AC1368" s="286"/>
      <c r="AD1368" s="286"/>
      <c r="AE1368" s="286"/>
      <c r="AF1368" s="286"/>
    </row>
    <row r="1369" spans="27:32" s="259" customFormat="1">
      <c r="AA1369" s="286"/>
      <c r="AB1369" s="286"/>
      <c r="AC1369" s="286"/>
      <c r="AD1369" s="286"/>
      <c r="AE1369" s="286"/>
      <c r="AF1369" s="286"/>
    </row>
    <row r="1370" spans="27:32" s="259" customFormat="1">
      <c r="AA1370" s="286"/>
      <c r="AB1370" s="286"/>
      <c r="AC1370" s="286"/>
      <c r="AD1370" s="286"/>
      <c r="AE1370" s="286"/>
      <c r="AF1370" s="286"/>
    </row>
    <row r="1371" spans="27:32" s="259" customFormat="1">
      <c r="AA1371" s="286"/>
      <c r="AB1371" s="286"/>
      <c r="AC1371" s="286"/>
      <c r="AD1371" s="286"/>
      <c r="AE1371" s="286"/>
      <c r="AF1371" s="286"/>
    </row>
    <row r="1372" spans="27:32" s="259" customFormat="1">
      <c r="AA1372" s="286"/>
      <c r="AB1372" s="286"/>
      <c r="AC1372" s="286"/>
      <c r="AD1372" s="286"/>
      <c r="AE1372" s="286"/>
      <c r="AF1372" s="286"/>
    </row>
    <row r="1373" spans="27:32" s="259" customFormat="1">
      <c r="AA1373" s="286"/>
      <c r="AB1373" s="286"/>
      <c r="AC1373" s="286"/>
      <c r="AD1373" s="286"/>
      <c r="AE1373" s="286"/>
      <c r="AF1373" s="286"/>
    </row>
    <row r="1374" spans="27:32" s="259" customFormat="1">
      <c r="AA1374" s="286"/>
      <c r="AB1374" s="286"/>
      <c r="AC1374" s="286"/>
      <c r="AD1374" s="286"/>
      <c r="AE1374" s="286"/>
      <c r="AF1374" s="286"/>
    </row>
    <row r="1375" spans="27:32" s="259" customFormat="1">
      <c r="AA1375" s="286"/>
      <c r="AB1375" s="286"/>
      <c r="AC1375" s="286"/>
      <c r="AD1375" s="286"/>
      <c r="AE1375" s="286"/>
      <c r="AF1375" s="286"/>
    </row>
    <row r="1376" spans="27:32" s="259" customFormat="1">
      <c r="AA1376" s="286"/>
      <c r="AB1376" s="286"/>
      <c r="AC1376" s="286"/>
      <c r="AD1376" s="286"/>
      <c r="AE1376" s="286"/>
      <c r="AF1376" s="286"/>
    </row>
    <row r="1377" spans="27:32" s="259" customFormat="1">
      <c r="AA1377" s="286"/>
      <c r="AB1377" s="286"/>
      <c r="AC1377" s="286"/>
      <c r="AD1377" s="286"/>
      <c r="AE1377" s="286"/>
      <c r="AF1377" s="286"/>
    </row>
    <row r="1378" spans="27:32" s="259" customFormat="1">
      <c r="AA1378" s="286"/>
      <c r="AB1378" s="286"/>
      <c r="AC1378" s="286"/>
      <c r="AD1378" s="286"/>
      <c r="AE1378" s="286"/>
      <c r="AF1378" s="286"/>
    </row>
    <row r="1379" spans="27:32" s="259" customFormat="1">
      <c r="AA1379" s="286"/>
      <c r="AB1379" s="286"/>
      <c r="AC1379" s="286"/>
      <c r="AD1379" s="286"/>
      <c r="AE1379" s="286"/>
      <c r="AF1379" s="286"/>
    </row>
    <row r="1380" spans="27:32" s="259" customFormat="1">
      <c r="AA1380" s="286"/>
      <c r="AB1380" s="286"/>
      <c r="AC1380" s="286"/>
      <c r="AD1380" s="286"/>
      <c r="AE1380" s="286"/>
      <c r="AF1380" s="286"/>
    </row>
    <row r="1381" spans="27:32" s="259" customFormat="1">
      <c r="AA1381" s="286"/>
      <c r="AB1381" s="286"/>
      <c r="AC1381" s="286"/>
      <c r="AD1381" s="286"/>
      <c r="AE1381" s="286"/>
      <c r="AF1381" s="286"/>
    </row>
    <row r="1382" spans="27:32" s="259" customFormat="1">
      <c r="AA1382" s="286"/>
      <c r="AB1382" s="286"/>
      <c r="AC1382" s="286"/>
      <c r="AD1382" s="286"/>
      <c r="AE1382" s="286"/>
      <c r="AF1382" s="286"/>
    </row>
    <row r="1383" spans="27:32" s="259" customFormat="1">
      <c r="AA1383" s="286"/>
      <c r="AB1383" s="286"/>
      <c r="AC1383" s="286"/>
      <c r="AD1383" s="286"/>
      <c r="AE1383" s="286"/>
      <c r="AF1383" s="286"/>
    </row>
    <row r="1384" spans="27:32" s="259" customFormat="1">
      <c r="AA1384" s="286"/>
      <c r="AB1384" s="286"/>
      <c r="AC1384" s="286"/>
      <c r="AD1384" s="286"/>
      <c r="AE1384" s="286"/>
      <c r="AF1384" s="286"/>
    </row>
    <row r="1385" spans="27:32" s="259" customFormat="1">
      <c r="AA1385" s="286"/>
      <c r="AB1385" s="286"/>
      <c r="AC1385" s="286"/>
      <c r="AD1385" s="286"/>
      <c r="AE1385" s="286"/>
      <c r="AF1385" s="286"/>
    </row>
    <row r="1386" spans="27:32" s="259" customFormat="1">
      <c r="AA1386" s="286"/>
      <c r="AB1386" s="286"/>
      <c r="AC1386" s="286"/>
      <c r="AD1386" s="286"/>
      <c r="AE1386" s="286"/>
      <c r="AF1386" s="286"/>
    </row>
    <row r="1387" spans="27:32" s="259" customFormat="1">
      <c r="AA1387" s="286"/>
      <c r="AB1387" s="286"/>
      <c r="AC1387" s="286"/>
      <c r="AD1387" s="286"/>
      <c r="AE1387" s="286"/>
      <c r="AF1387" s="286"/>
    </row>
    <row r="1388" spans="27:32" s="259" customFormat="1">
      <c r="AA1388" s="286"/>
      <c r="AB1388" s="286"/>
      <c r="AC1388" s="286"/>
      <c r="AD1388" s="286"/>
      <c r="AE1388" s="286"/>
      <c r="AF1388" s="286"/>
    </row>
    <row r="1389" spans="27:32" s="259" customFormat="1">
      <c r="AA1389" s="286"/>
      <c r="AB1389" s="286"/>
      <c r="AC1389" s="286"/>
      <c r="AD1389" s="286"/>
      <c r="AE1389" s="286"/>
      <c r="AF1389" s="286"/>
    </row>
    <row r="1390" spans="27:32" s="259" customFormat="1">
      <c r="AA1390" s="286"/>
      <c r="AB1390" s="286"/>
      <c r="AC1390" s="286"/>
      <c r="AD1390" s="286"/>
      <c r="AE1390" s="286"/>
      <c r="AF1390" s="286"/>
    </row>
    <row r="1391" spans="27:32" s="259" customFormat="1">
      <c r="AA1391" s="286"/>
      <c r="AB1391" s="286"/>
      <c r="AC1391" s="286"/>
      <c r="AD1391" s="286"/>
      <c r="AE1391" s="286"/>
      <c r="AF1391" s="286"/>
    </row>
    <row r="1392" spans="27:32" s="259" customFormat="1">
      <c r="AA1392" s="286"/>
      <c r="AB1392" s="286"/>
      <c r="AC1392" s="286"/>
      <c r="AD1392" s="286"/>
      <c r="AE1392" s="286"/>
      <c r="AF1392" s="286"/>
    </row>
    <row r="1393" spans="1:32" s="259" customFormat="1">
      <c r="AA1393" s="286"/>
      <c r="AB1393" s="286"/>
      <c r="AC1393" s="286"/>
      <c r="AD1393" s="286"/>
      <c r="AE1393" s="286"/>
      <c r="AF1393" s="286"/>
    </row>
    <row r="1394" spans="1:32" s="259" customFormat="1">
      <c r="AA1394" s="286"/>
      <c r="AB1394" s="286"/>
      <c r="AC1394" s="286"/>
      <c r="AD1394" s="286"/>
      <c r="AE1394" s="286"/>
      <c r="AF1394" s="286"/>
    </row>
    <row r="1395" spans="1:32" s="259" customFormat="1">
      <c r="AA1395" s="286"/>
      <c r="AB1395" s="286"/>
      <c r="AC1395" s="286"/>
      <c r="AD1395" s="286"/>
      <c r="AE1395" s="286"/>
      <c r="AF1395" s="286"/>
    </row>
    <row r="1396" spans="1:32" s="259" customFormat="1">
      <c r="AA1396" s="286"/>
      <c r="AB1396" s="286"/>
      <c r="AC1396" s="286"/>
      <c r="AD1396" s="286"/>
      <c r="AE1396" s="286"/>
      <c r="AF1396" s="286"/>
    </row>
    <row r="1397" spans="1:32" s="259" customFormat="1">
      <c r="AA1397" s="286"/>
      <c r="AB1397" s="286"/>
      <c r="AC1397" s="286"/>
      <c r="AD1397" s="286"/>
      <c r="AE1397" s="286"/>
      <c r="AF1397" s="286"/>
    </row>
    <row r="1398" spans="1:32" s="259" customFormat="1">
      <c r="AA1398" s="286"/>
      <c r="AB1398" s="286"/>
      <c r="AC1398" s="286"/>
      <c r="AD1398" s="286"/>
      <c r="AE1398" s="286"/>
      <c r="AF1398" s="286"/>
    </row>
    <row r="1399" spans="1:32" s="259" customFormat="1">
      <c r="AA1399" s="286"/>
      <c r="AB1399" s="286"/>
      <c r="AC1399" s="286"/>
      <c r="AD1399" s="286"/>
      <c r="AE1399" s="286"/>
      <c r="AF1399" s="286"/>
    </row>
    <row r="1400" spans="1:32" s="259" customFormat="1">
      <c r="A1400" s="254"/>
      <c r="B1400" s="254"/>
      <c r="C1400" s="254"/>
      <c r="D1400" s="254"/>
      <c r="E1400" s="3"/>
      <c r="F1400" s="3"/>
      <c r="G1400" s="3"/>
      <c r="H1400" s="3"/>
      <c r="I1400" s="254"/>
      <c r="J1400" s="254"/>
      <c r="K1400" s="3"/>
      <c r="L1400" s="3"/>
      <c r="M1400" s="254"/>
      <c r="N1400" s="254"/>
      <c r="O1400" s="3"/>
      <c r="P1400" s="3"/>
      <c r="Q1400" s="254"/>
      <c r="R1400" s="254"/>
      <c r="S1400" s="3"/>
      <c r="T1400" s="3"/>
      <c r="U1400" s="254"/>
      <c r="V1400" s="254"/>
      <c r="AA1400" s="286"/>
      <c r="AB1400" s="286"/>
      <c r="AC1400" s="286"/>
      <c r="AD1400" s="286"/>
      <c r="AE1400" s="286"/>
      <c r="AF1400" s="286"/>
    </row>
    <row r="1401" spans="1:32" s="259" customFormat="1">
      <c r="A1401" s="254"/>
      <c r="B1401" s="254"/>
      <c r="C1401" s="254"/>
      <c r="D1401" s="254"/>
      <c r="E1401" s="3"/>
      <c r="F1401" s="3"/>
      <c r="G1401" s="3"/>
      <c r="H1401" s="3"/>
      <c r="I1401" s="254"/>
      <c r="J1401" s="254"/>
      <c r="K1401" s="3"/>
      <c r="L1401" s="3"/>
      <c r="M1401" s="254"/>
      <c r="N1401" s="254"/>
      <c r="O1401" s="3"/>
      <c r="P1401" s="3"/>
      <c r="Q1401" s="254"/>
      <c r="R1401" s="254"/>
      <c r="S1401" s="3"/>
      <c r="T1401" s="3"/>
      <c r="U1401" s="254"/>
      <c r="V1401" s="254"/>
      <c r="AA1401" s="286"/>
      <c r="AB1401" s="286"/>
      <c r="AC1401" s="286"/>
      <c r="AD1401" s="286"/>
      <c r="AE1401" s="286"/>
      <c r="AF1401" s="286"/>
    </row>
    <row r="1402" spans="1:32" s="259" customFormat="1">
      <c r="A1402" s="254"/>
      <c r="B1402" s="254"/>
      <c r="C1402" s="254"/>
      <c r="D1402" s="254"/>
      <c r="E1402" s="3"/>
      <c r="F1402" s="3"/>
      <c r="G1402" s="3"/>
      <c r="H1402" s="3"/>
      <c r="I1402" s="254"/>
      <c r="J1402" s="254"/>
      <c r="K1402" s="3"/>
      <c r="L1402" s="3"/>
      <c r="M1402" s="254"/>
      <c r="N1402" s="254"/>
      <c r="O1402" s="3"/>
      <c r="P1402" s="3"/>
      <c r="Q1402" s="254"/>
      <c r="R1402" s="254"/>
      <c r="S1402" s="3"/>
      <c r="T1402" s="3"/>
      <c r="U1402" s="254"/>
      <c r="V1402" s="254"/>
      <c r="AA1402" s="286"/>
      <c r="AB1402" s="286"/>
      <c r="AC1402" s="286"/>
      <c r="AD1402" s="286"/>
      <c r="AE1402" s="286"/>
      <c r="AF1402" s="286"/>
    </row>
    <row r="1403" spans="1:32" s="259" customFormat="1">
      <c r="A1403" s="254"/>
      <c r="B1403" s="254"/>
      <c r="C1403" s="254"/>
      <c r="D1403" s="254"/>
      <c r="E1403" s="3"/>
      <c r="F1403" s="3"/>
      <c r="G1403" s="3"/>
      <c r="H1403" s="3"/>
      <c r="I1403" s="254"/>
      <c r="J1403" s="254"/>
      <c r="K1403" s="3"/>
      <c r="L1403" s="3"/>
      <c r="M1403" s="254"/>
      <c r="N1403" s="254"/>
      <c r="O1403" s="3"/>
      <c r="P1403" s="3"/>
      <c r="Q1403" s="254"/>
      <c r="R1403" s="254"/>
      <c r="S1403" s="3"/>
      <c r="T1403" s="3"/>
      <c r="U1403" s="254"/>
      <c r="V1403" s="254"/>
      <c r="AA1403" s="286"/>
      <c r="AB1403" s="286"/>
      <c r="AC1403" s="286"/>
      <c r="AD1403" s="286"/>
      <c r="AE1403" s="286"/>
      <c r="AF1403" s="286"/>
    </row>
    <row r="1404" spans="1:32" s="259" customFormat="1">
      <c r="A1404" s="254"/>
      <c r="B1404" s="254"/>
      <c r="C1404" s="254"/>
      <c r="D1404" s="254"/>
      <c r="E1404" s="3"/>
      <c r="F1404" s="3"/>
      <c r="G1404" s="3"/>
      <c r="H1404" s="3"/>
      <c r="I1404" s="254"/>
      <c r="J1404" s="254"/>
      <c r="K1404" s="3"/>
      <c r="L1404" s="3"/>
      <c r="M1404" s="254"/>
      <c r="N1404" s="254"/>
      <c r="O1404" s="3"/>
      <c r="P1404" s="3"/>
      <c r="Q1404" s="254"/>
      <c r="R1404" s="254"/>
      <c r="S1404" s="3"/>
      <c r="T1404" s="3"/>
      <c r="U1404" s="254"/>
      <c r="V1404" s="254"/>
      <c r="AA1404" s="286"/>
      <c r="AB1404" s="286"/>
      <c r="AC1404" s="286"/>
      <c r="AD1404" s="286"/>
      <c r="AE1404" s="286"/>
      <c r="AF1404" s="286"/>
    </row>
    <row r="1405" spans="1:32" s="259" customFormat="1">
      <c r="A1405" s="254"/>
      <c r="B1405" s="254"/>
      <c r="C1405" s="254"/>
      <c r="D1405" s="254"/>
      <c r="E1405" s="3"/>
      <c r="F1405" s="3"/>
      <c r="G1405" s="3"/>
      <c r="H1405" s="3"/>
      <c r="I1405" s="254"/>
      <c r="J1405" s="254"/>
      <c r="K1405" s="3"/>
      <c r="L1405" s="3"/>
      <c r="M1405" s="254"/>
      <c r="N1405" s="254"/>
      <c r="O1405" s="3"/>
      <c r="P1405" s="3"/>
      <c r="Q1405" s="254"/>
      <c r="R1405" s="254"/>
      <c r="S1405" s="3"/>
      <c r="T1405" s="3"/>
      <c r="U1405" s="254"/>
      <c r="V1405" s="254"/>
      <c r="AA1405" s="286"/>
      <c r="AB1405" s="286"/>
      <c r="AC1405" s="286"/>
      <c r="AD1405" s="286"/>
      <c r="AE1405" s="286"/>
      <c r="AF1405" s="286"/>
    </row>
    <row r="1406" spans="1:32" s="259" customFormat="1">
      <c r="A1406" s="254"/>
      <c r="B1406" s="254"/>
      <c r="C1406" s="254"/>
      <c r="D1406" s="254"/>
      <c r="E1406" s="3"/>
      <c r="F1406" s="3"/>
      <c r="G1406" s="3"/>
      <c r="H1406" s="3"/>
      <c r="I1406" s="254"/>
      <c r="J1406" s="254"/>
      <c r="K1406" s="3"/>
      <c r="L1406" s="3"/>
      <c r="M1406" s="254"/>
      <c r="N1406" s="254"/>
      <c r="O1406" s="3"/>
      <c r="P1406" s="3"/>
      <c r="Q1406" s="254"/>
      <c r="R1406" s="254"/>
      <c r="S1406" s="3"/>
      <c r="T1406" s="3"/>
      <c r="U1406" s="254"/>
      <c r="V1406" s="254"/>
      <c r="AA1406" s="286"/>
      <c r="AB1406" s="286"/>
      <c r="AC1406" s="286"/>
      <c r="AD1406" s="286"/>
      <c r="AE1406" s="286"/>
      <c r="AF1406" s="286"/>
    </row>
    <row r="1407" spans="1:32" s="259" customFormat="1">
      <c r="A1407" s="254"/>
      <c r="B1407" s="254"/>
      <c r="C1407" s="254"/>
      <c r="D1407" s="254"/>
      <c r="E1407" s="3"/>
      <c r="F1407" s="3"/>
      <c r="G1407" s="3"/>
      <c r="H1407" s="3"/>
      <c r="I1407" s="254"/>
      <c r="J1407" s="254"/>
      <c r="K1407" s="3"/>
      <c r="L1407" s="3"/>
      <c r="M1407" s="254"/>
      <c r="N1407" s="254"/>
      <c r="O1407" s="3"/>
      <c r="P1407" s="3"/>
      <c r="Q1407" s="254"/>
      <c r="R1407" s="254"/>
      <c r="S1407" s="3"/>
      <c r="T1407" s="3"/>
      <c r="U1407" s="254"/>
      <c r="V1407" s="254"/>
      <c r="AA1407" s="286"/>
      <c r="AB1407" s="286"/>
      <c r="AC1407" s="286"/>
      <c r="AD1407" s="286"/>
      <c r="AE1407" s="286"/>
      <c r="AF1407" s="286"/>
    </row>
    <row r="1408" spans="1:32" s="259" customFormat="1">
      <c r="A1408" s="254"/>
      <c r="B1408" s="254"/>
      <c r="C1408" s="254"/>
      <c r="D1408" s="254"/>
      <c r="E1408" s="3"/>
      <c r="F1408" s="3"/>
      <c r="G1408" s="3"/>
      <c r="H1408" s="3"/>
      <c r="I1408" s="254"/>
      <c r="J1408" s="254"/>
      <c r="K1408" s="3"/>
      <c r="L1408" s="3"/>
      <c r="M1408" s="254"/>
      <c r="N1408" s="254"/>
      <c r="O1408" s="3"/>
      <c r="P1408" s="3"/>
      <c r="Q1408" s="254"/>
      <c r="R1408" s="254"/>
      <c r="S1408" s="3"/>
      <c r="T1408" s="3"/>
      <c r="U1408" s="254"/>
      <c r="V1408" s="254"/>
      <c r="AA1408" s="286"/>
      <c r="AB1408" s="286"/>
      <c r="AC1408" s="286"/>
      <c r="AD1408" s="286"/>
      <c r="AE1408" s="286"/>
      <c r="AF1408" s="286"/>
    </row>
    <row r="1409" spans="1:32" s="259" customFormat="1">
      <c r="A1409" s="254"/>
      <c r="B1409" s="254"/>
      <c r="C1409" s="254"/>
      <c r="D1409" s="254"/>
      <c r="E1409" s="3"/>
      <c r="F1409" s="3"/>
      <c r="G1409" s="3"/>
      <c r="H1409" s="3"/>
      <c r="I1409" s="254"/>
      <c r="J1409" s="254"/>
      <c r="K1409" s="3"/>
      <c r="L1409" s="3"/>
      <c r="M1409" s="254"/>
      <c r="N1409" s="254"/>
      <c r="O1409" s="3"/>
      <c r="P1409" s="3"/>
      <c r="Q1409" s="254"/>
      <c r="R1409" s="254"/>
      <c r="S1409" s="3"/>
      <c r="T1409" s="3"/>
      <c r="U1409" s="254"/>
      <c r="V1409" s="254"/>
      <c r="AA1409" s="286"/>
      <c r="AB1409" s="286"/>
      <c r="AC1409" s="286"/>
      <c r="AD1409" s="286"/>
      <c r="AE1409" s="286"/>
      <c r="AF1409" s="286"/>
    </row>
    <row r="1410" spans="1:32" s="259" customFormat="1">
      <c r="A1410" s="254"/>
      <c r="B1410" s="254"/>
      <c r="C1410" s="254"/>
      <c r="D1410" s="254"/>
      <c r="E1410" s="3"/>
      <c r="F1410" s="3"/>
      <c r="G1410" s="3"/>
      <c r="H1410" s="3"/>
      <c r="I1410" s="254"/>
      <c r="J1410" s="254"/>
      <c r="K1410" s="3"/>
      <c r="L1410" s="3"/>
      <c r="M1410" s="254"/>
      <c r="N1410" s="254"/>
      <c r="O1410" s="3"/>
      <c r="P1410" s="3"/>
      <c r="Q1410" s="254"/>
      <c r="R1410" s="254"/>
      <c r="S1410" s="3"/>
      <c r="T1410" s="3"/>
      <c r="U1410" s="254"/>
      <c r="V1410" s="254"/>
      <c r="AA1410" s="286"/>
      <c r="AB1410" s="286"/>
      <c r="AC1410" s="286"/>
      <c r="AD1410" s="286"/>
      <c r="AE1410" s="286"/>
      <c r="AF1410" s="286"/>
    </row>
    <row r="1411" spans="1:32" s="259" customFormat="1">
      <c r="A1411" s="254"/>
      <c r="B1411" s="254"/>
      <c r="C1411" s="254"/>
      <c r="D1411" s="254"/>
      <c r="E1411" s="3"/>
      <c r="F1411" s="3"/>
      <c r="G1411" s="3"/>
      <c r="H1411" s="3"/>
      <c r="I1411" s="254"/>
      <c r="J1411" s="254"/>
      <c r="K1411" s="3"/>
      <c r="L1411" s="3"/>
      <c r="M1411" s="254"/>
      <c r="N1411" s="254"/>
      <c r="O1411" s="3"/>
      <c r="P1411" s="3"/>
      <c r="Q1411" s="254"/>
      <c r="R1411" s="254"/>
      <c r="S1411" s="3"/>
      <c r="T1411" s="3"/>
      <c r="U1411" s="254"/>
      <c r="V1411" s="254"/>
      <c r="AA1411" s="286"/>
      <c r="AB1411" s="286"/>
      <c r="AC1411" s="286"/>
      <c r="AD1411" s="286"/>
      <c r="AE1411" s="286"/>
      <c r="AF1411" s="286"/>
    </row>
    <row r="1412" spans="1:32" s="259" customFormat="1">
      <c r="A1412" s="254"/>
      <c r="B1412" s="254"/>
      <c r="C1412" s="254"/>
      <c r="D1412" s="254"/>
      <c r="E1412" s="3"/>
      <c r="F1412" s="3"/>
      <c r="G1412" s="3"/>
      <c r="H1412" s="3"/>
      <c r="I1412" s="254"/>
      <c r="J1412" s="254"/>
      <c r="K1412" s="3"/>
      <c r="L1412" s="3"/>
      <c r="M1412" s="254"/>
      <c r="N1412" s="254"/>
      <c r="O1412" s="3"/>
      <c r="P1412" s="3"/>
      <c r="Q1412" s="254"/>
      <c r="R1412" s="254"/>
      <c r="S1412" s="3"/>
      <c r="T1412" s="3"/>
      <c r="U1412" s="254"/>
      <c r="V1412" s="254"/>
      <c r="AA1412" s="286"/>
      <c r="AB1412" s="286"/>
      <c r="AC1412" s="286"/>
      <c r="AD1412" s="286"/>
      <c r="AE1412" s="286"/>
      <c r="AF1412" s="286"/>
    </row>
    <row r="1413" spans="1:32" s="259" customFormat="1">
      <c r="A1413" s="254"/>
      <c r="B1413" s="254"/>
      <c r="C1413" s="254"/>
      <c r="D1413" s="254"/>
      <c r="E1413" s="3"/>
      <c r="F1413" s="3"/>
      <c r="G1413" s="3"/>
      <c r="H1413" s="3"/>
      <c r="I1413" s="254"/>
      <c r="J1413" s="254"/>
      <c r="K1413" s="3"/>
      <c r="L1413" s="3"/>
      <c r="M1413" s="254"/>
      <c r="N1413" s="254"/>
      <c r="O1413" s="3"/>
      <c r="P1413" s="3"/>
      <c r="Q1413" s="254"/>
      <c r="R1413" s="254"/>
      <c r="S1413" s="3"/>
      <c r="T1413" s="3"/>
      <c r="U1413" s="254"/>
      <c r="V1413" s="254"/>
      <c r="AA1413" s="286"/>
      <c r="AB1413" s="286"/>
      <c r="AC1413" s="286"/>
      <c r="AD1413" s="286"/>
      <c r="AE1413" s="286"/>
      <c r="AF1413" s="286"/>
    </row>
    <row r="1414" spans="1:32" s="259" customFormat="1">
      <c r="A1414" s="254"/>
      <c r="B1414" s="254"/>
      <c r="C1414" s="254"/>
      <c r="D1414" s="254"/>
      <c r="E1414" s="3"/>
      <c r="F1414" s="3"/>
      <c r="G1414" s="3"/>
      <c r="H1414" s="3"/>
      <c r="I1414" s="254"/>
      <c r="J1414" s="254"/>
      <c r="K1414" s="3"/>
      <c r="L1414" s="3"/>
      <c r="M1414" s="254"/>
      <c r="N1414" s="254"/>
      <c r="O1414" s="3"/>
      <c r="P1414" s="3"/>
      <c r="Q1414" s="254"/>
      <c r="R1414" s="254"/>
      <c r="S1414" s="3"/>
      <c r="T1414" s="3"/>
      <c r="U1414" s="254"/>
      <c r="V1414" s="254"/>
      <c r="AA1414" s="286"/>
      <c r="AB1414" s="286"/>
      <c r="AC1414" s="286"/>
      <c r="AD1414" s="286"/>
      <c r="AE1414" s="286"/>
      <c r="AF1414" s="286"/>
    </row>
    <row r="1415" spans="1:32" s="259" customFormat="1">
      <c r="A1415" s="254"/>
      <c r="B1415" s="254"/>
      <c r="C1415" s="254"/>
      <c r="D1415" s="254"/>
      <c r="E1415" s="3"/>
      <c r="F1415" s="3"/>
      <c r="G1415" s="3"/>
      <c r="H1415" s="3"/>
      <c r="I1415" s="254"/>
      <c r="J1415" s="254"/>
      <c r="K1415" s="3"/>
      <c r="L1415" s="3"/>
      <c r="M1415" s="254"/>
      <c r="N1415" s="254"/>
      <c r="O1415" s="3"/>
      <c r="P1415" s="3"/>
      <c r="Q1415" s="254"/>
      <c r="R1415" s="254"/>
      <c r="S1415" s="3"/>
      <c r="T1415" s="3"/>
      <c r="U1415" s="254"/>
      <c r="V1415" s="254"/>
      <c r="AA1415" s="286"/>
      <c r="AB1415" s="286"/>
      <c r="AC1415" s="286"/>
      <c r="AD1415" s="286"/>
      <c r="AE1415" s="286"/>
      <c r="AF1415" s="286"/>
    </row>
  </sheetData>
  <mergeCells count="854">
    <mergeCell ref="U87:AA87"/>
    <mergeCell ref="B507:M507"/>
    <mergeCell ref="N507:Y507"/>
    <mergeCell ref="AA50:AB50"/>
    <mergeCell ref="AC50:AD50"/>
    <mergeCell ref="AE50:AF50"/>
    <mergeCell ref="AA51:AB51"/>
    <mergeCell ref="AC51:AD51"/>
    <mergeCell ref="AE51:AF51"/>
    <mergeCell ref="AA52:AB52"/>
    <mergeCell ref="AC52:AD52"/>
    <mergeCell ref="AE52:AF52"/>
    <mergeCell ref="W453:X453"/>
    <mergeCell ref="W454:X454"/>
    <mergeCell ref="W455:X455"/>
    <mergeCell ref="K77:L77"/>
    <mergeCell ref="M77:N77"/>
    <mergeCell ref="O77:P77"/>
    <mergeCell ref="Q77:R77"/>
    <mergeCell ref="S77:T77"/>
    <mergeCell ref="U77:V77"/>
    <mergeCell ref="M76:N76"/>
    <mergeCell ref="O76:P76"/>
    <mergeCell ref="Q76:R76"/>
    <mergeCell ref="S76:T76"/>
    <mergeCell ref="AA47:AB47"/>
    <mergeCell ref="AC47:AD47"/>
    <mergeCell ref="AE47:AF47"/>
    <mergeCell ref="AA48:AB48"/>
    <mergeCell ref="AC48:AD48"/>
    <mergeCell ref="AE48:AF48"/>
    <mergeCell ref="AA49:AB49"/>
    <mergeCell ref="AC49:AD49"/>
    <mergeCell ref="AE49:AF49"/>
    <mergeCell ref="AA44:AB44"/>
    <mergeCell ref="AC44:AD44"/>
    <mergeCell ref="AE44:AF44"/>
    <mergeCell ref="AA45:AB45"/>
    <mergeCell ref="AC45:AD45"/>
    <mergeCell ref="AE45:AF45"/>
    <mergeCell ref="AA46:AB46"/>
    <mergeCell ref="AC46:AD46"/>
    <mergeCell ref="AE46:AF46"/>
    <mergeCell ref="AA41:AB41"/>
    <mergeCell ref="AC41:AD41"/>
    <mergeCell ref="AE41:AF41"/>
    <mergeCell ref="AA42:AB42"/>
    <mergeCell ref="AC42:AD42"/>
    <mergeCell ref="AE42:AF42"/>
    <mergeCell ref="AA43:AB43"/>
    <mergeCell ref="AC43:AD43"/>
    <mergeCell ref="AE43:AF43"/>
    <mergeCell ref="U76:V76"/>
    <mergeCell ref="K76:L76"/>
    <mergeCell ref="C77:D77"/>
    <mergeCell ref="E77:F77"/>
    <mergeCell ref="G77:H77"/>
    <mergeCell ref="I77:J77"/>
    <mergeCell ref="C76:D76"/>
    <mergeCell ref="E76:F76"/>
    <mergeCell ref="G76:H76"/>
    <mergeCell ref="I76:J76"/>
    <mergeCell ref="M75:N75"/>
    <mergeCell ref="O75:P75"/>
    <mergeCell ref="Q75:R75"/>
    <mergeCell ref="S75:T75"/>
    <mergeCell ref="U75:V75"/>
    <mergeCell ref="M74:N74"/>
    <mergeCell ref="O74:P74"/>
    <mergeCell ref="Q74:R74"/>
    <mergeCell ref="S74:T74"/>
    <mergeCell ref="U74:V74"/>
    <mergeCell ref="C75:D75"/>
    <mergeCell ref="E75:F75"/>
    <mergeCell ref="G75:H75"/>
    <mergeCell ref="I75:J75"/>
    <mergeCell ref="C74:D74"/>
    <mergeCell ref="E74:F74"/>
    <mergeCell ref="G74:H74"/>
    <mergeCell ref="I74:J74"/>
    <mergeCell ref="K75:L75"/>
    <mergeCell ref="K74:L74"/>
    <mergeCell ref="C73:D73"/>
    <mergeCell ref="E73:F73"/>
    <mergeCell ref="G73:H73"/>
    <mergeCell ref="I73:J73"/>
    <mergeCell ref="O71:P71"/>
    <mergeCell ref="Q71:R71"/>
    <mergeCell ref="S71:T71"/>
    <mergeCell ref="U71:V71"/>
    <mergeCell ref="C72:D72"/>
    <mergeCell ref="E72:F72"/>
    <mergeCell ref="G72:H72"/>
    <mergeCell ref="I72:J72"/>
    <mergeCell ref="K72:L72"/>
    <mergeCell ref="K73:L73"/>
    <mergeCell ref="M73:N73"/>
    <mergeCell ref="O73:P73"/>
    <mergeCell ref="Q73:R73"/>
    <mergeCell ref="S73:T73"/>
    <mergeCell ref="U73:V73"/>
    <mergeCell ref="M72:N72"/>
    <mergeCell ref="O72:P72"/>
    <mergeCell ref="Q72:R72"/>
    <mergeCell ref="S72:T72"/>
    <mergeCell ref="U72:V72"/>
    <mergeCell ref="Q70:R70"/>
    <mergeCell ref="S70:T70"/>
    <mergeCell ref="U70:V70"/>
    <mergeCell ref="C71:D71"/>
    <mergeCell ref="E71:F71"/>
    <mergeCell ref="G71:H71"/>
    <mergeCell ref="I71:J71"/>
    <mergeCell ref="K71:L71"/>
    <mergeCell ref="M71:N71"/>
    <mergeCell ref="C70:D70"/>
    <mergeCell ref="E70:F70"/>
    <mergeCell ref="G70:H70"/>
    <mergeCell ref="I70:J70"/>
    <mergeCell ref="K70:L70"/>
    <mergeCell ref="M70:N70"/>
    <mergeCell ref="O70:P70"/>
    <mergeCell ref="B67:C67"/>
    <mergeCell ref="G67:H67"/>
    <mergeCell ref="I67:J67"/>
    <mergeCell ref="K67:L67"/>
    <mergeCell ref="M67:N67"/>
    <mergeCell ref="O67:P67"/>
    <mergeCell ref="Q67:R67"/>
    <mergeCell ref="S67:T67"/>
    <mergeCell ref="O68:P68"/>
    <mergeCell ref="Q68:R68"/>
    <mergeCell ref="S68:T68"/>
    <mergeCell ref="U67:V67"/>
    <mergeCell ref="G69:H69"/>
    <mergeCell ref="I69:J69"/>
    <mergeCell ref="K69:L69"/>
    <mergeCell ref="M69:N69"/>
    <mergeCell ref="O69:P69"/>
    <mergeCell ref="G68:H68"/>
    <mergeCell ref="I68:J68"/>
    <mergeCell ref="K68:L68"/>
    <mergeCell ref="M68:N68"/>
    <mergeCell ref="Q69:R69"/>
    <mergeCell ref="U68:V68"/>
    <mergeCell ref="S69:T69"/>
    <mergeCell ref="U69:V69"/>
    <mergeCell ref="Q65:R65"/>
    <mergeCell ref="S65:T65"/>
    <mergeCell ref="U65:V65"/>
    <mergeCell ref="B66:C66"/>
    <mergeCell ref="G66:H66"/>
    <mergeCell ref="I66:J66"/>
    <mergeCell ref="K66:L66"/>
    <mergeCell ref="M66:N66"/>
    <mergeCell ref="O66:P66"/>
    <mergeCell ref="Q66:R66"/>
    <mergeCell ref="B65:C65"/>
    <mergeCell ref="G65:H65"/>
    <mergeCell ref="I65:J65"/>
    <mergeCell ref="K65:L65"/>
    <mergeCell ref="M65:N65"/>
    <mergeCell ref="O65:P65"/>
    <mergeCell ref="S66:T66"/>
    <mergeCell ref="U66:V66"/>
    <mergeCell ref="B64:C64"/>
    <mergeCell ref="G64:H64"/>
    <mergeCell ref="I64:J64"/>
    <mergeCell ref="K64:L64"/>
    <mergeCell ref="M64:N64"/>
    <mergeCell ref="O64:P64"/>
    <mergeCell ref="Q64:R64"/>
    <mergeCell ref="S64:T64"/>
    <mergeCell ref="U64:V64"/>
    <mergeCell ref="B63:C63"/>
    <mergeCell ref="G63:H63"/>
    <mergeCell ref="I63:J63"/>
    <mergeCell ref="K63:L63"/>
    <mergeCell ref="M63:N63"/>
    <mergeCell ref="O63:P63"/>
    <mergeCell ref="Q63:R63"/>
    <mergeCell ref="S63:T63"/>
    <mergeCell ref="U63:V63"/>
    <mergeCell ref="Q61:R61"/>
    <mergeCell ref="S61:T61"/>
    <mergeCell ref="U61:V61"/>
    <mergeCell ref="B62:C62"/>
    <mergeCell ref="G62:H62"/>
    <mergeCell ref="I62:J62"/>
    <mergeCell ref="K62:L62"/>
    <mergeCell ref="M62:N62"/>
    <mergeCell ref="O62:P62"/>
    <mergeCell ref="Q62:R62"/>
    <mergeCell ref="B61:C61"/>
    <mergeCell ref="G61:H61"/>
    <mergeCell ref="I61:J61"/>
    <mergeCell ref="K61:L61"/>
    <mergeCell ref="M61:N61"/>
    <mergeCell ref="O61:P61"/>
    <mergeCell ref="S62:T62"/>
    <mergeCell ref="U62:V62"/>
    <mergeCell ref="B60:C60"/>
    <mergeCell ref="G60:H60"/>
    <mergeCell ref="I60:J60"/>
    <mergeCell ref="K60:L60"/>
    <mergeCell ref="M60:N60"/>
    <mergeCell ref="O60:P60"/>
    <mergeCell ref="Q60:R60"/>
    <mergeCell ref="S60:T60"/>
    <mergeCell ref="U60:V60"/>
    <mergeCell ref="B59:C59"/>
    <mergeCell ref="G59:H59"/>
    <mergeCell ref="I59:J59"/>
    <mergeCell ref="K59:L59"/>
    <mergeCell ref="M59:N59"/>
    <mergeCell ref="O59:P59"/>
    <mergeCell ref="Q59:R59"/>
    <mergeCell ref="S59:T59"/>
    <mergeCell ref="U59:V59"/>
    <mergeCell ref="B58:C58"/>
    <mergeCell ref="G58:H58"/>
    <mergeCell ref="I58:J58"/>
    <mergeCell ref="K58:L58"/>
    <mergeCell ref="M58:N58"/>
    <mergeCell ref="O58:P58"/>
    <mergeCell ref="Q58:R58"/>
    <mergeCell ref="S58:T58"/>
    <mergeCell ref="U58:V58"/>
    <mergeCell ref="Y54:Z54"/>
    <mergeCell ref="Q56:R56"/>
    <mergeCell ref="S56:T56"/>
    <mergeCell ref="U56:V56"/>
    <mergeCell ref="Y56:Z56"/>
    <mergeCell ref="B57:C57"/>
    <mergeCell ref="G57:H57"/>
    <mergeCell ref="I57:J57"/>
    <mergeCell ref="K57:L57"/>
    <mergeCell ref="M57:N57"/>
    <mergeCell ref="O57:P57"/>
    <mergeCell ref="B56:C56"/>
    <mergeCell ref="G56:H56"/>
    <mergeCell ref="I56:J56"/>
    <mergeCell ref="K56:L56"/>
    <mergeCell ref="M56:N56"/>
    <mergeCell ref="O56:P56"/>
    <mergeCell ref="Q57:R57"/>
    <mergeCell ref="S57:T57"/>
    <mergeCell ref="U57:V57"/>
    <mergeCell ref="C55:D55"/>
    <mergeCell ref="G55:H55"/>
    <mergeCell ref="I55:J55"/>
    <mergeCell ref="K55:L55"/>
    <mergeCell ref="M55:N55"/>
    <mergeCell ref="S53:T53"/>
    <mergeCell ref="U53:V53"/>
    <mergeCell ref="W53:X53"/>
    <mergeCell ref="Y53:Z53"/>
    <mergeCell ref="C54:D54"/>
    <mergeCell ref="G54:H54"/>
    <mergeCell ref="I54:J54"/>
    <mergeCell ref="K54:L54"/>
    <mergeCell ref="M54:N54"/>
    <mergeCell ref="O54:P54"/>
    <mergeCell ref="O55:P55"/>
    <mergeCell ref="Q55:R55"/>
    <mergeCell ref="S55:T55"/>
    <mergeCell ref="U55:V55"/>
    <mergeCell ref="W55:X55"/>
    <mergeCell ref="Y55:Z55"/>
    <mergeCell ref="Q54:R54"/>
    <mergeCell ref="S54:T54"/>
    <mergeCell ref="U54:V54"/>
    <mergeCell ref="C53:D53"/>
    <mergeCell ref="E53:F53"/>
    <mergeCell ref="W54:X54"/>
    <mergeCell ref="G53:H53"/>
    <mergeCell ref="I53:J53"/>
    <mergeCell ref="K53:L53"/>
    <mergeCell ref="M53:N53"/>
    <mergeCell ref="O53:P53"/>
    <mergeCell ref="Q53:R53"/>
    <mergeCell ref="S51:T51"/>
    <mergeCell ref="U51:V51"/>
    <mergeCell ref="W51:X51"/>
    <mergeCell ref="Y51:Z51"/>
    <mergeCell ref="C52:D52"/>
    <mergeCell ref="E52:F52"/>
    <mergeCell ref="G52:H52"/>
    <mergeCell ref="I52:J52"/>
    <mergeCell ref="K52:L52"/>
    <mergeCell ref="Y52:Z52"/>
    <mergeCell ref="M52:N52"/>
    <mergeCell ref="O52:P52"/>
    <mergeCell ref="Q52:R52"/>
    <mergeCell ref="S52:T52"/>
    <mergeCell ref="U52:V52"/>
    <mergeCell ref="W52:X52"/>
    <mergeCell ref="C51:D51"/>
    <mergeCell ref="E51:F51"/>
    <mergeCell ref="G51:H51"/>
    <mergeCell ref="I51:J51"/>
    <mergeCell ref="K51:L51"/>
    <mergeCell ref="M51:N51"/>
    <mergeCell ref="O51:P51"/>
    <mergeCell ref="Q51:R51"/>
    <mergeCell ref="W49:X49"/>
    <mergeCell ref="Y49:Z49"/>
    <mergeCell ref="C50:D50"/>
    <mergeCell ref="E50:F50"/>
    <mergeCell ref="G50:H50"/>
    <mergeCell ref="I50:J50"/>
    <mergeCell ref="K50:L50"/>
    <mergeCell ref="Y50:Z50"/>
    <mergeCell ref="M50:N50"/>
    <mergeCell ref="O50:P50"/>
    <mergeCell ref="Q50:R50"/>
    <mergeCell ref="S50:T50"/>
    <mergeCell ref="U50:V50"/>
    <mergeCell ref="W50:X50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U49:V49"/>
    <mergeCell ref="S47:T47"/>
    <mergeCell ref="U47:V47"/>
    <mergeCell ref="W47:X47"/>
    <mergeCell ref="Y47:Z47"/>
    <mergeCell ref="C48:D48"/>
    <mergeCell ref="E48:F48"/>
    <mergeCell ref="G48:H48"/>
    <mergeCell ref="I48:J48"/>
    <mergeCell ref="K48:L48"/>
    <mergeCell ref="Y48:Z48"/>
    <mergeCell ref="M48:N48"/>
    <mergeCell ref="O48:P48"/>
    <mergeCell ref="Q48:R48"/>
    <mergeCell ref="S48:T48"/>
    <mergeCell ref="U48:V48"/>
    <mergeCell ref="W48:X48"/>
    <mergeCell ref="C47:D47"/>
    <mergeCell ref="E47:F47"/>
    <mergeCell ref="G47:H47"/>
    <mergeCell ref="I47:J47"/>
    <mergeCell ref="K47:L47"/>
    <mergeCell ref="M47:N47"/>
    <mergeCell ref="O47:P47"/>
    <mergeCell ref="Q47:R47"/>
    <mergeCell ref="S45:T45"/>
    <mergeCell ref="U45:V45"/>
    <mergeCell ref="W45:X45"/>
    <mergeCell ref="Y45:Z45"/>
    <mergeCell ref="C46:D46"/>
    <mergeCell ref="E46:F46"/>
    <mergeCell ref="G46:H46"/>
    <mergeCell ref="I46:J46"/>
    <mergeCell ref="K46:L46"/>
    <mergeCell ref="Y46:Z46"/>
    <mergeCell ref="M46:N46"/>
    <mergeCell ref="O46:P46"/>
    <mergeCell ref="Q46:R46"/>
    <mergeCell ref="S46:T46"/>
    <mergeCell ref="U46:V46"/>
    <mergeCell ref="W46:X46"/>
    <mergeCell ref="C45:D45"/>
    <mergeCell ref="E45:F45"/>
    <mergeCell ref="G45:H45"/>
    <mergeCell ref="I45:J45"/>
    <mergeCell ref="K45:L45"/>
    <mergeCell ref="M45:N45"/>
    <mergeCell ref="O45:P45"/>
    <mergeCell ref="Q45:R45"/>
    <mergeCell ref="S43:T43"/>
    <mergeCell ref="U43:V43"/>
    <mergeCell ref="W43:X43"/>
    <mergeCell ref="Y43:Z43"/>
    <mergeCell ref="C44:D44"/>
    <mergeCell ref="E44:F44"/>
    <mergeCell ref="G44:H44"/>
    <mergeCell ref="I44:J44"/>
    <mergeCell ref="K44:L44"/>
    <mergeCell ref="Y44:Z44"/>
    <mergeCell ref="M44:N44"/>
    <mergeCell ref="O44:P44"/>
    <mergeCell ref="Q44:R44"/>
    <mergeCell ref="S44:T44"/>
    <mergeCell ref="U44:V44"/>
    <mergeCell ref="W44:X44"/>
    <mergeCell ref="C43:D43"/>
    <mergeCell ref="E43:F43"/>
    <mergeCell ref="G43:H43"/>
    <mergeCell ref="I43:J43"/>
    <mergeCell ref="K43:L43"/>
    <mergeCell ref="M43:N43"/>
    <mergeCell ref="O43:P43"/>
    <mergeCell ref="Q43:R43"/>
    <mergeCell ref="W41:X41"/>
    <mergeCell ref="Y41:Z41"/>
    <mergeCell ref="C42:D42"/>
    <mergeCell ref="E42:F42"/>
    <mergeCell ref="G42:H42"/>
    <mergeCell ref="I42:J42"/>
    <mergeCell ref="K42:L42"/>
    <mergeCell ref="Y42:Z42"/>
    <mergeCell ref="M42:N42"/>
    <mergeCell ref="O42:P42"/>
    <mergeCell ref="Q42:R42"/>
    <mergeCell ref="S42:T42"/>
    <mergeCell ref="U42:V42"/>
    <mergeCell ref="W42:X42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U41:V41"/>
    <mergeCell ref="U39:V39"/>
    <mergeCell ref="W39:X39"/>
    <mergeCell ref="Y39:Z39"/>
    <mergeCell ref="C40:D40"/>
    <mergeCell ref="E40:F40"/>
    <mergeCell ref="G40:H40"/>
    <mergeCell ref="I40:J40"/>
    <mergeCell ref="K40:L40"/>
    <mergeCell ref="Y40:Z40"/>
    <mergeCell ref="M40:N40"/>
    <mergeCell ref="O40:P40"/>
    <mergeCell ref="Q40:R40"/>
    <mergeCell ref="S40:T40"/>
    <mergeCell ref="U40:V40"/>
    <mergeCell ref="W40:X40"/>
    <mergeCell ref="C39:D39"/>
    <mergeCell ref="E39:F39"/>
    <mergeCell ref="G39:H39"/>
    <mergeCell ref="I39:J39"/>
    <mergeCell ref="K39:L39"/>
    <mergeCell ref="M39:N39"/>
    <mergeCell ref="O39:P39"/>
    <mergeCell ref="Q39:R39"/>
    <mergeCell ref="C37:D37"/>
    <mergeCell ref="E37:F37"/>
    <mergeCell ref="G37:H37"/>
    <mergeCell ref="I37:J37"/>
    <mergeCell ref="K37:L37"/>
    <mergeCell ref="M37:N37"/>
    <mergeCell ref="O37:P37"/>
    <mergeCell ref="Q37:R37"/>
    <mergeCell ref="S39:T39"/>
    <mergeCell ref="M38:N38"/>
    <mergeCell ref="I38:J38"/>
    <mergeCell ref="K38:L38"/>
    <mergeCell ref="O38:P38"/>
    <mergeCell ref="Q38:R38"/>
    <mergeCell ref="C36:D36"/>
    <mergeCell ref="E36:F36"/>
    <mergeCell ref="G36:H36"/>
    <mergeCell ref="I36:J36"/>
    <mergeCell ref="K36:L36"/>
    <mergeCell ref="Y36:Z36"/>
    <mergeCell ref="M36:N36"/>
    <mergeCell ref="O36:P36"/>
    <mergeCell ref="Q36:R36"/>
    <mergeCell ref="S36:T36"/>
    <mergeCell ref="U36:V36"/>
    <mergeCell ref="W36:X36"/>
    <mergeCell ref="C35:D35"/>
    <mergeCell ref="E35:F35"/>
    <mergeCell ref="G35:H35"/>
    <mergeCell ref="I35:J35"/>
    <mergeCell ref="K35:L35"/>
    <mergeCell ref="M35:N35"/>
    <mergeCell ref="O35:P35"/>
    <mergeCell ref="Q35:R35"/>
    <mergeCell ref="M34:N34"/>
    <mergeCell ref="O34:P34"/>
    <mergeCell ref="Q34:R34"/>
    <mergeCell ref="C34:D34"/>
    <mergeCell ref="E34:F34"/>
    <mergeCell ref="G34:H34"/>
    <mergeCell ref="I34:J34"/>
    <mergeCell ref="K34:L34"/>
    <mergeCell ref="A33:B33"/>
    <mergeCell ref="C33:D33"/>
    <mergeCell ref="E33:F33"/>
    <mergeCell ref="G33:H33"/>
    <mergeCell ref="I33:J33"/>
    <mergeCell ref="K33:L33"/>
    <mergeCell ref="M33:N33"/>
    <mergeCell ref="K32:L32"/>
    <mergeCell ref="M32:N32"/>
    <mergeCell ref="A32:B32"/>
    <mergeCell ref="C32:D32"/>
    <mergeCell ref="E32:F32"/>
    <mergeCell ref="G32:H32"/>
    <mergeCell ref="I32:J32"/>
    <mergeCell ref="W31:X31"/>
    <mergeCell ref="O33:P33"/>
    <mergeCell ref="Q33:R33"/>
    <mergeCell ref="S33:T33"/>
    <mergeCell ref="U33:V33"/>
    <mergeCell ref="W33:X33"/>
    <mergeCell ref="Y33:Z33"/>
    <mergeCell ref="W32:X32"/>
    <mergeCell ref="Y32:Z32"/>
    <mergeCell ref="O32:P32"/>
    <mergeCell ref="Q32:R32"/>
    <mergeCell ref="S32:T32"/>
    <mergeCell ref="U32:V32"/>
    <mergeCell ref="Y31:Z31"/>
    <mergeCell ref="W30:X30"/>
    <mergeCell ref="Y30:Z30"/>
    <mergeCell ref="A31:B31"/>
    <mergeCell ref="C31:D31"/>
    <mergeCell ref="E31:F31"/>
    <mergeCell ref="G31:H31"/>
    <mergeCell ref="I31:J31"/>
    <mergeCell ref="K31:L31"/>
    <mergeCell ref="M31:N31"/>
    <mergeCell ref="K30:L30"/>
    <mergeCell ref="M30:N30"/>
    <mergeCell ref="O30:P30"/>
    <mergeCell ref="Q30:R30"/>
    <mergeCell ref="S30:T30"/>
    <mergeCell ref="U30:V30"/>
    <mergeCell ref="A30:B30"/>
    <mergeCell ref="C30:D30"/>
    <mergeCell ref="E30:F30"/>
    <mergeCell ref="G30:H30"/>
    <mergeCell ref="I30:J30"/>
    <mergeCell ref="O31:P31"/>
    <mergeCell ref="Q31:R31"/>
    <mergeCell ref="S31:T31"/>
    <mergeCell ref="U31:V31"/>
    <mergeCell ref="W29:X29"/>
    <mergeCell ref="Y29:Z29"/>
    <mergeCell ref="W28:X28"/>
    <mergeCell ref="Y28:Z28"/>
    <mergeCell ref="A29:B29"/>
    <mergeCell ref="C29:D29"/>
    <mergeCell ref="E29:F29"/>
    <mergeCell ref="G29:H29"/>
    <mergeCell ref="I29:J29"/>
    <mergeCell ref="K29:L29"/>
    <mergeCell ref="M29:N29"/>
    <mergeCell ref="K28:L28"/>
    <mergeCell ref="M28:N28"/>
    <mergeCell ref="O28:P28"/>
    <mergeCell ref="Q28:R28"/>
    <mergeCell ref="S28:T28"/>
    <mergeCell ref="U28:V28"/>
    <mergeCell ref="A28:B28"/>
    <mergeCell ref="C28:D28"/>
    <mergeCell ref="E28:F28"/>
    <mergeCell ref="G28:H28"/>
    <mergeCell ref="I28:J28"/>
    <mergeCell ref="O29:P29"/>
    <mergeCell ref="Q29:R29"/>
    <mergeCell ref="S29:T29"/>
    <mergeCell ref="U29:V29"/>
    <mergeCell ref="W26:X26"/>
    <mergeCell ref="Y26:Z26"/>
    <mergeCell ref="A27:B27"/>
    <mergeCell ref="C27:D27"/>
    <mergeCell ref="E27:F27"/>
    <mergeCell ref="G27:H27"/>
    <mergeCell ref="I27:J27"/>
    <mergeCell ref="K27:L27"/>
    <mergeCell ref="M27:N27"/>
    <mergeCell ref="K26:L26"/>
    <mergeCell ref="M26:N26"/>
    <mergeCell ref="O26:P26"/>
    <mergeCell ref="Q26:R26"/>
    <mergeCell ref="S26:T26"/>
    <mergeCell ref="U26:V26"/>
    <mergeCell ref="A26:B26"/>
    <mergeCell ref="C26:D26"/>
    <mergeCell ref="E26:F26"/>
    <mergeCell ref="G26:H26"/>
    <mergeCell ref="I26:J26"/>
    <mergeCell ref="O27:P27"/>
    <mergeCell ref="Q27:R27"/>
    <mergeCell ref="S27:T27"/>
    <mergeCell ref="U27:V27"/>
    <mergeCell ref="Y25:Z25"/>
    <mergeCell ref="W24:X24"/>
    <mergeCell ref="Y24:Z24"/>
    <mergeCell ref="O24:P24"/>
    <mergeCell ref="Q24:R24"/>
    <mergeCell ref="S24:T24"/>
    <mergeCell ref="U24:V24"/>
    <mergeCell ref="U23:V23"/>
    <mergeCell ref="W23:X23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M25:N25"/>
    <mergeCell ref="K24:L24"/>
    <mergeCell ref="M24:N24"/>
    <mergeCell ref="A24:B24"/>
    <mergeCell ref="C24:D24"/>
    <mergeCell ref="E24:F24"/>
    <mergeCell ref="G24:H24"/>
    <mergeCell ref="I24:J24"/>
    <mergeCell ref="Y23:Z23"/>
    <mergeCell ref="W22:X22"/>
    <mergeCell ref="Y22:Z22"/>
    <mergeCell ref="A23:B23"/>
    <mergeCell ref="C23:D23"/>
    <mergeCell ref="E23:F23"/>
    <mergeCell ref="G23:H23"/>
    <mergeCell ref="I23:J23"/>
    <mergeCell ref="K23:L23"/>
    <mergeCell ref="M23:N23"/>
    <mergeCell ref="K22:L22"/>
    <mergeCell ref="M22:N22"/>
    <mergeCell ref="O22:P22"/>
    <mergeCell ref="Q22:R22"/>
    <mergeCell ref="S22:T22"/>
    <mergeCell ref="U22:V22"/>
    <mergeCell ref="A22:B22"/>
    <mergeCell ref="C22:D22"/>
    <mergeCell ref="E22:F22"/>
    <mergeCell ref="G22:H22"/>
    <mergeCell ref="I22:J22"/>
    <mergeCell ref="O23:P23"/>
    <mergeCell ref="Q23:R23"/>
    <mergeCell ref="S23:T23"/>
    <mergeCell ref="A21:B21"/>
    <mergeCell ref="C21:D21"/>
    <mergeCell ref="E21:F21"/>
    <mergeCell ref="G21:H21"/>
    <mergeCell ref="I21:J21"/>
    <mergeCell ref="K21:L21"/>
    <mergeCell ref="M21:N21"/>
    <mergeCell ref="O21:P21"/>
    <mergeCell ref="A20:B20"/>
    <mergeCell ref="C20:D20"/>
    <mergeCell ref="E20:F20"/>
    <mergeCell ref="G20:H20"/>
    <mergeCell ref="I20:J20"/>
    <mergeCell ref="K20:L20"/>
    <mergeCell ref="Q21:R21"/>
    <mergeCell ref="S21:T21"/>
    <mergeCell ref="U21:V21"/>
    <mergeCell ref="W21:X21"/>
    <mergeCell ref="Y21:Z21"/>
    <mergeCell ref="AH21:AI21"/>
    <mergeCell ref="Y20:Z20"/>
    <mergeCell ref="Q20:R20"/>
    <mergeCell ref="S20:T20"/>
    <mergeCell ref="U20:V20"/>
    <mergeCell ref="W20:X20"/>
    <mergeCell ref="AA20:AB20"/>
    <mergeCell ref="AC20:AD20"/>
    <mergeCell ref="I19:J19"/>
    <mergeCell ref="K19:L19"/>
    <mergeCell ref="M20:N20"/>
    <mergeCell ref="O20:P20"/>
    <mergeCell ref="Q18:R18"/>
    <mergeCell ref="A19:B19"/>
    <mergeCell ref="C19:D19"/>
    <mergeCell ref="E19:F19"/>
    <mergeCell ref="G19:H19"/>
    <mergeCell ref="A18:B18"/>
    <mergeCell ref="C18:D18"/>
    <mergeCell ref="E18:F18"/>
    <mergeCell ref="G18:H18"/>
    <mergeCell ref="I18:J18"/>
    <mergeCell ref="K18:L18"/>
    <mergeCell ref="U19:V19"/>
    <mergeCell ref="W19:X19"/>
    <mergeCell ref="Y19:Z19"/>
    <mergeCell ref="M19:N19"/>
    <mergeCell ref="O19:P19"/>
    <mergeCell ref="Q19:R19"/>
    <mergeCell ref="S19:T19"/>
    <mergeCell ref="Y17:Z17"/>
    <mergeCell ref="M17:N17"/>
    <mergeCell ref="O17:P17"/>
    <mergeCell ref="Q17:R17"/>
    <mergeCell ref="S17:T17"/>
    <mergeCell ref="U17:V17"/>
    <mergeCell ref="W17:X17"/>
    <mergeCell ref="M18:N18"/>
    <mergeCell ref="O18:P18"/>
    <mergeCell ref="S18:T18"/>
    <mergeCell ref="U18:V18"/>
    <mergeCell ref="W18:X18"/>
    <mergeCell ref="Y18:Z18"/>
    <mergeCell ref="Y1:Z1"/>
    <mergeCell ref="A457:B457"/>
    <mergeCell ref="A2:B2"/>
    <mergeCell ref="C2:D2"/>
    <mergeCell ref="E2:F2"/>
    <mergeCell ref="G2:H2"/>
    <mergeCell ref="I2:J2"/>
    <mergeCell ref="K2:L2"/>
    <mergeCell ref="M2:N2"/>
    <mergeCell ref="M1:N1"/>
    <mergeCell ref="O1:P1"/>
    <mergeCell ref="Q1:R1"/>
    <mergeCell ref="S1:T1"/>
    <mergeCell ref="U1:V1"/>
    <mergeCell ref="W1:X1"/>
    <mergeCell ref="C1:D1"/>
    <mergeCell ref="E1:F1"/>
    <mergeCell ref="G1:H1"/>
    <mergeCell ref="I1:J1"/>
    <mergeCell ref="O2:P2"/>
    <mergeCell ref="Q2:R2"/>
    <mergeCell ref="K1:L1"/>
    <mergeCell ref="Q16:R16"/>
    <mergeCell ref="S16:T16"/>
    <mergeCell ref="AH25:AH26"/>
    <mergeCell ref="AI25:AI26"/>
    <mergeCell ref="U2:V2"/>
    <mergeCell ref="W2:X2"/>
    <mergeCell ref="Y2:Z2"/>
    <mergeCell ref="A4:A15"/>
    <mergeCell ref="A16:B16"/>
    <mergeCell ref="C16:D16"/>
    <mergeCell ref="E16:F16"/>
    <mergeCell ref="G16:H16"/>
    <mergeCell ref="S2:T2"/>
    <mergeCell ref="U16:V16"/>
    <mergeCell ref="W16:X16"/>
    <mergeCell ref="Y16:Z16"/>
    <mergeCell ref="A17:B17"/>
    <mergeCell ref="C17:D17"/>
    <mergeCell ref="E17:F17"/>
    <mergeCell ref="G17:H17"/>
    <mergeCell ref="I17:J17"/>
    <mergeCell ref="K17:L17"/>
    <mergeCell ref="I16:J16"/>
    <mergeCell ref="K16:L16"/>
    <mergeCell ref="M16:N16"/>
    <mergeCell ref="O16:P16"/>
    <mergeCell ref="AA26:AB26"/>
    <mergeCell ref="AC26:AD26"/>
    <mergeCell ref="AE26:AF26"/>
    <mergeCell ref="AE20:AF20"/>
    <mergeCell ref="AA21:AB21"/>
    <mergeCell ref="AC21:AD21"/>
    <mergeCell ref="AE21:AF21"/>
    <mergeCell ref="AA22:AB22"/>
    <mergeCell ref="AC22:AD22"/>
    <mergeCell ref="AE22:AF22"/>
    <mergeCell ref="AA23:AB23"/>
    <mergeCell ref="AC23:AD23"/>
    <mergeCell ref="AE23:AF23"/>
    <mergeCell ref="AE1:AF1"/>
    <mergeCell ref="AA24:AB24"/>
    <mergeCell ref="AC24:AD24"/>
    <mergeCell ref="AE24:AF24"/>
    <mergeCell ref="AA25:AB25"/>
    <mergeCell ref="AC25:AD25"/>
    <mergeCell ref="AE25:AF25"/>
    <mergeCell ref="AA2:AB2"/>
    <mergeCell ref="AC2:AD2"/>
    <mergeCell ref="AE2:AF2"/>
    <mergeCell ref="AA16:AB16"/>
    <mergeCell ref="AC16:AD16"/>
    <mergeCell ref="AE16:AF16"/>
    <mergeCell ref="AA17:AB17"/>
    <mergeCell ref="AC17:AD17"/>
    <mergeCell ref="AE17:AF17"/>
    <mergeCell ref="AA1:AB1"/>
    <mergeCell ref="AC1:AD1"/>
    <mergeCell ref="AA18:AB18"/>
    <mergeCell ref="AC18:AD18"/>
    <mergeCell ref="AE18:AF18"/>
    <mergeCell ref="AA19:AB19"/>
    <mergeCell ref="AC19:AD19"/>
    <mergeCell ref="AE19:AF19"/>
    <mergeCell ref="AA28:AB28"/>
    <mergeCell ref="AC28:AD28"/>
    <mergeCell ref="AE28:AF28"/>
    <mergeCell ref="AA29:AB29"/>
    <mergeCell ref="AC29:AD29"/>
    <mergeCell ref="AE29:AF29"/>
    <mergeCell ref="AA30:AB30"/>
    <mergeCell ref="AC30:AD30"/>
    <mergeCell ref="AE30:AF30"/>
    <mergeCell ref="AA31:AB31"/>
    <mergeCell ref="AC31:AD31"/>
    <mergeCell ref="AE31:AF31"/>
    <mergeCell ref="AA32:AB32"/>
    <mergeCell ref="AC32:AD32"/>
    <mergeCell ref="AE32:AF32"/>
    <mergeCell ref="AA33:AB33"/>
    <mergeCell ref="AC33:AD33"/>
    <mergeCell ref="AE33:AF33"/>
    <mergeCell ref="AA34:AB34"/>
    <mergeCell ref="AC34:AD34"/>
    <mergeCell ref="AE34:AF34"/>
    <mergeCell ref="AA35:AB35"/>
    <mergeCell ref="AC35:AD35"/>
    <mergeCell ref="AE35:AF35"/>
    <mergeCell ref="AA36:AB36"/>
    <mergeCell ref="AC36:AD36"/>
    <mergeCell ref="AE36:AF36"/>
    <mergeCell ref="Y38:Z38"/>
    <mergeCell ref="Y34:Z34"/>
    <mergeCell ref="S34:T34"/>
    <mergeCell ref="U34:V34"/>
    <mergeCell ref="W34:X34"/>
    <mergeCell ref="S35:T35"/>
    <mergeCell ref="U35:V35"/>
    <mergeCell ref="W35:X35"/>
    <mergeCell ref="Y35:Z35"/>
    <mergeCell ref="S38:T38"/>
    <mergeCell ref="U38:V38"/>
    <mergeCell ref="W38:X38"/>
    <mergeCell ref="P454:R454"/>
    <mergeCell ref="P455:R455"/>
    <mergeCell ref="P456:R456"/>
    <mergeCell ref="J456:K456"/>
    <mergeCell ref="B456:H456"/>
    <mergeCell ref="AA37:AB37"/>
    <mergeCell ref="AC37:AD37"/>
    <mergeCell ref="AE37:AF37"/>
    <mergeCell ref="AA38:AB38"/>
    <mergeCell ref="AC38:AD38"/>
    <mergeCell ref="AE38:AF38"/>
    <mergeCell ref="AA39:AB39"/>
    <mergeCell ref="AC39:AD39"/>
    <mergeCell ref="AE39:AF39"/>
    <mergeCell ref="A454:H454"/>
    <mergeCell ref="I86:L86"/>
    <mergeCell ref="D86:G86"/>
    <mergeCell ref="S37:T37"/>
    <mergeCell ref="U37:V37"/>
    <mergeCell ref="W37:X37"/>
    <mergeCell ref="Y37:Z37"/>
    <mergeCell ref="C38:D38"/>
    <mergeCell ref="E38:F38"/>
    <mergeCell ref="G38:H38"/>
  </mergeCells>
  <dataValidations count="3">
    <dataValidation type="list" allowBlank="1" showInputMessage="1" showErrorMessage="1" sqref="W453:W455 AH17:AH19">
      <formula1>"C1"</formula1>
    </dataValidation>
    <dataValidation type="list" allowBlank="1" showInputMessage="1" showErrorMessage="1" sqref="G1:AF1">
      <formula1>$AH$17:$AH$19</formula1>
    </dataValidation>
    <dataValidation type="list" allowBlank="1" showInputMessage="1" showErrorMessage="1" promptTitle="Gündüz" sqref="C1:F1">
      <formula1>$AH$17:$AH$19</formula1>
    </dataValidation>
  </dataValidations>
  <pageMargins left="0.23" right="0.26" top="1" bottom="1" header="0.5" footer="0.5"/>
  <pageSetup paperSize="9" scale="49" orientation="landscape" r:id="rId1"/>
  <headerFooter alignWithMargins="0"/>
  <rowBreaks count="1" manualBreakCount="1">
    <brk id="55" max="30" man="1"/>
  </rowBreaks>
  <colBreaks count="1" manualBreakCount="1">
    <brk id="32" max="2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91"/>
  <sheetViews>
    <sheetView view="pageBreakPreview" zoomScale="60" zoomScaleNormal="70" workbookViewId="0">
      <selection activeCell="AN2" sqref="AN2:AR16"/>
    </sheetView>
  </sheetViews>
  <sheetFormatPr defaultColWidth="9.28515625" defaultRowHeight="15"/>
  <cols>
    <col min="1" max="1" width="16.5703125" style="50" customWidth="1"/>
    <col min="2" max="3" width="22" style="50" customWidth="1"/>
    <col min="4" max="4" width="28" style="50" customWidth="1"/>
    <col min="5" max="5" width="26.7109375" style="50" customWidth="1"/>
    <col min="6" max="6" width="25.28515625" style="50" hidden="1" customWidth="1"/>
    <col min="7" max="7" width="27.28515625" style="50" customWidth="1"/>
    <col min="8" max="8" width="41.7109375" style="50" customWidth="1"/>
    <col min="9" max="9" width="20.28515625" style="50" hidden="1" customWidth="1"/>
    <col min="10" max="10" width="26.7109375" style="88" customWidth="1"/>
    <col min="11" max="11" width="19.7109375" style="50" customWidth="1"/>
    <col min="12" max="12" width="19.42578125" style="50" customWidth="1"/>
    <col min="13" max="13" width="57.42578125" style="50" customWidth="1"/>
    <col min="14" max="14" width="16.42578125" style="10" customWidth="1"/>
    <col min="15" max="37" width="9.28515625" style="10" hidden="1" customWidth="1"/>
    <col min="38" max="39" width="0" style="10" hidden="1" customWidth="1"/>
    <col min="40" max="40" width="31.140625" style="10" customWidth="1"/>
    <col min="41" max="16384" width="9.28515625" style="10"/>
  </cols>
  <sheetData>
    <row r="1" spans="1:44" ht="35.1" customHeight="1" thickBot="1">
      <c r="A1" s="558"/>
      <c r="B1" s="558"/>
      <c r="C1" s="558"/>
      <c r="D1" s="558"/>
      <c r="E1" s="558"/>
      <c r="F1" s="104"/>
      <c r="G1" s="132">
        <f>A3</f>
        <v>43678</v>
      </c>
      <c r="H1" s="131" t="s">
        <v>106</v>
      </c>
      <c r="I1" s="104"/>
      <c r="J1" s="104"/>
      <c r="K1" s="104"/>
      <c r="L1" s="104"/>
      <c r="M1" s="105"/>
      <c r="N1" s="620" t="s">
        <v>53</v>
      </c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</row>
    <row r="2" spans="1:44" ht="35.1" customHeight="1">
      <c r="A2" s="622" t="s">
        <v>0</v>
      </c>
      <c r="B2" s="623"/>
      <c r="C2" s="624"/>
      <c r="D2" s="624"/>
      <c r="E2" s="624"/>
      <c r="F2" s="11" t="s">
        <v>19</v>
      </c>
      <c r="G2" s="18" t="s">
        <v>1</v>
      </c>
      <c r="H2" s="15" t="s">
        <v>2</v>
      </c>
      <c r="I2" s="107" t="s">
        <v>3</v>
      </c>
      <c r="J2" s="108" t="s">
        <v>4</v>
      </c>
      <c r="K2" s="12" t="s">
        <v>5</v>
      </c>
      <c r="L2" s="13" t="s">
        <v>6</v>
      </c>
      <c r="M2" s="111" t="s">
        <v>7</v>
      </c>
      <c r="AN2" s="310" t="s">
        <v>92</v>
      </c>
      <c r="AO2" s="318" t="s">
        <v>95</v>
      </c>
      <c r="AP2" s="311" t="s">
        <v>93</v>
      </c>
      <c r="AQ2" s="311" t="s">
        <v>94</v>
      </c>
      <c r="AR2" s="307" t="s">
        <v>13</v>
      </c>
    </row>
    <row r="3" spans="1:44" s="19" customFormat="1" ht="35.1" customHeight="1">
      <c r="A3" s="14">
        <v>43678</v>
      </c>
      <c r="B3" s="103">
        <f>A3</f>
        <v>43678</v>
      </c>
      <c r="C3" s="110"/>
      <c r="D3" s="110"/>
      <c r="E3" s="110"/>
      <c r="F3" s="110"/>
      <c r="G3" s="110"/>
      <c r="H3" s="110"/>
      <c r="I3" s="17"/>
      <c r="J3" s="9" t="str">
        <f>IF(AJ3&gt;0,"Mesai Var","-")</f>
        <v>-</v>
      </c>
      <c r="K3" s="112"/>
      <c r="L3" s="112"/>
      <c r="M3" s="112"/>
      <c r="O3" s="19">
        <f>IFERROR(FIND("MS",D8,5),0)</f>
        <v>0</v>
      </c>
      <c r="P3" s="19">
        <f>IFERROR(FIND("MS",D3,5),0)</f>
        <v>0</v>
      </c>
      <c r="Q3" s="19">
        <f>IFERROR(FIND("MS",E3,5),0)</f>
        <v>0</v>
      </c>
      <c r="R3" s="19">
        <f>IFERROR(FIND("MS",F3,5),0)</f>
        <v>0</v>
      </c>
      <c r="S3" s="19">
        <f t="shared" ref="S3:X18" si="0">IFERROR(FIND("MS",G3,5),0)</f>
        <v>0</v>
      </c>
      <c r="T3" s="19">
        <f t="shared" si="0"/>
        <v>0</v>
      </c>
      <c r="U3" s="19">
        <f t="shared" si="0"/>
        <v>0</v>
      </c>
      <c r="W3" s="19">
        <f t="shared" ref="W3" si="1">IFERROR(FIND("MS",K3,5),0)</f>
        <v>0</v>
      </c>
      <c r="X3" s="19">
        <f>IFERROR(FIND("MS",L3,5),0)</f>
        <v>0</v>
      </c>
      <c r="Z3" s="19">
        <f>VALUE(P3)</f>
        <v>0</v>
      </c>
      <c r="AA3" s="19">
        <f t="shared" ref="AA3:AH18" si="2">VALUE(Q3)</f>
        <v>0</v>
      </c>
      <c r="AB3" s="19">
        <f t="shared" si="2"/>
        <v>0</v>
      </c>
      <c r="AC3" s="19">
        <f t="shared" si="2"/>
        <v>0</v>
      </c>
      <c r="AD3" s="19">
        <f t="shared" si="2"/>
        <v>0</v>
      </c>
      <c r="AE3" s="19">
        <f t="shared" si="2"/>
        <v>0</v>
      </c>
      <c r="AF3" s="19">
        <f t="shared" si="2"/>
        <v>0</v>
      </c>
      <c r="AG3" s="19">
        <f t="shared" si="2"/>
        <v>0</v>
      </c>
      <c r="AH3" s="19">
        <f t="shared" si="2"/>
        <v>0</v>
      </c>
      <c r="AJ3" s="19">
        <f>SUM(Z3:AH3)</f>
        <v>0</v>
      </c>
      <c r="AN3" s="308" t="str">
        <f>B41</f>
        <v>A kişisi</v>
      </c>
      <c r="AO3" s="323"/>
      <c r="AP3" s="320"/>
      <c r="AQ3" s="313"/>
      <c r="AR3" s="317">
        <f>AO3+AP3+(AQ3/8)</f>
        <v>0</v>
      </c>
    </row>
    <row r="4" spans="1:44" s="19" customFormat="1" ht="35.1" customHeight="1">
      <c r="A4" s="102">
        <f>A3+1</f>
        <v>43679</v>
      </c>
      <c r="B4" s="103">
        <f>A4</f>
        <v>43679</v>
      </c>
      <c r="C4" s="110"/>
      <c r="D4" s="110"/>
      <c r="E4" s="110"/>
      <c r="F4" s="110"/>
      <c r="G4" s="110"/>
      <c r="H4" s="110"/>
      <c r="I4" s="17"/>
      <c r="J4" s="9" t="str">
        <f t="shared" ref="J4:J33" si="3">IF(AJ4&gt;0,"Mesai Var","-")</f>
        <v>-</v>
      </c>
      <c r="K4" s="112"/>
      <c r="L4" s="112"/>
      <c r="M4" s="112"/>
      <c r="O4" s="19">
        <f t="shared" ref="O4:O30" si="4">IFERROR(FIND("MS",C4,5),0)</f>
        <v>0</v>
      </c>
      <c r="P4" s="19">
        <f>IFERROR(FIND("MS",#REF!,5),0)</f>
        <v>0</v>
      </c>
      <c r="Q4" s="19">
        <f t="shared" ref="Q4:Q24" si="5">IFERROR(FIND("MS",E4,5),0)</f>
        <v>0</v>
      </c>
      <c r="R4" s="19">
        <f>IFERROR(FIND("MS",D4,5),0)</f>
        <v>0</v>
      </c>
      <c r="S4" s="19">
        <f t="shared" si="0"/>
        <v>0</v>
      </c>
      <c r="T4" s="19">
        <f t="shared" si="0"/>
        <v>0</v>
      </c>
      <c r="U4" s="19">
        <f t="shared" si="0"/>
        <v>0</v>
      </c>
      <c r="W4" s="19">
        <f t="shared" si="0"/>
        <v>0</v>
      </c>
      <c r="X4" s="19">
        <f>IFERROR(FIND("MS",L4,5),0)</f>
        <v>0</v>
      </c>
      <c r="Z4" s="19">
        <f>VALUE(P4)</f>
        <v>0</v>
      </c>
      <c r="AA4" s="19">
        <f t="shared" si="2"/>
        <v>0</v>
      </c>
      <c r="AB4" s="19">
        <f t="shared" si="2"/>
        <v>0</v>
      </c>
      <c r="AC4" s="19">
        <f t="shared" si="2"/>
        <v>0</v>
      </c>
      <c r="AD4" s="19">
        <f t="shared" si="2"/>
        <v>0</v>
      </c>
      <c r="AE4" s="19">
        <f t="shared" si="2"/>
        <v>0</v>
      </c>
      <c r="AF4" s="19">
        <f t="shared" si="2"/>
        <v>0</v>
      </c>
      <c r="AG4" s="19">
        <f t="shared" si="2"/>
        <v>0</v>
      </c>
      <c r="AH4" s="19">
        <f t="shared" si="2"/>
        <v>0</v>
      </c>
      <c r="AJ4" s="19">
        <f>SUM(Z4:AH4)</f>
        <v>0</v>
      </c>
      <c r="AN4" s="308" t="str">
        <f t="shared" ref="AN4:AN16" si="6">B42</f>
        <v>C kişisi</v>
      </c>
      <c r="AO4" s="319"/>
      <c r="AP4" s="320"/>
      <c r="AQ4" s="314"/>
      <c r="AR4" s="317">
        <f t="shared" ref="AR4:AR16" si="7">AO4+AP4+(AQ4/8)</f>
        <v>0</v>
      </c>
    </row>
    <row r="5" spans="1:44" ht="35.1" customHeight="1">
      <c r="A5" s="102">
        <f>A4+1</f>
        <v>43680</v>
      </c>
      <c r="B5" s="103">
        <f t="shared" ref="B5:B33" si="8">A5</f>
        <v>43680</v>
      </c>
      <c r="C5" s="110"/>
      <c r="D5" s="110"/>
      <c r="E5" s="110"/>
      <c r="F5" s="110"/>
      <c r="G5" s="110"/>
      <c r="H5" s="110"/>
      <c r="I5" s="17"/>
      <c r="J5" s="9" t="str">
        <f t="shared" si="3"/>
        <v>-</v>
      </c>
      <c r="K5" s="112"/>
      <c r="L5" s="112"/>
      <c r="M5" s="112"/>
      <c r="O5" s="19">
        <f t="shared" si="4"/>
        <v>0</v>
      </c>
      <c r="P5" s="19">
        <f>IFERROR(FIND("MS",#REF!,5),0)</f>
        <v>0</v>
      </c>
      <c r="Q5" s="19">
        <f t="shared" si="5"/>
        <v>0</v>
      </c>
      <c r="R5" s="19">
        <f>IFERROR(FIND("MS",D5,5),0)</f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9"/>
      <c r="W5" s="19">
        <f t="shared" si="0"/>
        <v>0</v>
      </c>
      <c r="X5" s="19">
        <f t="shared" si="0"/>
        <v>0</v>
      </c>
      <c r="Z5" s="19">
        <f t="shared" ref="Z5:AH37" si="9">VALUE(P5)</f>
        <v>0</v>
      </c>
      <c r="AA5" s="19">
        <f t="shared" si="2"/>
        <v>0</v>
      </c>
      <c r="AB5" s="19">
        <f t="shared" si="2"/>
        <v>0</v>
      </c>
      <c r="AC5" s="19">
        <f t="shared" si="2"/>
        <v>0</v>
      </c>
      <c r="AD5" s="19">
        <f t="shared" si="2"/>
        <v>0</v>
      </c>
      <c r="AE5" s="19">
        <f t="shared" si="2"/>
        <v>0</v>
      </c>
      <c r="AF5" s="19">
        <f t="shared" si="2"/>
        <v>0</v>
      </c>
      <c r="AG5" s="19">
        <f t="shared" si="2"/>
        <v>0</v>
      </c>
      <c r="AH5" s="19">
        <f t="shared" si="2"/>
        <v>0</v>
      </c>
      <c r="AJ5" s="19">
        <f t="shared" ref="AJ5:AJ37" si="10">SUM(Z5:AH5)</f>
        <v>0</v>
      </c>
      <c r="AN5" s="308" t="str">
        <f t="shared" si="6"/>
        <v>D kişisi</v>
      </c>
      <c r="AO5" s="323"/>
      <c r="AP5" s="320"/>
      <c r="AQ5" s="314"/>
      <c r="AR5" s="317">
        <f t="shared" si="7"/>
        <v>0</v>
      </c>
    </row>
    <row r="6" spans="1:44" s="19" customFormat="1" ht="35.1" customHeight="1">
      <c r="A6" s="102">
        <f t="shared" ref="A6:A32" si="11">A5+1</f>
        <v>43681</v>
      </c>
      <c r="B6" s="103">
        <f t="shared" si="8"/>
        <v>43681</v>
      </c>
      <c r="C6" s="110"/>
      <c r="D6" s="110"/>
      <c r="E6" s="110"/>
      <c r="F6" s="110"/>
      <c r="G6" s="110"/>
      <c r="H6" s="110"/>
      <c r="I6" s="17"/>
      <c r="J6" s="9" t="str">
        <f t="shared" si="3"/>
        <v>-</v>
      </c>
      <c r="K6" s="112"/>
      <c r="L6" s="112"/>
      <c r="M6" s="112"/>
      <c r="O6" s="19">
        <f t="shared" si="4"/>
        <v>0</v>
      </c>
      <c r="P6" s="19">
        <f>IFERROR(FIND("MS",#REF!,5),0)</f>
        <v>0</v>
      </c>
      <c r="Q6" s="19">
        <f t="shared" si="5"/>
        <v>0</v>
      </c>
      <c r="R6" s="19">
        <f>IFERROR(FIND("MS",D6,5),0)</f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W6" s="19">
        <f>IFERROR(FIND("MS",K6,5),0)</f>
        <v>0</v>
      </c>
      <c r="X6" s="19">
        <f t="shared" si="0"/>
        <v>0</v>
      </c>
      <c r="Z6" s="19">
        <f t="shared" si="9"/>
        <v>0</v>
      </c>
      <c r="AA6" s="19">
        <f t="shared" si="2"/>
        <v>0</v>
      </c>
      <c r="AB6" s="19">
        <f t="shared" si="2"/>
        <v>0</v>
      </c>
      <c r="AC6" s="19">
        <f t="shared" si="2"/>
        <v>0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J6" s="19">
        <f t="shared" si="10"/>
        <v>0</v>
      </c>
      <c r="AN6" s="308" t="str">
        <f t="shared" si="6"/>
        <v>E kişisi</v>
      </c>
      <c r="AO6" s="323"/>
      <c r="AP6" s="320"/>
      <c r="AQ6" s="313"/>
      <c r="AR6" s="317">
        <f t="shared" si="7"/>
        <v>0</v>
      </c>
    </row>
    <row r="7" spans="1:44" s="19" customFormat="1" ht="35.1" customHeight="1">
      <c r="A7" s="102">
        <f t="shared" si="11"/>
        <v>43682</v>
      </c>
      <c r="B7" s="103">
        <f t="shared" si="8"/>
        <v>43682</v>
      </c>
      <c r="C7" s="110"/>
      <c r="D7" s="110"/>
      <c r="E7" s="110"/>
      <c r="F7" s="110"/>
      <c r="G7" s="110"/>
      <c r="H7" s="110"/>
      <c r="I7" s="17"/>
      <c r="J7" s="9" t="str">
        <f t="shared" si="3"/>
        <v>-</v>
      </c>
      <c r="K7" s="112"/>
      <c r="L7" s="112"/>
      <c r="M7" s="112"/>
      <c r="O7" s="19">
        <f t="shared" si="4"/>
        <v>0</v>
      </c>
      <c r="P7" s="19">
        <f>IFERROR(FIND("MS",#REF!,5),0)</f>
        <v>0</v>
      </c>
      <c r="Q7" s="19">
        <f t="shared" si="5"/>
        <v>0</v>
      </c>
      <c r="R7" s="19">
        <f>IFERROR(FIND("MS",D7,5),0)</f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W7" s="19">
        <f>IFERROR(FIND("MS",K7,5),0)</f>
        <v>0</v>
      </c>
      <c r="X7" s="19">
        <f t="shared" si="0"/>
        <v>0</v>
      </c>
      <c r="Z7" s="19">
        <f t="shared" si="9"/>
        <v>0</v>
      </c>
      <c r="AA7" s="19">
        <f t="shared" si="2"/>
        <v>0</v>
      </c>
      <c r="AB7" s="19">
        <f t="shared" si="2"/>
        <v>0</v>
      </c>
      <c r="AC7" s="19">
        <f t="shared" si="2"/>
        <v>0</v>
      </c>
      <c r="AD7" s="19">
        <f t="shared" si="2"/>
        <v>0</v>
      </c>
      <c r="AE7" s="19">
        <f t="shared" si="2"/>
        <v>0</v>
      </c>
      <c r="AF7" s="19">
        <f t="shared" si="2"/>
        <v>0</v>
      </c>
      <c r="AG7" s="19">
        <f t="shared" si="2"/>
        <v>0</v>
      </c>
      <c r="AH7" s="19">
        <f t="shared" si="2"/>
        <v>0</v>
      </c>
      <c r="AJ7" s="19">
        <f t="shared" si="10"/>
        <v>0</v>
      </c>
      <c r="AN7" s="308" t="str">
        <f t="shared" si="6"/>
        <v>F kişisi</v>
      </c>
      <c r="AO7" s="323"/>
      <c r="AP7" s="320"/>
      <c r="AQ7" s="314"/>
      <c r="AR7" s="317">
        <f t="shared" si="7"/>
        <v>0</v>
      </c>
    </row>
    <row r="8" spans="1:44" ht="35.1" customHeight="1">
      <c r="A8" s="102">
        <f t="shared" si="11"/>
        <v>43683</v>
      </c>
      <c r="B8" s="103">
        <f t="shared" si="8"/>
        <v>43683</v>
      </c>
      <c r="C8" s="110"/>
      <c r="D8" s="110"/>
      <c r="E8" s="110"/>
      <c r="F8" s="110"/>
      <c r="G8" s="110"/>
      <c r="H8" s="110"/>
      <c r="I8" s="17"/>
      <c r="J8" s="9" t="str">
        <f t="shared" si="3"/>
        <v>-</v>
      </c>
      <c r="K8" s="112"/>
      <c r="L8" s="112"/>
      <c r="M8" s="112"/>
      <c r="O8" s="19">
        <f t="shared" si="4"/>
        <v>0</v>
      </c>
      <c r="P8" s="19">
        <f>IFERROR(FIND("MS",#REF!,5),0)</f>
        <v>0</v>
      </c>
      <c r="Q8" s="19">
        <f t="shared" si="5"/>
        <v>0</v>
      </c>
      <c r="R8" s="19">
        <f>IFERROR(FIND("MS",#REF!,5),0)</f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/>
      <c r="W8" s="19">
        <f>IFERROR(FIND("MS",K8,5),0)</f>
        <v>0</v>
      </c>
      <c r="X8" s="19">
        <f t="shared" si="0"/>
        <v>0</v>
      </c>
      <c r="Z8" s="19">
        <f t="shared" si="9"/>
        <v>0</v>
      </c>
      <c r="AA8" s="19">
        <f t="shared" si="2"/>
        <v>0</v>
      </c>
      <c r="AB8" s="19">
        <f t="shared" si="2"/>
        <v>0</v>
      </c>
      <c r="AC8" s="19">
        <f t="shared" si="2"/>
        <v>0</v>
      </c>
      <c r="AD8" s="19">
        <f t="shared" si="2"/>
        <v>0</v>
      </c>
      <c r="AE8" s="19">
        <f t="shared" si="2"/>
        <v>0</v>
      </c>
      <c r="AF8" s="19">
        <f t="shared" si="2"/>
        <v>0</v>
      </c>
      <c r="AG8" s="19">
        <f t="shared" si="2"/>
        <v>0</v>
      </c>
      <c r="AH8" s="19">
        <f t="shared" si="2"/>
        <v>0</v>
      </c>
      <c r="AJ8" s="19">
        <f t="shared" si="10"/>
        <v>0</v>
      </c>
      <c r="AN8" s="308" t="str">
        <f t="shared" si="6"/>
        <v>G kişisi</v>
      </c>
      <c r="AO8" s="323"/>
      <c r="AP8" s="320"/>
      <c r="AQ8" s="314"/>
      <c r="AR8" s="317">
        <f t="shared" si="7"/>
        <v>0</v>
      </c>
    </row>
    <row r="9" spans="1:44" ht="35.1" customHeight="1">
      <c r="A9" s="102">
        <f t="shared" si="11"/>
        <v>43684</v>
      </c>
      <c r="B9" s="103">
        <f t="shared" si="8"/>
        <v>43684</v>
      </c>
      <c r="C9" s="110"/>
      <c r="D9" s="110"/>
      <c r="E9" s="110"/>
      <c r="F9" s="110"/>
      <c r="G9" s="110"/>
      <c r="H9" s="110"/>
      <c r="I9" s="17"/>
      <c r="J9" s="9" t="str">
        <f t="shared" si="3"/>
        <v>-</v>
      </c>
      <c r="K9" s="112"/>
      <c r="L9" s="112"/>
      <c r="M9" s="112"/>
      <c r="O9" s="19">
        <f t="shared" si="4"/>
        <v>0</v>
      </c>
      <c r="P9" s="19">
        <f>IFERROR(FIND("MS",#REF!,5),0)</f>
        <v>0</v>
      </c>
      <c r="Q9" s="19">
        <f t="shared" si="5"/>
        <v>0</v>
      </c>
      <c r="R9" s="19">
        <f>IFERROR(FIND("MS",D9,5),0)</f>
        <v>0</v>
      </c>
      <c r="S9" s="19">
        <f t="shared" si="0"/>
        <v>0</v>
      </c>
      <c r="T9" s="19">
        <f t="shared" si="0"/>
        <v>0</v>
      </c>
      <c r="U9" s="19">
        <f t="shared" si="0"/>
        <v>0</v>
      </c>
      <c r="V9" s="19"/>
      <c r="W9" s="19">
        <f>IFERROR(FIND("MS",K9,5),0)</f>
        <v>0</v>
      </c>
      <c r="X9" s="19">
        <f t="shared" si="0"/>
        <v>0</v>
      </c>
      <c r="Z9" s="19">
        <f t="shared" si="9"/>
        <v>0</v>
      </c>
      <c r="AA9" s="19">
        <f t="shared" si="2"/>
        <v>0</v>
      </c>
      <c r="AB9" s="19">
        <f t="shared" si="2"/>
        <v>0</v>
      </c>
      <c r="AC9" s="19">
        <f t="shared" si="2"/>
        <v>0</v>
      </c>
      <c r="AD9" s="19">
        <f t="shared" si="2"/>
        <v>0</v>
      </c>
      <c r="AE9" s="19">
        <f t="shared" si="2"/>
        <v>0</v>
      </c>
      <c r="AF9" s="19">
        <f t="shared" si="2"/>
        <v>0</v>
      </c>
      <c r="AG9" s="19">
        <f t="shared" si="2"/>
        <v>0</v>
      </c>
      <c r="AH9" s="19">
        <f t="shared" si="2"/>
        <v>0</v>
      </c>
      <c r="AJ9" s="19">
        <f t="shared" si="10"/>
        <v>0</v>
      </c>
      <c r="AN9" s="308" t="str">
        <f t="shared" si="6"/>
        <v>H kişisi</v>
      </c>
      <c r="AO9" s="323"/>
      <c r="AP9" s="320"/>
      <c r="AQ9" s="313"/>
      <c r="AR9" s="317">
        <f t="shared" si="7"/>
        <v>0</v>
      </c>
    </row>
    <row r="10" spans="1:44" s="19" customFormat="1" ht="35.1" customHeight="1">
      <c r="A10" s="102">
        <f t="shared" si="11"/>
        <v>43685</v>
      </c>
      <c r="B10" s="103">
        <f t="shared" si="8"/>
        <v>43685</v>
      </c>
      <c r="C10" s="110"/>
      <c r="D10" s="110"/>
      <c r="E10" s="110"/>
      <c r="F10" s="110"/>
      <c r="G10" s="110"/>
      <c r="H10" s="110"/>
      <c r="I10" s="17"/>
      <c r="J10" s="9" t="str">
        <f t="shared" si="3"/>
        <v>-</v>
      </c>
      <c r="K10" s="112"/>
      <c r="L10" s="112"/>
      <c r="M10" s="112"/>
      <c r="N10" s="21"/>
      <c r="O10" s="19">
        <f t="shared" si="4"/>
        <v>0</v>
      </c>
      <c r="P10" s="19">
        <f>IFERROR(FIND("MS",D10,5),0)</f>
        <v>0</v>
      </c>
      <c r="Q10" s="19">
        <f t="shared" si="5"/>
        <v>0</v>
      </c>
      <c r="R10" s="19">
        <f>IFERROR(FIND("MS",F10,5),0)</f>
        <v>0</v>
      </c>
      <c r="S10" s="19">
        <f t="shared" si="0"/>
        <v>0</v>
      </c>
      <c r="T10" s="19">
        <f t="shared" si="0"/>
        <v>0</v>
      </c>
      <c r="U10" s="19">
        <f t="shared" si="0"/>
        <v>0</v>
      </c>
      <c r="W10" s="19">
        <f>IFERROR(FIND("MS",K10,5),0)</f>
        <v>0</v>
      </c>
      <c r="X10" s="19">
        <f t="shared" si="0"/>
        <v>0</v>
      </c>
      <c r="Z10" s="19">
        <f t="shared" si="9"/>
        <v>0</v>
      </c>
      <c r="AA10" s="19">
        <f t="shared" si="2"/>
        <v>0</v>
      </c>
      <c r="AB10" s="19">
        <f t="shared" si="2"/>
        <v>0</v>
      </c>
      <c r="AC10" s="19">
        <f t="shared" si="2"/>
        <v>0</v>
      </c>
      <c r="AD10" s="19">
        <f t="shared" si="2"/>
        <v>0</v>
      </c>
      <c r="AE10" s="19">
        <f t="shared" si="2"/>
        <v>0</v>
      </c>
      <c r="AF10" s="19">
        <f t="shared" si="2"/>
        <v>0</v>
      </c>
      <c r="AG10" s="19">
        <f t="shared" si="2"/>
        <v>0</v>
      </c>
      <c r="AH10" s="19">
        <f t="shared" si="2"/>
        <v>0</v>
      </c>
      <c r="AJ10" s="19">
        <f t="shared" si="10"/>
        <v>0</v>
      </c>
      <c r="AN10" s="308" t="str">
        <f t="shared" si="6"/>
        <v>I kişisi</v>
      </c>
      <c r="AO10" s="323"/>
      <c r="AP10" s="320"/>
      <c r="AQ10" s="313"/>
      <c r="AR10" s="317">
        <f t="shared" si="7"/>
        <v>0</v>
      </c>
    </row>
    <row r="11" spans="1:44" s="19" customFormat="1" ht="35.1" customHeight="1">
      <c r="A11" s="102">
        <f t="shared" si="11"/>
        <v>43686</v>
      </c>
      <c r="B11" s="103">
        <f t="shared" si="8"/>
        <v>43686</v>
      </c>
      <c r="C11" s="110"/>
      <c r="D11" s="110"/>
      <c r="E11" s="110"/>
      <c r="F11" s="110"/>
      <c r="G11" s="110"/>
      <c r="H11" s="110"/>
      <c r="I11" s="17"/>
      <c r="J11" s="9" t="str">
        <f t="shared" si="3"/>
        <v>-</v>
      </c>
      <c r="K11" s="112"/>
      <c r="L11" s="112"/>
      <c r="M11" s="112"/>
      <c r="N11" s="22"/>
      <c r="O11" s="19">
        <f t="shared" si="4"/>
        <v>0</v>
      </c>
      <c r="P11" s="19">
        <f>IFERROR(FIND("MS",#REF!,5),0)</f>
        <v>0</v>
      </c>
      <c r="Q11" s="19">
        <f t="shared" si="5"/>
        <v>0</v>
      </c>
      <c r="R11" s="19">
        <f t="shared" ref="R11:R16" si="12">IFERROR(FIND("MS",D11,5),0)</f>
        <v>0</v>
      </c>
      <c r="S11" s="19">
        <f t="shared" si="0"/>
        <v>0</v>
      </c>
      <c r="T11" s="19">
        <f t="shared" si="0"/>
        <v>0</v>
      </c>
      <c r="U11" s="19">
        <f t="shared" si="0"/>
        <v>0</v>
      </c>
      <c r="W11" s="19">
        <f t="shared" si="0"/>
        <v>0</v>
      </c>
      <c r="X11" s="19">
        <f t="shared" si="0"/>
        <v>0</v>
      </c>
      <c r="Z11" s="19">
        <f t="shared" si="9"/>
        <v>0</v>
      </c>
      <c r="AA11" s="19">
        <f t="shared" si="2"/>
        <v>0</v>
      </c>
      <c r="AB11" s="19">
        <f t="shared" si="2"/>
        <v>0</v>
      </c>
      <c r="AC11" s="19">
        <f t="shared" si="2"/>
        <v>0</v>
      </c>
      <c r="AD11" s="19">
        <f t="shared" si="2"/>
        <v>0</v>
      </c>
      <c r="AE11" s="19">
        <f t="shared" si="2"/>
        <v>0</v>
      </c>
      <c r="AF11" s="19">
        <f t="shared" si="2"/>
        <v>0</v>
      </c>
      <c r="AG11" s="19">
        <f t="shared" si="2"/>
        <v>0</v>
      </c>
      <c r="AH11" s="19">
        <f t="shared" si="2"/>
        <v>0</v>
      </c>
      <c r="AJ11" s="19">
        <f t="shared" si="10"/>
        <v>0</v>
      </c>
      <c r="AN11" s="308" t="str">
        <f t="shared" si="6"/>
        <v>J kişisi</v>
      </c>
      <c r="AO11" s="323"/>
      <c r="AP11" s="320"/>
      <c r="AQ11" s="314"/>
      <c r="AR11" s="317">
        <f t="shared" si="7"/>
        <v>0</v>
      </c>
    </row>
    <row r="12" spans="1:44" ht="35.1" customHeight="1">
      <c r="A12" s="102">
        <f t="shared" si="11"/>
        <v>43687</v>
      </c>
      <c r="B12" s="103">
        <f t="shared" si="8"/>
        <v>43687</v>
      </c>
      <c r="C12" s="110"/>
      <c r="D12" s="110"/>
      <c r="E12" s="110"/>
      <c r="F12" s="110"/>
      <c r="G12" s="110"/>
      <c r="H12" s="110"/>
      <c r="I12" s="17"/>
      <c r="J12" s="9" t="str">
        <f t="shared" si="3"/>
        <v>-</v>
      </c>
      <c r="K12" s="112"/>
      <c r="L12" s="112"/>
      <c r="M12" s="112"/>
      <c r="N12" s="23"/>
      <c r="O12" s="19">
        <f t="shared" si="4"/>
        <v>0</v>
      </c>
      <c r="P12" s="19">
        <f>IFERROR(FIND("MS",#REF!,5),0)</f>
        <v>0</v>
      </c>
      <c r="Q12" s="19">
        <f t="shared" si="5"/>
        <v>0</v>
      </c>
      <c r="R12" s="19">
        <f t="shared" si="12"/>
        <v>0</v>
      </c>
      <c r="S12" s="19">
        <f t="shared" si="0"/>
        <v>0</v>
      </c>
      <c r="T12" s="19">
        <f t="shared" si="0"/>
        <v>0</v>
      </c>
      <c r="U12" s="19">
        <f t="shared" si="0"/>
        <v>0</v>
      </c>
      <c r="V12" s="19"/>
      <c r="W12" s="19">
        <f t="shared" si="0"/>
        <v>0</v>
      </c>
      <c r="X12" s="19">
        <f t="shared" si="0"/>
        <v>0</v>
      </c>
      <c r="Z12" s="19">
        <f t="shared" si="9"/>
        <v>0</v>
      </c>
      <c r="AA12" s="19">
        <f t="shared" si="2"/>
        <v>0</v>
      </c>
      <c r="AB12" s="19">
        <f t="shared" si="2"/>
        <v>0</v>
      </c>
      <c r="AC12" s="19">
        <f t="shared" si="2"/>
        <v>0</v>
      </c>
      <c r="AD12" s="19">
        <f t="shared" si="2"/>
        <v>0</v>
      </c>
      <c r="AE12" s="19">
        <f t="shared" si="2"/>
        <v>0</v>
      </c>
      <c r="AF12" s="19">
        <f t="shared" si="2"/>
        <v>0</v>
      </c>
      <c r="AG12" s="19">
        <f t="shared" si="2"/>
        <v>0</v>
      </c>
      <c r="AH12" s="19">
        <f t="shared" si="2"/>
        <v>0</v>
      </c>
      <c r="AJ12" s="19">
        <f t="shared" si="10"/>
        <v>0</v>
      </c>
      <c r="AN12" s="308" t="str">
        <f t="shared" si="6"/>
        <v>K kişisi</v>
      </c>
      <c r="AO12" s="323"/>
      <c r="AP12" s="320"/>
      <c r="AQ12" s="314"/>
      <c r="AR12" s="317">
        <f t="shared" si="7"/>
        <v>0</v>
      </c>
    </row>
    <row r="13" spans="1:44" s="19" customFormat="1" ht="35.1" customHeight="1">
      <c r="A13" s="102">
        <f t="shared" si="11"/>
        <v>43688</v>
      </c>
      <c r="B13" s="103">
        <f t="shared" si="8"/>
        <v>43688</v>
      </c>
      <c r="C13" s="110"/>
      <c r="D13" s="110"/>
      <c r="E13" s="110"/>
      <c r="F13" s="110"/>
      <c r="G13" s="110"/>
      <c r="H13" s="110"/>
      <c r="I13" s="17"/>
      <c r="J13" s="9" t="str">
        <f t="shared" si="3"/>
        <v>-</v>
      </c>
      <c r="K13" s="112"/>
      <c r="L13" s="112"/>
      <c r="M13" s="112"/>
      <c r="N13" s="24"/>
      <c r="O13" s="19">
        <f t="shared" si="4"/>
        <v>0</v>
      </c>
      <c r="P13" s="19">
        <f>IFERROR(FIND("MS",#REF!,5),0)</f>
        <v>0</v>
      </c>
      <c r="Q13" s="19">
        <f t="shared" si="5"/>
        <v>0</v>
      </c>
      <c r="R13" s="19">
        <f t="shared" si="12"/>
        <v>0</v>
      </c>
      <c r="S13" s="19">
        <f t="shared" si="0"/>
        <v>0</v>
      </c>
      <c r="T13" s="19">
        <f t="shared" si="0"/>
        <v>0</v>
      </c>
      <c r="U13" s="19">
        <f t="shared" si="0"/>
        <v>0</v>
      </c>
      <c r="W13" s="19">
        <f t="shared" si="0"/>
        <v>0</v>
      </c>
      <c r="X13" s="19">
        <f t="shared" si="0"/>
        <v>0</v>
      </c>
      <c r="Z13" s="19">
        <f t="shared" si="9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 t="shared" si="2"/>
        <v>0</v>
      </c>
      <c r="AG13" s="19">
        <f t="shared" si="2"/>
        <v>0</v>
      </c>
      <c r="AH13" s="19">
        <f t="shared" si="2"/>
        <v>0</v>
      </c>
      <c r="AJ13" s="19">
        <f t="shared" si="10"/>
        <v>0</v>
      </c>
      <c r="AN13" s="308" t="str">
        <f t="shared" si="6"/>
        <v>L kişisi</v>
      </c>
      <c r="AO13" s="323"/>
      <c r="AP13" s="320"/>
      <c r="AQ13" s="313"/>
      <c r="AR13" s="317">
        <f t="shared" si="7"/>
        <v>0</v>
      </c>
    </row>
    <row r="14" spans="1:44" s="19" customFormat="1" ht="35.1" customHeight="1">
      <c r="A14" s="102">
        <f t="shared" si="11"/>
        <v>43689</v>
      </c>
      <c r="B14" s="103">
        <f t="shared" si="8"/>
        <v>43689</v>
      </c>
      <c r="C14" s="110"/>
      <c r="D14" s="110"/>
      <c r="E14" s="110"/>
      <c r="F14" s="110"/>
      <c r="G14" s="110"/>
      <c r="H14" s="110"/>
      <c r="I14" s="17"/>
      <c r="J14" s="9" t="str">
        <f t="shared" si="3"/>
        <v>-</v>
      </c>
      <c r="K14" s="112"/>
      <c r="L14" s="112"/>
      <c r="M14" s="112"/>
      <c r="N14" s="24"/>
      <c r="O14" s="19">
        <f t="shared" si="4"/>
        <v>0</v>
      </c>
      <c r="P14" s="19">
        <f>IFERROR(FIND("MS",#REF!,5),0)</f>
        <v>0</v>
      </c>
      <c r="Q14" s="19">
        <f t="shared" si="5"/>
        <v>0</v>
      </c>
      <c r="R14" s="19">
        <f t="shared" si="12"/>
        <v>0</v>
      </c>
      <c r="S14" s="19">
        <f t="shared" si="0"/>
        <v>0</v>
      </c>
      <c r="T14" s="19">
        <f t="shared" si="0"/>
        <v>0</v>
      </c>
      <c r="U14" s="19">
        <f t="shared" si="0"/>
        <v>0</v>
      </c>
      <c r="W14" s="19">
        <f t="shared" si="0"/>
        <v>0</v>
      </c>
      <c r="X14" s="19">
        <f t="shared" si="0"/>
        <v>0</v>
      </c>
      <c r="Z14" s="19">
        <f t="shared" si="9"/>
        <v>0</v>
      </c>
      <c r="AA14" s="19">
        <f t="shared" si="2"/>
        <v>0</v>
      </c>
      <c r="AB14" s="19">
        <f t="shared" si="2"/>
        <v>0</v>
      </c>
      <c r="AC14" s="19">
        <f t="shared" si="2"/>
        <v>0</v>
      </c>
      <c r="AD14" s="19">
        <f t="shared" si="2"/>
        <v>0</v>
      </c>
      <c r="AE14" s="19">
        <f t="shared" si="2"/>
        <v>0</v>
      </c>
      <c r="AF14" s="19">
        <f t="shared" si="2"/>
        <v>0</v>
      </c>
      <c r="AG14" s="19">
        <f t="shared" si="2"/>
        <v>0</v>
      </c>
      <c r="AH14" s="19">
        <f t="shared" si="2"/>
        <v>0</v>
      </c>
      <c r="AJ14" s="19">
        <f t="shared" si="10"/>
        <v>0</v>
      </c>
      <c r="AN14" s="308" t="str">
        <f>B52</f>
        <v>M kişisi</v>
      </c>
      <c r="AO14" s="323"/>
      <c r="AP14" s="320"/>
      <c r="AQ14" s="314"/>
      <c r="AR14" s="317">
        <f t="shared" si="7"/>
        <v>0</v>
      </c>
    </row>
    <row r="15" spans="1:44" ht="35.1" customHeight="1">
      <c r="A15" s="102">
        <f t="shared" si="11"/>
        <v>43690</v>
      </c>
      <c r="B15" s="103">
        <f t="shared" si="8"/>
        <v>43690</v>
      </c>
      <c r="C15" s="110"/>
      <c r="D15" s="110"/>
      <c r="E15" s="110"/>
      <c r="F15" s="110"/>
      <c r="G15" s="110"/>
      <c r="H15" s="110"/>
      <c r="I15" s="17"/>
      <c r="J15" s="9" t="str">
        <f t="shared" si="3"/>
        <v>-</v>
      </c>
      <c r="K15" s="112"/>
      <c r="L15" s="112"/>
      <c r="M15" s="112"/>
      <c r="N15" s="25"/>
      <c r="O15" s="19">
        <f t="shared" si="4"/>
        <v>0</v>
      </c>
      <c r="P15" s="19">
        <f>IFERROR(FIND("MS",#REF!,5),0)</f>
        <v>0</v>
      </c>
      <c r="Q15" s="19">
        <f t="shared" si="5"/>
        <v>0</v>
      </c>
      <c r="R15" s="19">
        <f t="shared" si="12"/>
        <v>0</v>
      </c>
      <c r="S15" s="19">
        <f t="shared" si="0"/>
        <v>0</v>
      </c>
      <c r="T15" s="19">
        <f t="shared" si="0"/>
        <v>0</v>
      </c>
      <c r="U15" s="19">
        <f t="shared" si="0"/>
        <v>0</v>
      </c>
      <c r="V15" s="19"/>
      <c r="W15" s="19">
        <f t="shared" si="0"/>
        <v>0</v>
      </c>
      <c r="X15" s="19">
        <f t="shared" si="0"/>
        <v>0</v>
      </c>
      <c r="Z15" s="19">
        <f t="shared" si="9"/>
        <v>0</v>
      </c>
      <c r="AA15" s="19">
        <f t="shared" si="2"/>
        <v>0</v>
      </c>
      <c r="AB15" s="19">
        <f t="shared" si="2"/>
        <v>0</v>
      </c>
      <c r="AC15" s="19">
        <f t="shared" si="2"/>
        <v>0</v>
      </c>
      <c r="AD15" s="19">
        <f t="shared" si="2"/>
        <v>0</v>
      </c>
      <c r="AE15" s="19">
        <f t="shared" si="2"/>
        <v>0</v>
      </c>
      <c r="AF15" s="19">
        <f t="shared" si="2"/>
        <v>0</v>
      </c>
      <c r="AG15" s="19">
        <f t="shared" si="2"/>
        <v>0</v>
      </c>
      <c r="AH15" s="19">
        <f t="shared" si="2"/>
        <v>0</v>
      </c>
      <c r="AJ15" s="19">
        <f t="shared" si="10"/>
        <v>0</v>
      </c>
      <c r="AN15" s="308" t="str">
        <f t="shared" si="6"/>
        <v>N kişisi</v>
      </c>
      <c r="AO15" s="323"/>
      <c r="AP15" s="320"/>
      <c r="AQ15" s="314"/>
      <c r="AR15" s="317">
        <f t="shared" si="7"/>
        <v>0</v>
      </c>
    </row>
    <row r="16" spans="1:44" ht="35.1" customHeight="1" thickBot="1">
      <c r="A16" s="102">
        <f t="shared" si="11"/>
        <v>43691</v>
      </c>
      <c r="B16" s="103">
        <f t="shared" si="8"/>
        <v>43691</v>
      </c>
      <c r="C16" s="110"/>
      <c r="D16" s="110"/>
      <c r="E16" s="110"/>
      <c r="F16" s="110"/>
      <c r="G16" s="110"/>
      <c r="H16" s="110"/>
      <c r="I16" s="17"/>
      <c r="J16" s="9" t="str">
        <f t="shared" si="3"/>
        <v>-</v>
      </c>
      <c r="K16" s="112"/>
      <c r="L16" s="112"/>
      <c r="M16" s="112"/>
      <c r="N16" s="25"/>
      <c r="O16" s="19">
        <f t="shared" si="4"/>
        <v>0</v>
      </c>
      <c r="P16" s="19">
        <f>IFERROR(FIND("MS",#REF!,5),0)</f>
        <v>0</v>
      </c>
      <c r="Q16" s="19">
        <f t="shared" si="5"/>
        <v>0</v>
      </c>
      <c r="R16" s="19">
        <f t="shared" si="12"/>
        <v>0</v>
      </c>
      <c r="S16" s="19">
        <f t="shared" si="0"/>
        <v>0</v>
      </c>
      <c r="T16" s="19">
        <f t="shared" si="0"/>
        <v>0</v>
      </c>
      <c r="U16" s="19">
        <f t="shared" si="0"/>
        <v>0</v>
      </c>
      <c r="V16" s="19"/>
      <c r="W16" s="19">
        <f t="shared" si="0"/>
        <v>0</v>
      </c>
      <c r="X16" s="19">
        <f t="shared" si="0"/>
        <v>0</v>
      </c>
      <c r="Z16" s="19">
        <f t="shared" si="9"/>
        <v>0</v>
      </c>
      <c r="AA16" s="19">
        <f t="shared" si="2"/>
        <v>0</v>
      </c>
      <c r="AB16" s="19">
        <f t="shared" si="2"/>
        <v>0</v>
      </c>
      <c r="AC16" s="19">
        <f t="shared" si="2"/>
        <v>0</v>
      </c>
      <c r="AD16" s="19">
        <f t="shared" si="2"/>
        <v>0</v>
      </c>
      <c r="AE16" s="19">
        <f t="shared" si="2"/>
        <v>0</v>
      </c>
      <c r="AF16" s="19">
        <f t="shared" si="2"/>
        <v>0</v>
      </c>
      <c r="AG16" s="19">
        <f t="shared" si="2"/>
        <v>0</v>
      </c>
      <c r="AH16" s="19">
        <f t="shared" si="2"/>
        <v>0</v>
      </c>
      <c r="AJ16" s="19">
        <f t="shared" si="10"/>
        <v>0</v>
      </c>
      <c r="AN16" s="309" t="str">
        <f t="shared" si="6"/>
        <v>YENİ PERSONEL 3</v>
      </c>
      <c r="AO16" s="322"/>
      <c r="AP16" s="321"/>
      <c r="AQ16" s="316"/>
      <c r="AR16" s="317">
        <f t="shared" si="7"/>
        <v>0</v>
      </c>
    </row>
    <row r="17" spans="1:36" s="19" customFormat="1" ht="35.1" customHeight="1">
      <c r="A17" s="102">
        <f t="shared" si="11"/>
        <v>43692</v>
      </c>
      <c r="B17" s="103">
        <f t="shared" si="8"/>
        <v>43692</v>
      </c>
      <c r="C17" s="110"/>
      <c r="D17" s="110"/>
      <c r="E17" s="110"/>
      <c r="F17" s="110"/>
      <c r="G17" s="110"/>
      <c r="H17" s="110"/>
      <c r="I17" s="109"/>
      <c r="J17" s="9" t="str">
        <f t="shared" si="3"/>
        <v>-</v>
      </c>
      <c r="K17" s="112"/>
      <c r="L17" s="112"/>
      <c r="M17" s="112"/>
      <c r="N17" s="24"/>
      <c r="O17" s="19">
        <f t="shared" si="4"/>
        <v>0</v>
      </c>
      <c r="P17" s="19">
        <f>IFERROR(FIND("MS",D17,5),0)</f>
        <v>0</v>
      </c>
      <c r="Q17" s="19">
        <f t="shared" si="5"/>
        <v>0</v>
      </c>
      <c r="R17" s="19">
        <f>IFERROR(FIND("MS",F17,5),0)</f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W17" s="19">
        <f t="shared" si="0"/>
        <v>0</v>
      </c>
      <c r="X17" s="19">
        <f t="shared" si="0"/>
        <v>0</v>
      </c>
      <c r="Z17" s="19">
        <f t="shared" si="9"/>
        <v>0</v>
      </c>
      <c r="AA17" s="19">
        <f t="shared" si="2"/>
        <v>0</v>
      </c>
      <c r="AB17" s="19">
        <f t="shared" si="2"/>
        <v>0</v>
      </c>
      <c r="AC17" s="19">
        <f t="shared" si="2"/>
        <v>0</v>
      </c>
      <c r="AD17" s="19">
        <f t="shared" si="2"/>
        <v>0</v>
      </c>
      <c r="AE17" s="19">
        <f t="shared" si="2"/>
        <v>0</v>
      </c>
      <c r="AF17" s="19">
        <f t="shared" si="2"/>
        <v>0</v>
      </c>
      <c r="AG17" s="19">
        <f t="shared" si="2"/>
        <v>0</v>
      </c>
      <c r="AH17" s="19">
        <f t="shared" si="2"/>
        <v>0</v>
      </c>
      <c r="AJ17" s="19">
        <f t="shared" si="10"/>
        <v>0</v>
      </c>
    </row>
    <row r="18" spans="1:36" s="19" customFormat="1" ht="35.1" customHeight="1">
      <c r="A18" s="102">
        <f t="shared" si="11"/>
        <v>43693</v>
      </c>
      <c r="B18" s="103">
        <f t="shared" si="8"/>
        <v>43693</v>
      </c>
      <c r="C18" s="110"/>
      <c r="D18" s="110"/>
      <c r="E18" s="110"/>
      <c r="F18" s="110"/>
      <c r="G18" s="110"/>
      <c r="H18" s="110"/>
      <c r="I18" s="109"/>
      <c r="J18" s="9" t="str">
        <f t="shared" si="3"/>
        <v>-</v>
      </c>
      <c r="K18" s="112"/>
      <c r="L18" s="112"/>
      <c r="M18" s="112"/>
      <c r="N18" s="24"/>
      <c r="O18" s="19">
        <f t="shared" si="4"/>
        <v>0</v>
      </c>
      <c r="P18" s="19">
        <f>IFERROR(FIND("MS",#REF!,5),0)</f>
        <v>0</v>
      </c>
      <c r="Q18" s="19">
        <f t="shared" si="5"/>
        <v>0</v>
      </c>
      <c r="R18" s="19">
        <f t="shared" ref="R18:R23" si="13">IFERROR(FIND("MS",D18,5),0)</f>
        <v>0</v>
      </c>
      <c r="S18" s="19">
        <f t="shared" si="0"/>
        <v>0</v>
      </c>
      <c r="T18" s="19">
        <f t="shared" si="0"/>
        <v>0</v>
      </c>
      <c r="U18" s="19">
        <f t="shared" si="0"/>
        <v>0</v>
      </c>
      <c r="W18" s="19">
        <f t="shared" si="0"/>
        <v>0</v>
      </c>
      <c r="X18" s="19">
        <f t="shared" si="0"/>
        <v>0</v>
      </c>
      <c r="Z18" s="19">
        <f t="shared" si="9"/>
        <v>0</v>
      </c>
      <c r="AA18" s="19">
        <f t="shared" si="2"/>
        <v>0</v>
      </c>
      <c r="AB18" s="19">
        <f t="shared" si="2"/>
        <v>0</v>
      </c>
      <c r="AC18" s="19">
        <f t="shared" si="2"/>
        <v>0</v>
      </c>
      <c r="AD18" s="19">
        <f t="shared" si="2"/>
        <v>0</v>
      </c>
      <c r="AE18" s="19">
        <f t="shared" si="2"/>
        <v>0</v>
      </c>
      <c r="AF18" s="19">
        <f t="shared" si="2"/>
        <v>0</v>
      </c>
      <c r="AG18" s="19">
        <f t="shared" si="2"/>
        <v>0</v>
      </c>
      <c r="AH18" s="19">
        <f t="shared" si="2"/>
        <v>0</v>
      </c>
      <c r="AJ18" s="19">
        <f t="shared" si="10"/>
        <v>0</v>
      </c>
    </row>
    <row r="19" spans="1:36" ht="35.1" customHeight="1">
      <c r="A19" s="102">
        <f t="shared" si="11"/>
        <v>43694</v>
      </c>
      <c r="B19" s="103">
        <f t="shared" si="8"/>
        <v>43694</v>
      </c>
      <c r="C19" s="110"/>
      <c r="D19" s="110"/>
      <c r="E19" s="110"/>
      <c r="F19" s="110"/>
      <c r="G19" s="110"/>
      <c r="H19" s="110"/>
      <c r="I19" s="109"/>
      <c r="J19" s="9" t="str">
        <f t="shared" si="3"/>
        <v>-</v>
      </c>
      <c r="K19" s="112"/>
      <c r="L19" s="112"/>
      <c r="M19" s="112"/>
      <c r="N19" s="23"/>
      <c r="O19" s="19">
        <f t="shared" si="4"/>
        <v>0</v>
      </c>
      <c r="P19" s="19">
        <f>IFERROR(FIND("MS",#REF!,5),0)</f>
        <v>0</v>
      </c>
      <c r="Q19" s="19">
        <f t="shared" si="5"/>
        <v>0</v>
      </c>
      <c r="R19" s="19">
        <f t="shared" si="13"/>
        <v>0</v>
      </c>
      <c r="S19" s="19">
        <f t="shared" ref="O19:U34" si="14">IFERROR(FIND("MS",G19,5),0)</f>
        <v>0</v>
      </c>
      <c r="T19" s="19">
        <f t="shared" si="14"/>
        <v>0</v>
      </c>
      <c r="U19" s="19">
        <f t="shared" si="14"/>
        <v>0</v>
      </c>
      <c r="V19" s="19"/>
      <c r="W19" s="19">
        <f t="shared" ref="W19:X37" si="15">IFERROR(FIND("MS",K19,5),0)</f>
        <v>0</v>
      </c>
      <c r="X19" s="19">
        <f t="shared" si="15"/>
        <v>0</v>
      </c>
      <c r="Z19" s="19">
        <f t="shared" si="9"/>
        <v>0</v>
      </c>
      <c r="AA19" s="19">
        <f t="shared" si="9"/>
        <v>0</v>
      </c>
      <c r="AB19" s="19">
        <f t="shared" si="9"/>
        <v>0</v>
      </c>
      <c r="AC19" s="19">
        <f t="shared" si="9"/>
        <v>0</v>
      </c>
      <c r="AD19" s="19">
        <f t="shared" si="9"/>
        <v>0</v>
      </c>
      <c r="AE19" s="19">
        <f t="shared" si="9"/>
        <v>0</v>
      </c>
      <c r="AF19" s="19">
        <f t="shared" si="9"/>
        <v>0</v>
      </c>
      <c r="AG19" s="19">
        <f t="shared" si="9"/>
        <v>0</v>
      </c>
      <c r="AH19" s="19">
        <f t="shared" si="9"/>
        <v>0</v>
      </c>
      <c r="AJ19" s="19">
        <f t="shared" si="10"/>
        <v>0</v>
      </c>
    </row>
    <row r="20" spans="1:36" s="19" customFormat="1" ht="35.1" customHeight="1">
      <c r="A20" s="102">
        <f t="shared" si="11"/>
        <v>43695</v>
      </c>
      <c r="B20" s="103">
        <f t="shared" si="8"/>
        <v>43695</v>
      </c>
      <c r="C20" s="110"/>
      <c r="D20" s="110"/>
      <c r="E20" s="110"/>
      <c r="F20" s="110"/>
      <c r="G20" s="110"/>
      <c r="H20" s="110"/>
      <c r="I20" s="17"/>
      <c r="J20" s="9" t="str">
        <f t="shared" si="3"/>
        <v>-</v>
      </c>
      <c r="K20" s="112"/>
      <c r="L20" s="112"/>
      <c r="M20" s="112"/>
      <c r="N20" s="22"/>
      <c r="O20" s="19">
        <f t="shared" si="4"/>
        <v>0</v>
      </c>
      <c r="P20" s="19">
        <f>IFERROR(FIND("MS",#REF!,5),0)</f>
        <v>0</v>
      </c>
      <c r="Q20" s="19">
        <f t="shared" si="5"/>
        <v>0</v>
      </c>
      <c r="R20" s="19">
        <f t="shared" si="13"/>
        <v>0</v>
      </c>
      <c r="S20" s="19">
        <f t="shared" si="14"/>
        <v>0</v>
      </c>
      <c r="T20" s="19">
        <f t="shared" si="14"/>
        <v>0</v>
      </c>
      <c r="U20" s="19">
        <f t="shared" si="14"/>
        <v>0</v>
      </c>
      <c r="W20" s="19">
        <f t="shared" si="15"/>
        <v>0</v>
      </c>
      <c r="X20" s="19">
        <f t="shared" si="15"/>
        <v>0</v>
      </c>
      <c r="Z20" s="19">
        <f t="shared" si="9"/>
        <v>0</v>
      </c>
      <c r="AA20" s="19">
        <f t="shared" si="9"/>
        <v>0</v>
      </c>
      <c r="AB20" s="19">
        <f t="shared" si="9"/>
        <v>0</v>
      </c>
      <c r="AC20" s="19">
        <f t="shared" si="9"/>
        <v>0</v>
      </c>
      <c r="AD20" s="19">
        <f t="shared" si="9"/>
        <v>0</v>
      </c>
      <c r="AE20" s="19">
        <f t="shared" si="9"/>
        <v>0</v>
      </c>
      <c r="AF20" s="19">
        <f t="shared" si="9"/>
        <v>0</v>
      </c>
      <c r="AG20" s="19">
        <f t="shared" si="9"/>
        <v>0</v>
      </c>
      <c r="AH20" s="19">
        <f t="shared" si="9"/>
        <v>0</v>
      </c>
      <c r="AJ20" s="19">
        <f t="shared" si="10"/>
        <v>0</v>
      </c>
    </row>
    <row r="21" spans="1:36" s="19" customFormat="1" ht="35.1" customHeight="1">
      <c r="A21" s="102">
        <f t="shared" si="11"/>
        <v>43696</v>
      </c>
      <c r="B21" s="103">
        <f t="shared" si="8"/>
        <v>43696</v>
      </c>
      <c r="C21" s="110"/>
      <c r="D21" s="110"/>
      <c r="E21" s="110"/>
      <c r="F21" s="110"/>
      <c r="G21" s="110"/>
      <c r="H21" s="110"/>
      <c r="I21" s="17"/>
      <c r="J21" s="9" t="str">
        <f t="shared" si="3"/>
        <v>-</v>
      </c>
      <c r="K21" s="112"/>
      <c r="L21" s="112"/>
      <c r="M21" s="112"/>
      <c r="O21" s="19">
        <f t="shared" si="4"/>
        <v>0</v>
      </c>
      <c r="P21" s="19">
        <f>IFERROR(FIND("MS",#REF!,5),0)</f>
        <v>0</v>
      </c>
      <c r="Q21" s="19">
        <f t="shared" si="5"/>
        <v>0</v>
      </c>
      <c r="R21" s="19">
        <f t="shared" si="13"/>
        <v>0</v>
      </c>
      <c r="S21" s="19">
        <f t="shared" si="14"/>
        <v>0</v>
      </c>
      <c r="T21" s="19">
        <f t="shared" si="14"/>
        <v>0</v>
      </c>
      <c r="U21" s="19">
        <f t="shared" si="14"/>
        <v>0</v>
      </c>
      <c r="W21" s="19">
        <f t="shared" si="15"/>
        <v>0</v>
      </c>
      <c r="X21" s="19">
        <f t="shared" si="15"/>
        <v>0</v>
      </c>
      <c r="Z21" s="19">
        <f t="shared" si="9"/>
        <v>0</v>
      </c>
      <c r="AA21" s="19">
        <f t="shared" si="9"/>
        <v>0</v>
      </c>
      <c r="AB21" s="19">
        <f t="shared" si="9"/>
        <v>0</v>
      </c>
      <c r="AC21" s="19">
        <f t="shared" si="9"/>
        <v>0</v>
      </c>
      <c r="AD21" s="19">
        <f t="shared" si="9"/>
        <v>0</v>
      </c>
      <c r="AE21" s="19">
        <f t="shared" si="9"/>
        <v>0</v>
      </c>
      <c r="AF21" s="19">
        <f t="shared" si="9"/>
        <v>0</v>
      </c>
      <c r="AG21" s="19">
        <f t="shared" si="9"/>
        <v>0</v>
      </c>
      <c r="AH21" s="19">
        <f t="shared" si="9"/>
        <v>0</v>
      </c>
      <c r="AJ21" s="19">
        <f t="shared" si="10"/>
        <v>0</v>
      </c>
    </row>
    <row r="22" spans="1:36" ht="35.1" customHeight="1">
      <c r="A22" s="102">
        <f t="shared" si="11"/>
        <v>43697</v>
      </c>
      <c r="B22" s="103">
        <f t="shared" si="8"/>
        <v>43697</v>
      </c>
      <c r="C22" s="110"/>
      <c r="D22" s="110"/>
      <c r="E22" s="110"/>
      <c r="F22" s="110"/>
      <c r="G22" s="110"/>
      <c r="H22" s="110"/>
      <c r="I22" s="17"/>
      <c r="J22" s="9" t="str">
        <f t="shared" si="3"/>
        <v>-</v>
      </c>
      <c r="K22" s="112"/>
      <c r="L22" s="112"/>
      <c r="M22" s="112"/>
      <c r="O22" s="19">
        <f t="shared" si="4"/>
        <v>0</v>
      </c>
      <c r="P22" s="19">
        <f>IFERROR(FIND("MS",#REF!,5),0)</f>
        <v>0</v>
      </c>
      <c r="Q22" s="19">
        <f t="shared" si="5"/>
        <v>0</v>
      </c>
      <c r="R22" s="19">
        <f t="shared" si="13"/>
        <v>0</v>
      </c>
      <c r="S22" s="19">
        <f t="shared" si="14"/>
        <v>0</v>
      </c>
      <c r="T22" s="19">
        <f t="shared" si="14"/>
        <v>0</v>
      </c>
      <c r="U22" s="19">
        <f t="shared" si="14"/>
        <v>0</v>
      </c>
      <c r="V22" s="19"/>
      <c r="W22" s="19">
        <f t="shared" si="15"/>
        <v>0</v>
      </c>
      <c r="X22" s="19">
        <f t="shared" si="15"/>
        <v>0</v>
      </c>
      <c r="Z22" s="19">
        <f t="shared" si="9"/>
        <v>0</v>
      </c>
      <c r="AA22" s="19">
        <f t="shared" si="9"/>
        <v>0</v>
      </c>
      <c r="AB22" s="19">
        <f t="shared" si="9"/>
        <v>0</v>
      </c>
      <c r="AC22" s="19">
        <f t="shared" si="9"/>
        <v>0</v>
      </c>
      <c r="AD22" s="19">
        <f t="shared" si="9"/>
        <v>0</v>
      </c>
      <c r="AE22" s="19">
        <f t="shared" si="9"/>
        <v>0</v>
      </c>
      <c r="AF22" s="19">
        <f t="shared" si="9"/>
        <v>0</v>
      </c>
      <c r="AG22" s="19">
        <f t="shared" si="9"/>
        <v>0</v>
      </c>
      <c r="AH22" s="19">
        <f t="shared" si="9"/>
        <v>0</v>
      </c>
      <c r="AJ22" s="19">
        <f t="shared" si="10"/>
        <v>0</v>
      </c>
    </row>
    <row r="23" spans="1:36" ht="35.1" customHeight="1">
      <c r="A23" s="102">
        <f t="shared" si="11"/>
        <v>43698</v>
      </c>
      <c r="B23" s="103">
        <f t="shared" si="8"/>
        <v>43698</v>
      </c>
      <c r="C23" s="110"/>
      <c r="D23" s="110"/>
      <c r="E23" s="110"/>
      <c r="F23" s="110"/>
      <c r="G23" s="110"/>
      <c r="H23" s="110"/>
      <c r="I23" s="17"/>
      <c r="J23" s="9" t="str">
        <f t="shared" si="3"/>
        <v>-</v>
      </c>
      <c r="K23" s="112"/>
      <c r="L23" s="112"/>
      <c r="M23" s="112"/>
      <c r="O23" s="19">
        <f t="shared" si="4"/>
        <v>0</v>
      </c>
      <c r="P23" s="19">
        <f>IFERROR(FIND("MS",#REF!,5),0)</f>
        <v>0</v>
      </c>
      <c r="Q23" s="19">
        <f t="shared" si="5"/>
        <v>0</v>
      </c>
      <c r="R23" s="19">
        <f t="shared" si="13"/>
        <v>0</v>
      </c>
      <c r="S23" s="19">
        <f t="shared" si="14"/>
        <v>0</v>
      </c>
      <c r="T23" s="19">
        <f t="shared" si="14"/>
        <v>0</v>
      </c>
      <c r="U23" s="19">
        <f t="shared" si="14"/>
        <v>0</v>
      </c>
      <c r="V23" s="19"/>
      <c r="W23" s="19">
        <f t="shared" si="15"/>
        <v>0</v>
      </c>
      <c r="X23" s="19">
        <f t="shared" si="15"/>
        <v>0</v>
      </c>
      <c r="Z23" s="19">
        <f t="shared" si="9"/>
        <v>0</v>
      </c>
      <c r="AA23" s="19">
        <f t="shared" si="9"/>
        <v>0</v>
      </c>
      <c r="AB23" s="19">
        <f t="shared" si="9"/>
        <v>0</v>
      </c>
      <c r="AC23" s="19">
        <f t="shared" si="9"/>
        <v>0</v>
      </c>
      <c r="AD23" s="19">
        <f t="shared" si="9"/>
        <v>0</v>
      </c>
      <c r="AE23" s="19">
        <f t="shared" si="9"/>
        <v>0</v>
      </c>
      <c r="AF23" s="19">
        <f t="shared" si="9"/>
        <v>0</v>
      </c>
      <c r="AG23" s="19">
        <f t="shared" si="9"/>
        <v>0</v>
      </c>
      <c r="AH23" s="19">
        <f t="shared" si="9"/>
        <v>0</v>
      </c>
      <c r="AJ23" s="19">
        <f t="shared" si="10"/>
        <v>0</v>
      </c>
    </row>
    <row r="24" spans="1:36" s="19" customFormat="1" ht="35.1" customHeight="1">
      <c r="A24" s="102">
        <f t="shared" si="11"/>
        <v>43699</v>
      </c>
      <c r="B24" s="103">
        <f t="shared" si="8"/>
        <v>43699</v>
      </c>
      <c r="C24" s="110"/>
      <c r="D24" s="110"/>
      <c r="E24" s="110"/>
      <c r="F24" s="110"/>
      <c r="G24" s="110"/>
      <c r="H24" s="110"/>
      <c r="I24" s="17"/>
      <c r="J24" s="9" t="str">
        <f t="shared" si="3"/>
        <v>-</v>
      </c>
      <c r="K24" s="112"/>
      <c r="L24" s="112"/>
      <c r="M24" s="112"/>
      <c r="O24" s="19">
        <f t="shared" si="4"/>
        <v>0</v>
      </c>
      <c r="P24" s="19">
        <f>IFERROR(FIND("MS",D24,5),0)</f>
        <v>0</v>
      </c>
      <c r="Q24" s="19">
        <f t="shared" si="5"/>
        <v>0</v>
      </c>
      <c r="R24" s="19">
        <f>IFERROR(FIND("MS",F24,5),0)</f>
        <v>0</v>
      </c>
      <c r="S24" s="19">
        <f t="shared" si="14"/>
        <v>0</v>
      </c>
      <c r="T24" s="19">
        <f t="shared" si="14"/>
        <v>0</v>
      </c>
      <c r="U24" s="19">
        <f t="shared" si="14"/>
        <v>0</v>
      </c>
      <c r="W24" s="19">
        <f t="shared" si="15"/>
        <v>0</v>
      </c>
      <c r="X24" s="19">
        <f t="shared" si="15"/>
        <v>0</v>
      </c>
      <c r="Z24" s="19">
        <f t="shared" si="9"/>
        <v>0</v>
      </c>
      <c r="AA24" s="19">
        <f t="shared" si="9"/>
        <v>0</v>
      </c>
      <c r="AB24" s="19">
        <f t="shared" si="9"/>
        <v>0</v>
      </c>
      <c r="AC24" s="19">
        <f t="shared" si="9"/>
        <v>0</v>
      </c>
      <c r="AD24" s="19">
        <f t="shared" si="9"/>
        <v>0</v>
      </c>
      <c r="AE24" s="19">
        <f t="shared" si="9"/>
        <v>0</v>
      </c>
      <c r="AF24" s="19">
        <f t="shared" si="9"/>
        <v>0</v>
      </c>
      <c r="AG24" s="19">
        <f t="shared" si="9"/>
        <v>0</v>
      </c>
      <c r="AH24" s="19">
        <f t="shared" si="9"/>
        <v>0</v>
      </c>
      <c r="AJ24" s="19">
        <f t="shared" si="10"/>
        <v>0</v>
      </c>
    </row>
    <row r="25" spans="1:36" s="19" customFormat="1" ht="35.1" customHeight="1">
      <c r="A25" s="102">
        <f t="shared" si="11"/>
        <v>43700</v>
      </c>
      <c r="B25" s="103">
        <f t="shared" si="8"/>
        <v>43700</v>
      </c>
      <c r="C25" s="110"/>
      <c r="D25" s="110"/>
      <c r="E25" s="110"/>
      <c r="F25" s="110"/>
      <c r="G25" s="110"/>
      <c r="H25" s="110"/>
      <c r="I25" s="17"/>
      <c r="J25" s="9" t="str">
        <f t="shared" si="3"/>
        <v>-</v>
      </c>
      <c r="K25" s="112"/>
      <c r="L25" s="112"/>
      <c r="M25" s="112"/>
      <c r="O25" s="19">
        <f t="shared" si="4"/>
        <v>0</v>
      </c>
      <c r="P25" s="19">
        <f>IFERROR(FIND("MS",#REF!,5),0)</f>
        <v>0</v>
      </c>
      <c r="Q25" s="19">
        <f>IFERROR(FIND("MS",#REF!,5),0)</f>
        <v>0</v>
      </c>
      <c r="R25" s="19">
        <f>IFERROR(FIND("MS",D25,5),0)</f>
        <v>0</v>
      </c>
      <c r="S25" s="19">
        <f t="shared" si="14"/>
        <v>0</v>
      </c>
      <c r="T25" s="19">
        <f t="shared" si="14"/>
        <v>0</v>
      </c>
      <c r="U25" s="19">
        <f t="shared" si="14"/>
        <v>0</v>
      </c>
      <c r="W25" s="19">
        <f t="shared" si="15"/>
        <v>0</v>
      </c>
      <c r="X25" s="19">
        <f t="shared" si="15"/>
        <v>0</v>
      </c>
      <c r="Z25" s="19">
        <f t="shared" si="9"/>
        <v>0</v>
      </c>
      <c r="AA25" s="19">
        <f t="shared" si="9"/>
        <v>0</v>
      </c>
      <c r="AB25" s="19">
        <f t="shared" si="9"/>
        <v>0</v>
      </c>
      <c r="AC25" s="19">
        <f t="shared" si="9"/>
        <v>0</v>
      </c>
      <c r="AD25" s="19">
        <f t="shared" si="9"/>
        <v>0</v>
      </c>
      <c r="AE25" s="19">
        <f t="shared" si="9"/>
        <v>0</v>
      </c>
      <c r="AF25" s="19">
        <f t="shared" si="9"/>
        <v>0</v>
      </c>
      <c r="AG25" s="19">
        <f t="shared" si="9"/>
        <v>0</v>
      </c>
      <c r="AH25" s="19">
        <f t="shared" si="9"/>
        <v>0</v>
      </c>
      <c r="AJ25" s="19">
        <f t="shared" si="10"/>
        <v>0</v>
      </c>
    </row>
    <row r="26" spans="1:36" ht="35.1" customHeight="1">
      <c r="A26" s="102">
        <f t="shared" si="11"/>
        <v>43701</v>
      </c>
      <c r="B26" s="103">
        <f t="shared" si="8"/>
        <v>43701</v>
      </c>
      <c r="C26" s="110"/>
      <c r="D26" s="110"/>
      <c r="E26" s="110"/>
      <c r="F26" s="110"/>
      <c r="G26" s="110"/>
      <c r="H26" s="110"/>
      <c r="I26" s="17"/>
      <c r="J26" s="9" t="str">
        <f t="shared" si="3"/>
        <v>-</v>
      </c>
      <c r="K26" s="112"/>
      <c r="L26" s="112"/>
      <c r="M26" s="112"/>
      <c r="O26" s="19">
        <f t="shared" si="4"/>
        <v>0</v>
      </c>
      <c r="P26" s="19">
        <f>IFERROR(FIND("MS",#REF!,5),0)</f>
        <v>0</v>
      </c>
      <c r="Q26" s="19">
        <f t="shared" ref="Q26:Q30" si="16">IFERROR(FIND("MS",E26,5),0)</f>
        <v>0</v>
      </c>
      <c r="R26" s="19">
        <f>IFERROR(FIND("MS",D26,5),0)</f>
        <v>0</v>
      </c>
      <c r="S26" s="19">
        <f t="shared" si="14"/>
        <v>0</v>
      </c>
      <c r="T26" s="19">
        <f t="shared" si="14"/>
        <v>0</v>
      </c>
      <c r="U26" s="19">
        <f t="shared" si="14"/>
        <v>0</v>
      </c>
      <c r="V26" s="19"/>
      <c r="W26" s="19">
        <f t="shared" si="15"/>
        <v>0</v>
      </c>
      <c r="X26" s="19">
        <f t="shared" si="15"/>
        <v>0</v>
      </c>
      <c r="Z26" s="19">
        <f t="shared" si="9"/>
        <v>0</v>
      </c>
      <c r="AA26" s="19">
        <f t="shared" si="9"/>
        <v>0</v>
      </c>
      <c r="AB26" s="19">
        <f t="shared" si="9"/>
        <v>0</v>
      </c>
      <c r="AC26" s="19">
        <f t="shared" si="9"/>
        <v>0</v>
      </c>
      <c r="AD26" s="19">
        <f t="shared" si="9"/>
        <v>0</v>
      </c>
      <c r="AE26" s="19">
        <f t="shared" si="9"/>
        <v>0</v>
      </c>
      <c r="AF26" s="19">
        <f t="shared" si="9"/>
        <v>0</v>
      </c>
      <c r="AG26" s="19">
        <f t="shared" si="9"/>
        <v>0</v>
      </c>
      <c r="AH26" s="19">
        <f t="shared" si="9"/>
        <v>0</v>
      </c>
      <c r="AJ26" s="19">
        <f t="shared" si="10"/>
        <v>0</v>
      </c>
    </row>
    <row r="27" spans="1:36" s="21" customFormat="1" ht="35.1" customHeight="1">
      <c r="A27" s="102">
        <f t="shared" si="11"/>
        <v>43702</v>
      </c>
      <c r="B27" s="103">
        <f t="shared" si="8"/>
        <v>43702</v>
      </c>
      <c r="C27" s="110"/>
      <c r="D27" s="110"/>
      <c r="E27" s="110"/>
      <c r="F27" s="110"/>
      <c r="G27" s="110"/>
      <c r="H27" s="110"/>
      <c r="I27" s="17"/>
      <c r="J27" s="9" t="str">
        <f t="shared" si="3"/>
        <v>-</v>
      </c>
      <c r="K27" s="112"/>
      <c r="L27" s="112"/>
      <c r="M27" s="112"/>
      <c r="O27" s="19">
        <f t="shared" si="4"/>
        <v>0</v>
      </c>
      <c r="P27" s="19">
        <f>IFERROR(FIND("MS",#REF!,5),0)</f>
        <v>0</v>
      </c>
      <c r="Q27" s="19">
        <f t="shared" si="16"/>
        <v>0</v>
      </c>
      <c r="R27" s="19">
        <f>IFERROR(FIND("MS",D27,5),0)</f>
        <v>0</v>
      </c>
      <c r="S27" s="19">
        <f t="shared" si="14"/>
        <v>0</v>
      </c>
      <c r="T27" s="19">
        <f t="shared" si="14"/>
        <v>0</v>
      </c>
      <c r="U27" s="19">
        <f t="shared" si="14"/>
        <v>0</v>
      </c>
      <c r="V27" s="19"/>
      <c r="W27" s="19">
        <f t="shared" si="15"/>
        <v>0</v>
      </c>
      <c r="X27" s="19">
        <f t="shared" si="15"/>
        <v>0</v>
      </c>
      <c r="Z27" s="19">
        <f t="shared" si="9"/>
        <v>0</v>
      </c>
      <c r="AA27" s="19">
        <f t="shared" si="9"/>
        <v>0</v>
      </c>
      <c r="AB27" s="19">
        <f t="shared" si="9"/>
        <v>0</v>
      </c>
      <c r="AC27" s="19">
        <f t="shared" si="9"/>
        <v>0</v>
      </c>
      <c r="AD27" s="19">
        <f t="shared" si="9"/>
        <v>0</v>
      </c>
      <c r="AE27" s="19">
        <f t="shared" si="9"/>
        <v>0</v>
      </c>
      <c r="AF27" s="19">
        <f t="shared" si="9"/>
        <v>0</v>
      </c>
      <c r="AG27" s="19">
        <f t="shared" si="9"/>
        <v>0</v>
      </c>
      <c r="AH27" s="19">
        <f t="shared" si="9"/>
        <v>0</v>
      </c>
      <c r="AJ27" s="19">
        <f t="shared" si="10"/>
        <v>0</v>
      </c>
    </row>
    <row r="28" spans="1:36" s="19" customFormat="1" ht="35.1" customHeight="1">
      <c r="A28" s="102">
        <f t="shared" si="11"/>
        <v>43703</v>
      </c>
      <c r="B28" s="103">
        <f t="shared" si="8"/>
        <v>43703</v>
      </c>
      <c r="C28" s="110"/>
      <c r="D28" s="110"/>
      <c r="E28" s="110"/>
      <c r="F28" s="110"/>
      <c r="G28" s="110"/>
      <c r="H28" s="110"/>
      <c r="I28" s="16"/>
      <c r="J28" s="9" t="str">
        <f t="shared" si="3"/>
        <v>-</v>
      </c>
      <c r="K28" s="112"/>
      <c r="L28" s="112"/>
      <c r="M28" s="112"/>
      <c r="O28" s="19">
        <f t="shared" si="4"/>
        <v>0</v>
      </c>
      <c r="P28" s="19">
        <f>IFERROR(FIND("MS",#REF!,5),0)</f>
        <v>0</v>
      </c>
      <c r="Q28" s="19">
        <f t="shared" si="16"/>
        <v>0</v>
      </c>
      <c r="R28" s="19">
        <f>IFERROR(FIND("MS",D28,5),0)</f>
        <v>0</v>
      </c>
      <c r="S28" s="19">
        <f t="shared" si="14"/>
        <v>0</v>
      </c>
      <c r="T28" s="19">
        <f t="shared" si="14"/>
        <v>0</v>
      </c>
      <c r="U28" s="19">
        <f t="shared" si="14"/>
        <v>0</v>
      </c>
      <c r="W28" s="19">
        <f t="shared" si="15"/>
        <v>0</v>
      </c>
      <c r="X28" s="19">
        <f t="shared" si="15"/>
        <v>0</v>
      </c>
      <c r="Z28" s="19">
        <f t="shared" si="9"/>
        <v>0</v>
      </c>
      <c r="AA28" s="19">
        <f t="shared" si="9"/>
        <v>0</v>
      </c>
      <c r="AB28" s="19">
        <f t="shared" si="9"/>
        <v>0</v>
      </c>
      <c r="AC28" s="19">
        <f t="shared" si="9"/>
        <v>0</v>
      </c>
      <c r="AD28" s="19">
        <f t="shared" si="9"/>
        <v>0</v>
      </c>
      <c r="AE28" s="19">
        <f t="shared" si="9"/>
        <v>0</v>
      </c>
      <c r="AF28" s="19">
        <f t="shared" si="9"/>
        <v>0</v>
      </c>
      <c r="AG28" s="19">
        <f t="shared" si="9"/>
        <v>0</v>
      </c>
      <c r="AH28" s="19">
        <f t="shared" si="9"/>
        <v>0</v>
      </c>
      <c r="AJ28" s="19">
        <f t="shared" si="10"/>
        <v>0</v>
      </c>
    </row>
    <row r="29" spans="1:36" ht="35.1" customHeight="1">
      <c r="A29" s="102">
        <f t="shared" si="11"/>
        <v>43704</v>
      </c>
      <c r="B29" s="103">
        <f t="shared" si="8"/>
        <v>43704</v>
      </c>
      <c r="C29" s="110"/>
      <c r="D29" s="110"/>
      <c r="E29" s="110"/>
      <c r="F29" s="110"/>
      <c r="G29" s="110"/>
      <c r="H29" s="110"/>
      <c r="I29" s="16"/>
      <c r="J29" s="9" t="str">
        <f t="shared" si="3"/>
        <v>-</v>
      </c>
      <c r="K29" s="112"/>
      <c r="L29" s="112"/>
      <c r="M29" s="112"/>
      <c r="O29" s="19">
        <f t="shared" si="4"/>
        <v>0</v>
      </c>
      <c r="P29" s="19">
        <f>IFERROR(FIND("MS",#REF!,5),0)</f>
        <v>0</v>
      </c>
      <c r="Q29" s="19">
        <f t="shared" si="16"/>
        <v>0</v>
      </c>
      <c r="R29" s="19">
        <f>IFERROR(FIND("MS",D29,5),0)</f>
        <v>0</v>
      </c>
      <c r="S29" s="19">
        <f t="shared" si="14"/>
        <v>0</v>
      </c>
      <c r="T29" s="19">
        <f t="shared" si="14"/>
        <v>0</v>
      </c>
      <c r="U29" s="19">
        <f t="shared" si="14"/>
        <v>0</v>
      </c>
      <c r="V29" s="19"/>
      <c r="W29" s="19">
        <f t="shared" si="15"/>
        <v>0</v>
      </c>
      <c r="X29" s="19">
        <f t="shared" si="15"/>
        <v>0</v>
      </c>
      <c r="Z29" s="19">
        <f t="shared" si="9"/>
        <v>0</v>
      </c>
      <c r="AA29" s="19">
        <f t="shared" si="9"/>
        <v>0</v>
      </c>
      <c r="AB29" s="19">
        <f t="shared" si="9"/>
        <v>0</v>
      </c>
      <c r="AC29" s="19">
        <f t="shared" si="9"/>
        <v>0</v>
      </c>
      <c r="AD29" s="19">
        <f t="shared" si="9"/>
        <v>0</v>
      </c>
      <c r="AE29" s="19">
        <f t="shared" si="9"/>
        <v>0</v>
      </c>
      <c r="AF29" s="19">
        <f t="shared" si="9"/>
        <v>0</v>
      </c>
      <c r="AG29" s="19">
        <f t="shared" si="9"/>
        <v>0</v>
      </c>
      <c r="AH29" s="19">
        <f t="shared" si="9"/>
        <v>0</v>
      </c>
      <c r="AJ29" s="19">
        <f t="shared" si="10"/>
        <v>0</v>
      </c>
    </row>
    <row r="30" spans="1:36" ht="35.1" customHeight="1">
      <c r="A30" s="102">
        <f t="shared" si="11"/>
        <v>43705</v>
      </c>
      <c r="B30" s="103">
        <f t="shared" si="8"/>
        <v>43705</v>
      </c>
      <c r="C30" s="110"/>
      <c r="D30" s="110"/>
      <c r="E30" s="110"/>
      <c r="F30" s="110"/>
      <c r="G30" s="110"/>
      <c r="H30" s="110"/>
      <c r="I30" s="16"/>
      <c r="J30" s="9" t="str">
        <f t="shared" si="3"/>
        <v>-</v>
      </c>
      <c r="K30" s="112"/>
      <c r="L30" s="112"/>
      <c r="M30" s="112"/>
      <c r="O30" s="19">
        <f t="shared" si="4"/>
        <v>0</v>
      </c>
      <c r="P30" s="19">
        <f>IFERROR(FIND("MS",D30,5),0)</f>
        <v>0</v>
      </c>
      <c r="Q30" s="19">
        <f t="shared" si="16"/>
        <v>0</v>
      </c>
      <c r="R30" s="19">
        <f>IFERROR(FIND("MS",F30,5),0)</f>
        <v>0</v>
      </c>
      <c r="S30" s="19">
        <f t="shared" si="14"/>
        <v>0</v>
      </c>
      <c r="T30" s="19">
        <f t="shared" si="14"/>
        <v>0</v>
      </c>
      <c r="U30" s="19">
        <f t="shared" si="14"/>
        <v>0</v>
      </c>
      <c r="V30" s="19"/>
      <c r="W30" s="19">
        <f t="shared" si="15"/>
        <v>0</v>
      </c>
      <c r="X30" s="19">
        <f t="shared" si="15"/>
        <v>0</v>
      </c>
      <c r="Z30" s="19">
        <f t="shared" si="9"/>
        <v>0</v>
      </c>
      <c r="AA30" s="19">
        <f t="shared" si="9"/>
        <v>0</v>
      </c>
      <c r="AB30" s="19">
        <f t="shared" si="9"/>
        <v>0</v>
      </c>
      <c r="AC30" s="19">
        <f t="shared" si="9"/>
        <v>0</v>
      </c>
      <c r="AD30" s="19">
        <f t="shared" si="9"/>
        <v>0</v>
      </c>
      <c r="AE30" s="19">
        <f t="shared" si="9"/>
        <v>0</v>
      </c>
      <c r="AF30" s="19">
        <f t="shared" si="9"/>
        <v>0</v>
      </c>
      <c r="AG30" s="19">
        <f t="shared" si="9"/>
        <v>0</v>
      </c>
      <c r="AH30" s="19">
        <f t="shared" si="9"/>
        <v>0</v>
      </c>
      <c r="AJ30" s="19">
        <f t="shared" si="10"/>
        <v>0</v>
      </c>
    </row>
    <row r="31" spans="1:36" s="19" customFormat="1" ht="35.1" customHeight="1">
      <c r="A31" s="102">
        <f t="shared" si="11"/>
        <v>43706</v>
      </c>
      <c r="B31" s="103">
        <f t="shared" si="8"/>
        <v>43706</v>
      </c>
      <c r="C31" s="110"/>
      <c r="D31" s="110"/>
      <c r="E31" s="110"/>
      <c r="F31" s="110"/>
      <c r="G31" s="110"/>
      <c r="H31" s="110"/>
      <c r="I31" s="16"/>
      <c r="J31" s="9" t="str">
        <f t="shared" si="3"/>
        <v>-</v>
      </c>
      <c r="K31" s="112"/>
      <c r="L31" s="112"/>
      <c r="M31" s="112"/>
      <c r="O31" s="19">
        <f>IFERROR(FIND("MS",#REF!,5),0)</f>
        <v>0</v>
      </c>
      <c r="P31" s="19">
        <f>IFERROR(FIND("MS",C31,5),0)</f>
        <v>0</v>
      </c>
      <c r="Q31" s="19">
        <f>IFERROR(FIND("MS",#REF!,5),0)</f>
        <v>0</v>
      </c>
      <c r="R31" s="19">
        <f>IFERROR(FIND("MS",F31,5),0)</f>
        <v>0</v>
      </c>
      <c r="S31" s="19">
        <f t="shared" si="14"/>
        <v>0</v>
      </c>
      <c r="T31" s="19">
        <f t="shared" si="14"/>
        <v>0</v>
      </c>
      <c r="U31" s="19">
        <f t="shared" si="14"/>
        <v>0</v>
      </c>
      <c r="W31" s="19">
        <f t="shared" si="15"/>
        <v>0</v>
      </c>
      <c r="X31" s="19">
        <f t="shared" si="15"/>
        <v>0</v>
      </c>
      <c r="Z31" s="19">
        <f t="shared" si="9"/>
        <v>0</v>
      </c>
      <c r="AA31" s="19">
        <f t="shared" si="9"/>
        <v>0</v>
      </c>
      <c r="AB31" s="19">
        <f t="shared" si="9"/>
        <v>0</v>
      </c>
      <c r="AC31" s="19">
        <f t="shared" si="9"/>
        <v>0</v>
      </c>
      <c r="AD31" s="19">
        <f t="shared" si="9"/>
        <v>0</v>
      </c>
      <c r="AE31" s="19">
        <f t="shared" si="9"/>
        <v>0</v>
      </c>
      <c r="AF31" s="19">
        <f t="shared" si="9"/>
        <v>0</v>
      </c>
      <c r="AG31" s="19">
        <f t="shared" si="9"/>
        <v>0</v>
      </c>
      <c r="AH31" s="19">
        <f t="shared" si="9"/>
        <v>0</v>
      </c>
      <c r="AJ31" s="19">
        <f t="shared" si="10"/>
        <v>0</v>
      </c>
    </row>
    <row r="32" spans="1:36" s="19" customFormat="1" ht="35.1" customHeight="1">
      <c r="A32" s="102">
        <f t="shared" si="11"/>
        <v>43707</v>
      </c>
      <c r="B32" s="103">
        <f t="shared" si="8"/>
        <v>43707</v>
      </c>
      <c r="C32" s="110"/>
      <c r="D32" s="110"/>
      <c r="E32" s="110"/>
      <c r="F32" s="110"/>
      <c r="G32" s="110"/>
      <c r="H32" s="110"/>
      <c r="I32" s="17"/>
      <c r="J32" s="9" t="str">
        <f t="shared" si="3"/>
        <v>-</v>
      </c>
      <c r="K32" s="112"/>
      <c r="L32" s="112"/>
      <c r="M32" s="112"/>
      <c r="O32" s="19">
        <f>IFERROR(FIND("MS",#REF!,5),0)</f>
        <v>0</v>
      </c>
      <c r="P32" s="19">
        <f>IFERROR(FIND("MS",C32,5),0)</f>
        <v>0</v>
      </c>
      <c r="Q32" s="19">
        <f>IFERROR(FIND("MS",#REF!,5),0)</f>
        <v>0</v>
      </c>
      <c r="R32" s="19">
        <f>IFERROR(FIND("MS",D32,5),0)</f>
        <v>0</v>
      </c>
      <c r="S32" s="19">
        <f t="shared" si="14"/>
        <v>0</v>
      </c>
      <c r="T32" s="19">
        <f t="shared" si="14"/>
        <v>0</v>
      </c>
      <c r="U32" s="19">
        <f t="shared" si="14"/>
        <v>0</v>
      </c>
      <c r="W32" s="19">
        <f t="shared" si="15"/>
        <v>0</v>
      </c>
      <c r="X32" s="19">
        <f t="shared" si="15"/>
        <v>0</v>
      </c>
      <c r="Z32" s="19">
        <f t="shared" si="9"/>
        <v>0</v>
      </c>
      <c r="AA32" s="19">
        <f t="shared" si="9"/>
        <v>0</v>
      </c>
      <c r="AB32" s="19">
        <f t="shared" si="9"/>
        <v>0</v>
      </c>
      <c r="AC32" s="19">
        <f t="shared" si="9"/>
        <v>0</v>
      </c>
      <c r="AD32" s="19">
        <f t="shared" si="9"/>
        <v>0</v>
      </c>
      <c r="AE32" s="19">
        <f t="shared" si="9"/>
        <v>0</v>
      </c>
      <c r="AF32" s="19">
        <f t="shared" si="9"/>
        <v>0</v>
      </c>
      <c r="AG32" s="19">
        <f t="shared" si="9"/>
        <v>0</v>
      </c>
      <c r="AH32" s="19">
        <f t="shared" si="9"/>
        <v>0</v>
      </c>
      <c r="AJ32" s="19">
        <f t="shared" si="10"/>
        <v>0</v>
      </c>
    </row>
    <row r="33" spans="1:36" ht="35.1" customHeight="1">
      <c r="A33" s="102">
        <f>A32+1</f>
        <v>43708</v>
      </c>
      <c r="B33" s="103">
        <f t="shared" si="8"/>
        <v>43708</v>
      </c>
      <c r="C33" s="110"/>
      <c r="D33" s="110"/>
      <c r="E33" s="110"/>
      <c r="F33" s="110"/>
      <c r="G33" s="110"/>
      <c r="H33" s="110"/>
      <c r="I33" s="17"/>
      <c r="J33" s="9" t="str">
        <f t="shared" si="3"/>
        <v>-</v>
      </c>
      <c r="K33" s="112"/>
      <c r="L33" s="112"/>
      <c r="M33" s="112"/>
      <c r="O33" s="19">
        <f>IFERROR(FIND("MS",C33,5),0)</f>
        <v>0</v>
      </c>
      <c r="P33" s="19">
        <f>IFERROR(FIND("MS",#REF!,5),0)</f>
        <v>0</v>
      </c>
      <c r="Q33" s="19">
        <f>IFERROR(FIND("MS",E33,5),0)</f>
        <v>0</v>
      </c>
      <c r="R33" s="19">
        <f>IFERROR(FIND("MS",D33,5),0)</f>
        <v>0</v>
      </c>
      <c r="S33" s="19">
        <f t="shared" si="14"/>
        <v>0</v>
      </c>
      <c r="T33" s="19">
        <f t="shared" si="14"/>
        <v>0</v>
      </c>
      <c r="U33" s="19">
        <f t="shared" si="14"/>
        <v>0</v>
      </c>
      <c r="V33" s="19"/>
      <c r="W33" s="19">
        <f t="shared" si="15"/>
        <v>0</v>
      </c>
      <c r="X33" s="19">
        <f t="shared" si="15"/>
        <v>0</v>
      </c>
      <c r="Z33" s="19">
        <f t="shared" si="9"/>
        <v>0</v>
      </c>
      <c r="AA33" s="19">
        <f t="shared" si="9"/>
        <v>0</v>
      </c>
      <c r="AB33" s="19">
        <f t="shared" si="9"/>
        <v>0</v>
      </c>
      <c r="AC33" s="19">
        <f t="shared" si="9"/>
        <v>0</v>
      </c>
      <c r="AD33" s="19">
        <f t="shared" si="9"/>
        <v>0</v>
      </c>
      <c r="AE33" s="19">
        <f t="shared" si="9"/>
        <v>0</v>
      </c>
      <c r="AF33" s="19">
        <f t="shared" si="9"/>
        <v>0</v>
      </c>
      <c r="AG33" s="19">
        <f t="shared" si="9"/>
        <v>0</v>
      </c>
      <c r="AH33" s="19">
        <f t="shared" si="9"/>
        <v>0</v>
      </c>
      <c r="AJ33" s="19">
        <f t="shared" si="10"/>
        <v>0</v>
      </c>
    </row>
    <row r="34" spans="1:36" s="19" customFormat="1" ht="35.1" customHeight="1">
      <c r="A34" s="26"/>
      <c r="B34" s="27"/>
      <c r="C34" s="28"/>
      <c r="D34" s="29"/>
      <c r="E34" s="30"/>
      <c r="F34" s="30"/>
      <c r="G34" s="28"/>
      <c r="H34" s="31"/>
      <c r="I34" s="6"/>
      <c r="J34" s="32"/>
      <c r="K34" s="33"/>
      <c r="L34" s="34"/>
      <c r="M34" s="8"/>
      <c r="O34" s="19">
        <f t="shared" si="14"/>
        <v>0</v>
      </c>
      <c r="P34" s="19">
        <f t="shared" si="14"/>
        <v>0</v>
      </c>
      <c r="Q34" s="19">
        <f t="shared" si="14"/>
        <v>0</v>
      </c>
      <c r="R34" s="19">
        <f t="shared" si="14"/>
        <v>0</v>
      </c>
      <c r="S34" s="19">
        <f t="shared" si="14"/>
        <v>0</v>
      </c>
      <c r="T34" s="19">
        <f t="shared" si="14"/>
        <v>0</v>
      </c>
      <c r="U34" s="19">
        <f t="shared" si="14"/>
        <v>0</v>
      </c>
      <c r="W34" s="19">
        <f t="shared" si="15"/>
        <v>0</v>
      </c>
      <c r="X34" s="19">
        <f t="shared" si="15"/>
        <v>0</v>
      </c>
      <c r="Z34" s="19">
        <f t="shared" si="9"/>
        <v>0</v>
      </c>
      <c r="AA34" s="19">
        <f t="shared" si="9"/>
        <v>0</v>
      </c>
      <c r="AB34" s="19">
        <f t="shared" si="9"/>
        <v>0</v>
      </c>
      <c r="AC34" s="19">
        <f t="shared" si="9"/>
        <v>0</v>
      </c>
      <c r="AD34" s="19">
        <f t="shared" si="9"/>
        <v>0</v>
      </c>
      <c r="AE34" s="19">
        <f t="shared" si="9"/>
        <v>0</v>
      </c>
      <c r="AF34" s="19">
        <f t="shared" si="9"/>
        <v>0</v>
      </c>
      <c r="AG34" s="19">
        <f t="shared" si="9"/>
        <v>0</v>
      </c>
      <c r="AH34" s="19">
        <f t="shared" si="9"/>
        <v>0</v>
      </c>
      <c r="AJ34" s="19">
        <f t="shared" si="10"/>
        <v>0</v>
      </c>
    </row>
    <row r="35" spans="1:36" s="19" customFormat="1" ht="35.1" customHeight="1">
      <c r="A35" s="26"/>
      <c r="B35" s="27"/>
      <c r="C35" s="28"/>
      <c r="D35" s="29"/>
      <c r="E35" s="30"/>
      <c r="F35" s="30"/>
      <c r="G35" s="28"/>
      <c r="H35" s="31"/>
      <c r="I35" s="6"/>
      <c r="J35" s="32"/>
      <c r="K35" s="33"/>
      <c r="L35" s="34"/>
      <c r="M35" s="8"/>
      <c r="O35" s="19">
        <f t="shared" ref="O35:U37" si="17">IFERROR(FIND("MS",C35,5),0)</f>
        <v>0</v>
      </c>
      <c r="P35" s="19">
        <f t="shared" si="17"/>
        <v>0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f t="shared" si="17"/>
        <v>0</v>
      </c>
      <c r="U35" s="19">
        <f t="shared" si="17"/>
        <v>0</v>
      </c>
      <c r="W35" s="19">
        <f t="shared" si="15"/>
        <v>0</v>
      </c>
      <c r="X35" s="19">
        <f t="shared" si="15"/>
        <v>0</v>
      </c>
      <c r="Z35" s="19">
        <f t="shared" si="9"/>
        <v>0</v>
      </c>
      <c r="AA35" s="19">
        <f t="shared" si="9"/>
        <v>0</v>
      </c>
      <c r="AB35" s="19">
        <f t="shared" si="9"/>
        <v>0</v>
      </c>
      <c r="AC35" s="19">
        <f t="shared" si="9"/>
        <v>0</v>
      </c>
      <c r="AD35" s="19">
        <f t="shared" si="9"/>
        <v>0</v>
      </c>
      <c r="AE35" s="19">
        <f t="shared" si="9"/>
        <v>0</v>
      </c>
      <c r="AF35" s="19">
        <f t="shared" si="9"/>
        <v>0</v>
      </c>
      <c r="AG35" s="19">
        <f t="shared" si="9"/>
        <v>0</v>
      </c>
      <c r="AH35" s="19">
        <f t="shared" si="9"/>
        <v>0</v>
      </c>
      <c r="AJ35" s="19">
        <f t="shared" si="10"/>
        <v>0</v>
      </c>
    </row>
    <row r="36" spans="1:36" ht="25.15" customHeight="1">
      <c r="A36" s="26"/>
      <c r="B36" s="27"/>
      <c r="C36" s="28"/>
      <c r="D36" s="29"/>
      <c r="E36" s="30"/>
      <c r="F36" s="30"/>
      <c r="G36" s="28"/>
      <c r="H36" s="31"/>
      <c r="I36" s="6"/>
      <c r="J36" s="32"/>
      <c r="K36" s="33"/>
      <c r="L36" s="34"/>
      <c r="M36" s="8"/>
      <c r="O36" s="19">
        <f t="shared" si="17"/>
        <v>0</v>
      </c>
      <c r="P36" s="19">
        <f t="shared" si="17"/>
        <v>0</v>
      </c>
      <c r="Q36" s="19">
        <f t="shared" si="17"/>
        <v>0</v>
      </c>
      <c r="R36" s="19">
        <f t="shared" si="17"/>
        <v>0</v>
      </c>
      <c r="S36" s="19">
        <f t="shared" si="17"/>
        <v>0</v>
      </c>
      <c r="T36" s="19">
        <f t="shared" si="17"/>
        <v>0</v>
      </c>
      <c r="U36" s="19">
        <f t="shared" si="17"/>
        <v>0</v>
      </c>
      <c r="V36" s="19"/>
      <c r="W36" s="19">
        <f t="shared" si="15"/>
        <v>0</v>
      </c>
      <c r="X36" s="19">
        <f t="shared" si="15"/>
        <v>0</v>
      </c>
      <c r="Z36" s="19">
        <f t="shared" si="9"/>
        <v>0</v>
      </c>
      <c r="AA36" s="19">
        <f t="shared" si="9"/>
        <v>0</v>
      </c>
      <c r="AB36" s="19">
        <f t="shared" si="9"/>
        <v>0</v>
      </c>
      <c r="AC36" s="19">
        <f t="shared" si="9"/>
        <v>0</v>
      </c>
      <c r="AD36" s="19">
        <f t="shared" si="9"/>
        <v>0</v>
      </c>
      <c r="AE36" s="19">
        <f t="shared" si="9"/>
        <v>0</v>
      </c>
      <c r="AF36" s="19">
        <f t="shared" si="9"/>
        <v>0</v>
      </c>
      <c r="AG36" s="19">
        <f t="shared" si="9"/>
        <v>0</v>
      </c>
      <c r="AH36" s="19">
        <f t="shared" si="9"/>
        <v>0</v>
      </c>
      <c r="AJ36" s="19">
        <f t="shared" si="10"/>
        <v>0</v>
      </c>
    </row>
    <row r="37" spans="1:36" ht="25.15" customHeight="1" thickBot="1">
      <c r="A37" s="35"/>
      <c r="B37" s="36"/>
      <c r="C37" s="6"/>
      <c r="D37" s="6"/>
      <c r="E37" s="6"/>
      <c r="F37" s="6"/>
      <c r="G37" s="6"/>
      <c r="H37" s="6"/>
      <c r="I37" s="6"/>
      <c r="J37" s="32"/>
      <c r="K37" s="6"/>
      <c r="L37" s="6"/>
      <c r="M37" s="1"/>
      <c r="O37" s="19">
        <f t="shared" si="17"/>
        <v>0</v>
      </c>
      <c r="P37" s="19">
        <f t="shared" si="17"/>
        <v>0</v>
      </c>
      <c r="Q37" s="19">
        <f t="shared" si="17"/>
        <v>0</v>
      </c>
      <c r="R37" s="19">
        <f t="shared" si="17"/>
        <v>0</v>
      </c>
      <c r="S37" s="19">
        <f t="shared" si="17"/>
        <v>0</v>
      </c>
      <c r="T37" s="19">
        <f t="shared" si="17"/>
        <v>0</v>
      </c>
      <c r="U37" s="19">
        <f t="shared" si="17"/>
        <v>0</v>
      </c>
      <c r="V37" s="19"/>
      <c r="W37" s="19">
        <f t="shared" si="15"/>
        <v>0</v>
      </c>
      <c r="X37" s="19">
        <f t="shared" si="15"/>
        <v>0</v>
      </c>
      <c r="Z37" s="19">
        <f t="shared" si="9"/>
        <v>0</v>
      </c>
      <c r="AA37" s="19">
        <f t="shared" si="9"/>
        <v>0</v>
      </c>
      <c r="AB37" s="19">
        <f t="shared" si="9"/>
        <v>0</v>
      </c>
      <c r="AC37" s="19">
        <f t="shared" si="9"/>
        <v>0</v>
      </c>
      <c r="AD37" s="19">
        <f t="shared" si="9"/>
        <v>0</v>
      </c>
      <c r="AE37" s="19">
        <f t="shared" si="9"/>
        <v>0</v>
      </c>
      <c r="AF37" s="19">
        <f t="shared" si="9"/>
        <v>0</v>
      </c>
      <c r="AG37" s="19">
        <f t="shared" si="9"/>
        <v>0</v>
      </c>
      <c r="AH37" s="19">
        <f t="shared" si="9"/>
        <v>0</v>
      </c>
      <c r="AJ37" s="19">
        <f t="shared" si="10"/>
        <v>0</v>
      </c>
    </row>
    <row r="38" spans="1:36" ht="25.15" customHeight="1" thickBot="1">
      <c r="A38" s="544" t="s">
        <v>54</v>
      </c>
      <c r="B38" s="545"/>
      <c r="C38" s="545"/>
      <c r="D38" s="545"/>
      <c r="E38" s="545"/>
      <c r="F38" s="545"/>
      <c r="G38" s="545"/>
      <c r="H38" s="545"/>
      <c r="I38" s="545"/>
      <c r="J38" s="545"/>
      <c r="K38" s="545"/>
      <c r="L38" s="545"/>
      <c r="M38" s="545"/>
      <c r="N38" s="545"/>
      <c r="O38" s="37"/>
    </row>
    <row r="39" spans="1:36" ht="38.25" customHeight="1" thickBot="1">
      <c r="A39" s="546" t="s">
        <v>57</v>
      </c>
      <c r="B39" s="548" t="s">
        <v>51</v>
      </c>
      <c r="C39" s="548"/>
      <c r="D39" s="548"/>
      <c r="E39" s="548"/>
      <c r="F39" s="548"/>
      <c r="G39" s="549"/>
      <c r="H39" s="550" t="s">
        <v>55</v>
      </c>
      <c r="I39" s="551"/>
      <c r="J39" s="551"/>
      <c r="K39" s="551"/>
      <c r="L39" s="551"/>
      <c r="M39" s="551"/>
      <c r="N39" s="552" t="s">
        <v>58</v>
      </c>
      <c r="O39" s="38"/>
    </row>
    <row r="40" spans="1:36" ht="25.15" customHeight="1" thickBot="1">
      <c r="A40" s="547"/>
      <c r="B40" s="554">
        <f>A3</f>
        <v>43678</v>
      </c>
      <c r="C40" s="555"/>
      <c r="D40" s="97" t="s">
        <v>15</v>
      </c>
      <c r="E40" s="575" t="s">
        <v>50</v>
      </c>
      <c r="F40" s="576"/>
      <c r="G40" s="577"/>
      <c r="H40" s="578" t="s">
        <v>56</v>
      </c>
      <c r="I40" s="579"/>
      <c r="J40" s="580"/>
      <c r="K40" s="581" t="s">
        <v>52</v>
      </c>
      <c r="L40" s="582"/>
      <c r="M40" s="582"/>
      <c r="N40" s="553"/>
      <c r="O40" s="23"/>
    </row>
    <row r="41" spans="1:36" ht="25.15" customHeight="1" thickBot="1">
      <c r="A41" s="39"/>
      <c r="B41" s="568" t="str">
        <f>'TÜM YIL SAAT HESAPLAMA '!C2</f>
        <v>A kişisi</v>
      </c>
      <c r="C41" s="569"/>
      <c r="D41" s="98">
        <f t="shared" ref="D41:D54" si="18">(D75*I75)+(E75*K75)+(G75*L75)+(A41)+N41</f>
        <v>0</v>
      </c>
      <c r="E41" s="89" t="str">
        <f>K58</f>
        <v>A kişisi (MS)</v>
      </c>
      <c r="F41" s="90"/>
      <c r="G41" s="91">
        <f t="shared" ref="G41:G54" si="19">(L58*I75)+(M58*I75)+(N58*I75)-(L41*I75)+(L41*L75)+(O58*K75)+(A41)</f>
        <v>0</v>
      </c>
      <c r="H41" s="583" t="str">
        <f>B41</f>
        <v>A kişisi</v>
      </c>
      <c r="I41" s="583"/>
      <c r="J41" s="571"/>
      <c r="K41" s="572"/>
      <c r="L41" s="584"/>
      <c r="M41" s="585"/>
      <c r="N41" s="99"/>
      <c r="O41" s="40"/>
      <c r="P41" s="40"/>
    </row>
    <row r="42" spans="1:36" ht="25.15" customHeight="1" thickBot="1">
      <c r="A42" s="41"/>
      <c r="B42" s="568" t="str">
        <f>'TÜM YIL SAAT HESAPLAMA '!G2</f>
        <v>C kişisi</v>
      </c>
      <c r="C42" s="569"/>
      <c r="D42" s="98">
        <f t="shared" si="18"/>
        <v>0</v>
      </c>
      <c r="E42" s="92" t="str">
        <f t="shared" ref="E42:E54" si="20">K59</f>
        <v>C kişisi (MS)</v>
      </c>
      <c r="F42" s="93"/>
      <c r="G42" s="91">
        <f t="shared" si="19"/>
        <v>0</v>
      </c>
      <c r="H42" s="570" t="str">
        <f>B42</f>
        <v>C kişisi</v>
      </c>
      <c r="I42" s="570"/>
      <c r="J42" s="571"/>
      <c r="K42" s="572"/>
      <c r="L42" s="573"/>
      <c r="M42" s="574"/>
      <c r="N42" s="100"/>
      <c r="O42" s="40"/>
      <c r="P42" s="40"/>
    </row>
    <row r="43" spans="1:36" ht="25.15" customHeight="1" thickBot="1">
      <c r="A43" s="41"/>
      <c r="B43" s="568" t="str">
        <f>'TÜM YIL SAAT HESAPLAMA '!I2</f>
        <v>D kişisi</v>
      </c>
      <c r="C43" s="569"/>
      <c r="D43" s="98">
        <f t="shared" si="18"/>
        <v>0</v>
      </c>
      <c r="E43" s="92" t="str">
        <f t="shared" si="20"/>
        <v>D kişisi (MS)</v>
      </c>
      <c r="F43" s="93"/>
      <c r="G43" s="91">
        <f t="shared" si="19"/>
        <v>0</v>
      </c>
      <c r="H43" s="570" t="str">
        <f t="shared" ref="H43:H51" si="21">B43</f>
        <v>D kişisi</v>
      </c>
      <c r="I43" s="570"/>
      <c r="J43" s="571"/>
      <c r="K43" s="572"/>
      <c r="L43" s="573"/>
      <c r="M43" s="574"/>
      <c r="N43" s="101"/>
      <c r="O43" s="40"/>
      <c r="P43" s="42"/>
    </row>
    <row r="44" spans="1:36" ht="25.15" customHeight="1" thickBot="1">
      <c r="A44" s="41"/>
      <c r="B44" s="568" t="str">
        <f>'TÜM YIL SAAT HESAPLAMA '!K2</f>
        <v>E kişisi</v>
      </c>
      <c r="C44" s="569"/>
      <c r="D44" s="98">
        <f t="shared" si="18"/>
        <v>0</v>
      </c>
      <c r="E44" s="92" t="str">
        <f t="shared" si="20"/>
        <v>E kişisi (MS)</v>
      </c>
      <c r="F44" s="93"/>
      <c r="G44" s="91">
        <f t="shared" si="19"/>
        <v>0</v>
      </c>
      <c r="H44" s="570" t="str">
        <f t="shared" si="21"/>
        <v>E kişisi</v>
      </c>
      <c r="I44" s="570"/>
      <c r="J44" s="571"/>
      <c r="K44" s="586"/>
      <c r="L44" s="587"/>
      <c r="M44" s="587"/>
      <c r="N44" s="101"/>
      <c r="O44" s="40"/>
      <c r="P44" s="42"/>
    </row>
    <row r="45" spans="1:36" ht="24.6" customHeight="1" thickBot="1">
      <c r="A45" s="41"/>
      <c r="B45" s="588" t="str">
        <f>'TÜM YIL SAAT HESAPLAMA '!M2</f>
        <v>F kişisi</v>
      </c>
      <c r="C45" s="569"/>
      <c r="D45" s="98">
        <f t="shared" si="18"/>
        <v>0</v>
      </c>
      <c r="E45" s="92" t="str">
        <f t="shared" si="20"/>
        <v>F kişisi (MS)</v>
      </c>
      <c r="F45" s="93"/>
      <c r="G45" s="91">
        <f t="shared" si="19"/>
        <v>0</v>
      </c>
      <c r="H45" s="570" t="str">
        <f t="shared" si="21"/>
        <v>F kişisi</v>
      </c>
      <c r="I45" s="570"/>
      <c r="J45" s="571"/>
      <c r="K45" s="572"/>
      <c r="L45" s="573"/>
      <c r="M45" s="574"/>
      <c r="N45" s="101"/>
      <c r="O45" s="40"/>
      <c r="P45" s="42"/>
    </row>
    <row r="46" spans="1:36" ht="25.15" customHeight="1" thickBot="1">
      <c r="A46" s="41"/>
      <c r="B46" s="568" t="str">
        <f>'TÜM YIL SAAT HESAPLAMA '!O2</f>
        <v>G kişisi</v>
      </c>
      <c r="C46" s="569"/>
      <c r="D46" s="98">
        <f t="shared" si="18"/>
        <v>0</v>
      </c>
      <c r="E46" s="92" t="str">
        <f t="shared" si="20"/>
        <v>G kişisi (MS)</v>
      </c>
      <c r="F46" s="93"/>
      <c r="G46" s="91">
        <f t="shared" si="19"/>
        <v>0</v>
      </c>
      <c r="H46" s="570" t="str">
        <f t="shared" si="21"/>
        <v>G kişisi</v>
      </c>
      <c r="I46" s="570"/>
      <c r="J46" s="571"/>
      <c r="K46" s="572"/>
      <c r="L46" s="573"/>
      <c r="M46" s="574"/>
      <c r="N46" s="101"/>
      <c r="O46" s="40"/>
      <c r="P46" s="42"/>
    </row>
    <row r="47" spans="1:36" ht="25.15" customHeight="1" thickBot="1">
      <c r="A47" s="41"/>
      <c r="B47" s="568" t="str">
        <f>'TÜM YIL SAAT HESAPLAMA '!Q2</f>
        <v>H kişisi</v>
      </c>
      <c r="C47" s="569"/>
      <c r="D47" s="98">
        <f t="shared" si="18"/>
        <v>0</v>
      </c>
      <c r="E47" s="92" t="str">
        <f t="shared" si="20"/>
        <v>H kişisi (MS)</v>
      </c>
      <c r="F47" s="93"/>
      <c r="G47" s="91">
        <f t="shared" si="19"/>
        <v>0</v>
      </c>
      <c r="H47" s="570" t="str">
        <f t="shared" si="21"/>
        <v>H kişisi</v>
      </c>
      <c r="I47" s="570"/>
      <c r="J47" s="571"/>
      <c r="K47" s="572"/>
      <c r="L47" s="573"/>
      <c r="M47" s="574"/>
      <c r="N47" s="101"/>
      <c r="O47" s="40"/>
      <c r="P47" s="42"/>
    </row>
    <row r="48" spans="1:36" ht="25.15" customHeight="1" thickBot="1">
      <c r="A48" s="41"/>
      <c r="B48" s="568" t="str">
        <f>'TÜM YIL SAAT HESAPLAMA '!S2</f>
        <v>I kişisi</v>
      </c>
      <c r="C48" s="569"/>
      <c r="D48" s="98">
        <f t="shared" si="18"/>
        <v>0</v>
      </c>
      <c r="E48" s="92" t="str">
        <f t="shared" si="20"/>
        <v>I kişisi (MS)</v>
      </c>
      <c r="F48" s="93"/>
      <c r="G48" s="94">
        <f t="shared" si="19"/>
        <v>0</v>
      </c>
      <c r="H48" s="591" t="str">
        <f t="shared" si="21"/>
        <v>I kişisi</v>
      </c>
      <c r="I48" s="592"/>
      <c r="J48" s="571"/>
      <c r="K48" s="572"/>
      <c r="L48" s="573"/>
      <c r="M48" s="574"/>
      <c r="N48" s="101"/>
      <c r="O48" s="40"/>
      <c r="P48" s="42"/>
    </row>
    <row r="49" spans="1:17" ht="25.15" customHeight="1" thickBot="1">
      <c r="A49" s="41"/>
      <c r="B49" s="568" t="s">
        <v>173</v>
      </c>
      <c r="C49" s="569"/>
      <c r="D49" s="98">
        <f t="shared" si="18"/>
        <v>0</v>
      </c>
      <c r="E49" s="92" t="str">
        <f t="shared" si="20"/>
        <v>J kişisi (MS)</v>
      </c>
      <c r="F49" s="93"/>
      <c r="G49" s="94">
        <f t="shared" si="19"/>
        <v>0</v>
      </c>
      <c r="H49" s="591" t="str">
        <f t="shared" si="21"/>
        <v>J kişisi</v>
      </c>
      <c r="I49" s="592"/>
      <c r="J49" s="571"/>
      <c r="K49" s="572"/>
      <c r="L49" s="573"/>
      <c r="M49" s="574"/>
      <c r="N49" s="101"/>
      <c r="O49" s="40"/>
      <c r="P49" s="42"/>
    </row>
    <row r="50" spans="1:17" ht="27" customHeight="1" thickBot="1">
      <c r="A50" s="41"/>
      <c r="B50" s="589" t="str">
        <f>'TÜM YIL SAAT HESAPLAMA '!W2</f>
        <v>K kişisi</v>
      </c>
      <c r="C50" s="590"/>
      <c r="D50" s="98">
        <f t="shared" si="18"/>
        <v>0</v>
      </c>
      <c r="E50" s="92" t="str">
        <f t="shared" si="20"/>
        <v>K kişisi (MS)</v>
      </c>
      <c r="F50" s="93"/>
      <c r="G50" s="94">
        <f t="shared" si="19"/>
        <v>0</v>
      </c>
      <c r="H50" s="591" t="str">
        <f t="shared" si="21"/>
        <v>K kişisi</v>
      </c>
      <c r="I50" s="592"/>
      <c r="J50" s="571"/>
      <c r="K50" s="572"/>
      <c r="L50" s="573"/>
      <c r="M50" s="574"/>
      <c r="N50" s="101"/>
      <c r="O50" s="40"/>
      <c r="P50" s="42"/>
    </row>
    <row r="51" spans="1:17" ht="27" customHeight="1" thickBot="1">
      <c r="A51" s="41"/>
      <c r="B51" s="568" t="str">
        <f>'TÜM YIL SAAT HESAPLAMA '!Y2</f>
        <v>L kişisi</v>
      </c>
      <c r="C51" s="569"/>
      <c r="D51" s="98">
        <f t="shared" si="18"/>
        <v>0</v>
      </c>
      <c r="E51" s="92" t="str">
        <f t="shared" si="20"/>
        <v>L kişisi (MS)</v>
      </c>
      <c r="F51" s="93"/>
      <c r="G51" s="94">
        <f t="shared" si="19"/>
        <v>0</v>
      </c>
      <c r="H51" s="591" t="str">
        <f t="shared" si="21"/>
        <v>L kişisi</v>
      </c>
      <c r="I51" s="592"/>
      <c r="J51" s="571"/>
      <c r="K51" s="572"/>
      <c r="L51" s="573"/>
      <c r="M51" s="574"/>
      <c r="N51" s="101"/>
      <c r="O51" s="40"/>
      <c r="P51" s="42"/>
    </row>
    <row r="52" spans="1:17" ht="27" customHeight="1" thickBot="1">
      <c r="A52" s="41"/>
      <c r="B52" s="568" t="str">
        <f>'TÜM YIL SAAT HESAPLAMA '!AA2</f>
        <v>M kişisi</v>
      </c>
      <c r="C52" s="569"/>
      <c r="D52" s="98">
        <f t="shared" si="18"/>
        <v>0</v>
      </c>
      <c r="E52" s="92" t="str">
        <f t="shared" si="20"/>
        <v>M kişisi (MS)</v>
      </c>
      <c r="F52" s="93"/>
      <c r="G52" s="94">
        <f t="shared" si="19"/>
        <v>0</v>
      </c>
      <c r="H52" s="591" t="str">
        <f>B52</f>
        <v>M kişisi</v>
      </c>
      <c r="I52" s="592"/>
      <c r="J52" s="571"/>
      <c r="K52" s="572"/>
      <c r="L52" s="573"/>
      <c r="M52" s="574"/>
      <c r="N52" s="101"/>
      <c r="O52" s="40"/>
      <c r="P52" s="42"/>
    </row>
    <row r="53" spans="1:17" ht="27" customHeight="1" thickBot="1">
      <c r="A53" s="41"/>
      <c r="B53" s="568" t="str">
        <f>'TÜM YIL SAAT HESAPLAMA '!AC2</f>
        <v>N kişisi</v>
      </c>
      <c r="C53" s="569"/>
      <c r="D53" s="98">
        <f t="shared" si="18"/>
        <v>0</v>
      </c>
      <c r="E53" s="92" t="str">
        <f t="shared" si="20"/>
        <v>N kişisi (MS)</v>
      </c>
      <c r="F53" s="93"/>
      <c r="G53" s="94">
        <f t="shared" si="19"/>
        <v>0</v>
      </c>
      <c r="H53" s="591" t="str">
        <f t="shared" ref="H53:H54" si="22">B53</f>
        <v>N kişisi</v>
      </c>
      <c r="I53" s="592"/>
      <c r="J53" s="571"/>
      <c r="K53" s="572"/>
      <c r="L53" s="573"/>
      <c r="M53" s="574"/>
      <c r="N53" s="101"/>
      <c r="O53" s="40"/>
      <c r="P53" s="42"/>
    </row>
    <row r="54" spans="1:17" s="43" customFormat="1" ht="26.25" customHeight="1" thickBot="1">
      <c r="A54" s="41"/>
      <c r="B54" s="593" t="str">
        <f>'TÜM YIL SAAT HESAPLAMA '!AE2</f>
        <v>YENİ PERSONEL 3</v>
      </c>
      <c r="C54" s="594"/>
      <c r="D54" s="98">
        <f t="shared" si="18"/>
        <v>0</v>
      </c>
      <c r="E54" s="95" t="str">
        <f t="shared" si="20"/>
        <v>YENİ PERSONEL 3 (MS)</v>
      </c>
      <c r="F54" s="96"/>
      <c r="G54" s="94">
        <f t="shared" si="19"/>
        <v>0</v>
      </c>
      <c r="H54" s="595" t="str">
        <f t="shared" si="22"/>
        <v>YENİ PERSONEL 3</v>
      </c>
      <c r="I54" s="596"/>
      <c r="J54" s="571"/>
      <c r="K54" s="572"/>
      <c r="L54" s="597"/>
      <c r="M54" s="598"/>
      <c r="N54" s="101"/>
      <c r="O54" s="40"/>
      <c r="P54" s="42"/>
    </row>
    <row r="55" spans="1:17" ht="19.899999999999999" customHeight="1" thickBot="1">
      <c r="A55" s="44"/>
      <c r="B55" s="599"/>
      <c r="C55" s="599"/>
      <c r="D55" s="7"/>
      <c r="E55" s="7"/>
      <c r="F55" s="7"/>
      <c r="G55" s="45"/>
      <c r="H55" s="208"/>
      <c r="I55" s="46"/>
      <c r="J55" s="208"/>
      <c r="K55" s="47"/>
      <c r="L55" s="48"/>
      <c r="M55" s="49"/>
      <c r="N55" s="50"/>
      <c r="O55" s="40"/>
      <c r="P55" s="42"/>
    </row>
    <row r="56" spans="1:17" ht="19.899999999999999" customHeight="1">
      <c r="A56" s="44"/>
      <c r="B56" s="599"/>
      <c r="C56" s="599"/>
      <c r="D56" s="4" t="s">
        <v>9</v>
      </c>
      <c r="E56" s="5" t="s">
        <v>2</v>
      </c>
      <c r="F56" s="5"/>
      <c r="G56" s="51" t="s">
        <v>10</v>
      </c>
      <c r="H56" s="51" t="s">
        <v>9</v>
      </c>
      <c r="I56" s="52" t="s">
        <v>17</v>
      </c>
      <c r="J56" s="209"/>
      <c r="K56" s="53"/>
      <c r="L56" s="601" t="s">
        <v>48</v>
      </c>
      <c r="M56" s="603" t="s">
        <v>49</v>
      </c>
      <c r="N56" s="606" t="s">
        <v>47</v>
      </c>
      <c r="O56" s="607" t="s">
        <v>46</v>
      </c>
      <c r="P56" s="40"/>
      <c r="Q56" s="42"/>
    </row>
    <row r="57" spans="1:17" ht="19.899999999999999" customHeight="1" thickBot="1">
      <c r="A57" s="44"/>
      <c r="B57" s="600"/>
      <c r="C57" s="600"/>
      <c r="D57" s="54" t="s">
        <v>8</v>
      </c>
      <c r="E57" s="55" t="s">
        <v>8</v>
      </c>
      <c r="F57" s="55"/>
      <c r="G57" s="55" t="s">
        <v>8</v>
      </c>
      <c r="H57" s="55" t="s">
        <v>1</v>
      </c>
      <c r="I57" s="56" t="s">
        <v>11</v>
      </c>
      <c r="J57" s="57"/>
      <c r="K57" s="58"/>
      <c r="L57" s="602"/>
      <c r="M57" s="603"/>
      <c r="N57" s="606"/>
      <c r="O57" s="607"/>
      <c r="P57" s="40"/>
      <c r="Q57" s="42"/>
    </row>
    <row r="58" spans="1:17" ht="19.899999999999999" customHeight="1">
      <c r="A58" s="44"/>
      <c r="B58" s="604" t="str">
        <f>B41</f>
        <v>A kişisi</v>
      </c>
      <c r="C58" s="605"/>
      <c r="D58" s="59">
        <f>COUNTIF(C3:F36,"*" &amp; B58 &amp; "*")</f>
        <v>0</v>
      </c>
      <c r="E58" s="60">
        <f>COUNTIF(H3:H37,"*" &amp; B58 &amp; "*")</f>
        <v>0</v>
      </c>
      <c r="F58" s="60"/>
      <c r="G58" s="60">
        <f>COUNTIF(K3:L37,"*" &amp; B58 &amp; "*")</f>
        <v>0</v>
      </c>
      <c r="H58" s="60">
        <f>COUNTIF(G3:G36,"*" &amp; B58 &amp; "*")</f>
        <v>0</v>
      </c>
      <c r="I58" s="61">
        <f>J41</f>
        <v>0</v>
      </c>
      <c r="J58" s="209"/>
      <c r="K58" s="210" t="str">
        <f>B58&amp;" "&amp;"(MS)"</f>
        <v>A kişisi (MS)</v>
      </c>
      <c r="L58" s="62">
        <f>COUNTIF(C3:F36,"*" &amp; K58 &amp; "*")</f>
        <v>0</v>
      </c>
      <c r="M58" s="63">
        <f>COUNTIF(H3:H37,"*" &amp; K58 &amp; "*")</f>
        <v>0</v>
      </c>
      <c r="N58" s="64">
        <f>COUNTIF(K3:L37,"*" &amp; K58 &amp; "*")</f>
        <v>0</v>
      </c>
      <c r="O58" s="33">
        <f>COUNTIF(G3:G36,"*" &amp; K58 &amp; "*")</f>
        <v>0</v>
      </c>
      <c r="P58" s="40"/>
      <c r="Q58" s="42"/>
    </row>
    <row r="59" spans="1:17" ht="19.899999999999999" customHeight="1">
      <c r="A59" s="44"/>
      <c r="B59" s="604" t="str">
        <f t="shared" ref="B59:B68" si="23">B42</f>
        <v>C kişisi</v>
      </c>
      <c r="C59" s="605"/>
      <c r="D59" s="65">
        <f>COUNTIF(C3:F36,"*" &amp; B59 &amp; "*")</f>
        <v>0</v>
      </c>
      <c r="E59" s="60">
        <f>COUNTIF(H3:H37,"*" &amp; B59 &amp; "*")</f>
        <v>0</v>
      </c>
      <c r="F59" s="60"/>
      <c r="G59" s="60">
        <f>COUNTIF(K3:L37,"*" &amp; B59 &amp; "*")</f>
        <v>0</v>
      </c>
      <c r="H59" s="60">
        <f>COUNTIF(G3:G36,"*" &amp; B59 &amp; "*")</f>
        <v>0</v>
      </c>
      <c r="I59" s="66">
        <f>J42</f>
        <v>0</v>
      </c>
      <c r="J59" s="67"/>
      <c r="K59" s="210" t="str">
        <f>B59&amp;" "&amp;"(MS)"</f>
        <v>C kişisi (MS)</v>
      </c>
      <c r="L59" s="62">
        <f>COUNTIF(C3:F36,"*" &amp; K59 &amp; "*")</f>
        <v>0</v>
      </c>
      <c r="M59" s="63">
        <f>COUNTIF(H3:H37,"*" &amp; K59 &amp; "*")</f>
        <v>0</v>
      </c>
      <c r="N59" s="64">
        <f>COUNTIF(K3:L37,"*" &amp; K59 &amp; "*")</f>
        <v>0</v>
      </c>
      <c r="O59" s="33">
        <f>COUNTIF(G3:G36,"*" &amp; K59 &amp; "*")</f>
        <v>0</v>
      </c>
      <c r="P59" s="40"/>
      <c r="Q59" s="42"/>
    </row>
    <row r="60" spans="1:17" ht="19.899999999999999" customHeight="1">
      <c r="A60" s="44"/>
      <c r="B60" s="604" t="str">
        <f t="shared" si="23"/>
        <v>D kişisi</v>
      </c>
      <c r="C60" s="605"/>
      <c r="D60" s="59">
        <f>COUNTIF(C3:F36,"*" &amp; B60 &amp; "*")</f>
        <v>0</v>
      </c>
      <c r="E60" s="60">
        <f>COUNTIF(H3:H37,"*" &amp; B60 &amp; "*")</f>
        <v>0</v>
      </c>
      <c r="F60" s="60"/>
      <c r="G60" s="60">
        <f>COUNTIF(K3:L37,"*" &amp; B60 &amp; "*")</f>
        <v>0</v>
      </c>
      <c r="H60" s="60">
        <f>COUNTIF(G3:G36,"*" &amp; B60 &amp; "*")</f>
        <v>0</v>
      </c>
      <c r="I60" s="61">
        <f t="shared" ref="I60:I71" si="24">J43</f>
        <v>0</v>
      </c>
      <c r="J60" s="67"/>
      <c r="K60" s="210" t="str">
        <f t="shared" ref="K60:K71" si="25">B60&amp;" "&amp;"(MS)"</f>
        <v>D kişisi (MS)</v>
      </c>
      <c r="L60" s="62">
        <f>COUNTIF(C3:F36,"*" &amp; K60 &amp; "*")</f>
        <v>0</v>
      </c>
      <c r="M60" s="63">
        <f>COUNTIF(H3:H37,"*" &amp; K60 &amp; "*")</f>
        <v>0</v>
      </c>
      <c r="N60" s="64">
        <f>COUNTIF(K3:L37,"*" &amp; K60 &amp; "*")</f>
        <v>0</v>
      </c>
      <c r="O60" s="33">
        <f>COUNTIF(G3:G36,"*" &amp; K60 &amp; "*")</f>
        <v>0</v>
      </c>
      <c r="P60" s="40"/>
      <c r="Q60" s="42"/>
    </row>
    <row r="61" spans="1:17" ht="19.899999999999999" customHeight="1">
      <c r="A61" s="44"/>
      <c r="B61" s="604" t="str">
        <f>B44</f>
        <v>E kişisi</v>
      </c>
      <c r="C61" s="605"/>
      <c r="D61" s="59">
        <f>COUNTIF(C3:F36,"*" &amp; B61 &amp; "*")</f>
        <v>0</v>
      </c>
      <c r="E61" s="60">
        <f>COUNTIF(H3:H37,"*" &amp; B61 &amp; "*")</f>
        <v>0</v>
      </c>
      <c r="F61" s="60"/>
      <c r="G61" s="60">
        <f>COUNTIF(K3:L37,"*" &amp; B61 &amp; "*")</f>
        <v>0</v>
      </c>
      <c r="H61" s="60">
        <f>COUNTIF(G3:G36,"*" &amp; B61 &amp; "*")</f>
        <v>0</v>
      </c>
      <c r="I61" s="66">
        <f t="shared" si="24"/>
        <v>0</v>
      </c>
      <c r="J61" s="67"/>
      <c r="K61" s="210" t="str">
        <f t="shared" si="25"/>
        <v>E kişisi (MS)</v>
      </c>
      <c r="L61" s="62">
        <f>COUNTIF(C3:F36,"*" &amp; K61 &amp; "*")</f>
        <v>0</v>
      </c>
      <c r="M61" s="63">
        <f>COUNTIF(H3:H37,"*" &amp; K61 &amp; "*")</f>
        <v>0</v>
      </c>
      <c r="N61" s="64">
        <f>COUNTIF(K3:L37,"*" &amp; K61 &amp; "*")</f>
        <v>0</v>
      </c>
      <c r="O61" s="33">
        <f>COUNTIF(G3:G36,"*" &amp; K61 &amp; "*")</f>
        <v>0</v>
      </c>
      <c r="P61" s="40"/>
      <c r="Q61" s="42"/>
    </row>
    <row r="62" spans="1:17" ht="27" customHeight="1">
      <c r="A62" s="44"/>
      <c r="B62" s="604" t="str">
        <f>B45</f>
        <v>F kişisi</v>
      </c>
      <c r="C62" s="605"/>
      <c r="D62" s="59">
        <f>COUNTIF(C3:F36,"*" &amp; B62 &amp; "*")</f>
        <v>0</v>
      </c>
      <c r="E62" s="60">
        <f>COUNTIF(H3:H37,"*" &amp; B62 &amp; "*")</f>
        <v>0</v>
      </c>
      <c r="F62" s="60"/>
      <c r="G62" s="60">
        <f>COUNTIF(K3:L37,"*" &amp; B62 &amp; "*")</f>
        <v>0</v>
      </c>
      <c r="H62" s="60">
        <f>COUNTIF(G3:G36,"*" &amp; B62 &amp; "*")</f>
        <v>0</v>
      </c>
      <c r="I62" s="61">
        <f>J45</f>
        <v>0</v>
      </c>
      <c r="J62" s="67"/>
      <c r="K62" s="210" t="str">
        <f t="shared" si="25"/>
        <v>F kişisi (MS)</v>
      </c>
      <c r="L62" s="59">
        <f>COUNTIF(C3:F36,"*" &amp; K62 &amp; "*")</f>
        <v>0</v>
      </c>
      <c r="M62" s="63">
        <f>COUNTIF(H3:H37,"*" &amp; K62 &amp; "*")</f>
        <v>0</v>
      </c>
      <c r="N62" s="64">
        <f>COUNTIF(K3:L37,"*" &amp; K62 &amp; "*")</f>
        <v>0</v>
      </c>
      <c r="O62" s="33">
        <f>COUNTIF(G3:G36,"*" &amp; K62 &amp; "*")</f>
        <v>0</v>
      </c>
      <c r="P62" s="40"/>
      <c r="Q62" s="42"/>
    </row>
    <row r="63" spans="1:17" ht="27" customHeight="1">
      <c r="A63" s="44"/>
      <c r="B63" s="604" t="str">
        <f t="shared" si="23"/>
        <v>G kişisi</v>
      </c>
      <c r="C63" s="605"/>
      <c r="D63" s="59">
        <f>COUNTIF(C3:F36,"*" &amp; B63 &amp; "*")</f>
        <v>0</v>
      </c>
      <c r="E63" s="60">
        <f>COUNTIF(H3:H37,"*" &amp; B63 &amp; "*")</f>
        <v>0</v>
      </c>
      <c r="F63" s="60"/>
      <c r="G63" s="60">
        <f>COUNTIF(K3:L37,"*" &amp; B63 &amp; "*")</f>
        <v>0</v>
      </c>
      <c r="H63" s="60">
        <f>COUNTIF(G3:G36,"*" &amp; B63 &amp; "*")</f>
        <v>0</v>
      </c>
      <c r="I63" s="66">
        <f t="shared" si="24"/>
        <v>0</v>
      </c>
      <c r="J63" s="67"/>
      <c r="K63" s="210" t="str">
        <f t="shared" si="25"/>
        <v>G kişisi (MS)</v>
      </c>
      <c r="L63" s="59">
        <f>COUNTIF(C3:F36,"*" &amp; K63 &amp; "*")</f>
        <v>0</v>
      </c>
      <c r="M63" s="63">
        <f>COUNTIF(H3:H37,"*" &amp; K63 &amp; "*")</f>
        <v>0</v>
      </c>
      <c r="N63" s="64">
        <f>COUNTIF(K3:L37,"*" &amp; K63 &amp; "*")</f>
        <v>0</v>
      </c>
      <c r="O63" s="33">
        <f>COUNTIF(G3:G36,"*" &amp; K63 &amp; "*")</f>
        <v>0</v>
      </c>
      <c r="P63" s="40"/>
      <c r="Q63" s="42"/>
    </row>
    <row r="64" spans="1:17" ht="27" customHeight="1">
      <c r="A64" s="44"/>
      <c r="B64" s="604" t="str">
        <f t="shared" si="23"/>
        <v>H kişisi</v>
      </c>
      <c r="C64" s="605"/>
      <c r="D64" s="59">
        <f>COUNTIF(C3:F36,"*" &amp; B64 &amp; "*")</f>
        <v>0</v>
      </c>
      <c r="E64" s="60">
        <f>COUNTIF(H3:H37,"*" &amp; B64 &amp; "*")</f>
        <v>0</v>
      </c>
      <c r="F64" s="60"/>
      <c r="G64" s="60">
        <f>COUNTIF(K3:L37,"*" &amp; B64 &amp; "*")</f>
        <v>0</v>
      </c>
      <c r="H64" s="60">
        <f>COUNTIF(G3:G36,"*" &amp; B64 &amp; "*")</f>
        <v>0</v>
      </c>
      <c r="I64" s="61">
        <f t="shared" si="24"/>
        <v>0</v>
      </c>
      <c r="J64" s="68"/>
      <c r="K64" s="210" t="str">
        <f t="shared" si="25"/>
        <v>H kişisi (MS)</v>
      </c>
      <c r="L64" s="59">
        <f>COUNTIF(C3:F36,"*" &amp; K64 &amp; "*")</f>
        <v>0</v>
      </c>
      <c r="M64" s="63">
        <f>COUNTIF(K3:L37,"*" &amp; K64 &amp; "*")</f>
        <v>0</v>
      </c>
      <c r="N64" s="64">
        <f>COUNTIF(K3:L37,"*" &amp; K64 &amp; "*")</f>
        <v>0</v>
      </c>
      <c r="O64" s="33">
        <f>COUNTIF(G3:G36,"*" &amp; K64 &amp; "*")</f>
        <v>0</v>
      </c>
      <c r="P64" s="40"/>
      <c r="Q64" s="42"/>
    </row>
    <row r="65" spans="1:17" ht="27" customHeight="1">
      <c r="A65" s="44"/>
      <c r="B65" s="604" t="str">
        <f t="shared" si="23"/>
        <v>I kişisi</v>
      </c>
      <c r="C65" s="605"/>
      <c r="D65" s="59">
        <f>COUNTIF(C3:F36,"*" &amp; B65 &amp; "*")</f>
        <v>0</v>
      </c>
      <c r="E65" s="60">
        <f>COUNTIF(H3:H37,"*" &amp; B65 &amp; "*")</f>
        <v>0</v>
      </c>
      <c r="F65" s="60"/>
      <c r="G65" s="60">
        <f>COUNTIF(K3:L37,"*" &amp; B65 &amp; "*")</f>
        <v>0</v>
      </c>
      <c r="H65" s="60">
        <f>COUNTIF(G3:G36,"*" &amp; B65 &amp; "*")</f>
        <v>0</v>
      </c>
      <c r="I65" s="66">
        <f>J48</f>
        <v>0</v>
      </c>
      <c r="J65" s="67"/>
      <c r="K65" s="210" t="str">
        <f t="shared" si="25"/>
        <v>I kişisi (MS)</v>
      </c>
      <c r="L65" s="59">
        <f>COUNTIF(C3:F36,"*" &amp; K65 &amp; "*")</f>
        <v>0</v>
      </c>
      <c r="M65" s="63">
        <f>COUNTIF(K3:L37,"*" &amp; K65 &amp; "*")</f>
        <v>0</v>
      </c>
      <c r="N65" s="64">
        <f>COUNTIF(K3:L37,"*" &amp; K65 &amp; "*")</f>
        <v>0</v>
      </c>
      <c r="O65" s="33">
        <f>COUNTIF(G3:G36,"*" &amp; K65 &amp; "*")</f>
        <v>0</v>
      </c>
      <c r="P65" s="40"/>
      <c r="Q65" s="42"/>
    </row>
    <row r="66" spans="1:17" ht="23.25" customHeight="1">
      <c r="A66" s="44"/>
      <c r="B66" s="604" t="str">
        <f t="shared" si="23"/>
        <v>J kişisi</v>
      </c>
      <c r="C66" s="605"/>
      <c r="D66" s="59">
        <f>COUNTIF(C3:F36,"*" &amp; B66 &amp; "*")</f>
        <v>0</v>
      </c>
      <c r="E66" s="60">
        <f>COUNTIF(H3:H37,"*" &amp; B66 &amp; "*")</f>
        <v>0</v>
      </c>
      <c r="F66" s="60"/>
      <c r="G66" s="60">
        <f>COUNTIF(K3:L37,"*" &amp; B66 &amp; "*")</f>
        <v>0</v>
      </c>
      <c r="H66" s="60">
        <f>COUNTIF(G3:G36,"*" &amp; B66 &amp; "*")</f>
        <v>0</v>
      </c>
      <c r="I66" s="61">
        <f t="shared" si="24"/>
        <v>0</v>
      </c>
      <c r="J66" s="67"/>
      <c r="K66" s="210" t="str">
        <f t="shared" si="25"/>
        <v>J kişisi (MS)</v>
      </c>
      <c r="L66" s="59">
        <f>COUNTIF(C3:F36,"*" &amp; K66 &amp; "*")</f>
        <v>0</v>
      </c>
      <c r="M66" s="63">
        <f>COUNTIF(H3:H37,"*" &amp; K66 &amp; "*")</f>
        <v>0</v>
      </c>
      <c r="N66" s="64">
        <f>COUNTIF(K3:L37,"*" &amp; K66 &amp; "*")</f>
        <v>0</v>
      </c>
      <c r="O66" s="33">
        <f>COUNTIF(G3:G36,"*" &amp; K66 &amp; "*")</f>
        <v>0</v>
      </c>
      <c r="P66" s="40"/>
      <c r="Q66" s="42"/>
    </row>
    <row r="67" spans="1:17" ht="27" customHeight="1">
      <c r="A67" s="44"/>
      <c r="B67" s="604" t="str">
        <f t="shared" si="23"/>
        <v>K kişisi</v>
      </c>
      <c r="C67" s="605"/>
      <c r="D67" s="59">
        <f>COUNTIF(C3:F36,"*" &amp; B67 &amp; "*")</f>
        <v>0</v>
      </c>
      <c r="E67" s="60">
        <f>COUNTIF(H3:H37,"*" &amp; B67 &amp; "*")</f>
        <v>0</v>
      </c>
      <c r="F67" s="60"/>
      <c r="G67" s="60">
        <f>COUNTIF(K3:L37,"*" &amp; B67 &amp; "*")</f>
        <v>0</v>
      </c>
      <c r="H67" s="60">
        <f>COUNTIF(G3:G36,"*" &amp; B67&amp; "*")</f>
        <v>0</v>
      </c>
      <c r="I67" s="66">
        <f t="shared" si="24"/>
        <v>0</v>
      </c>
      <c r="J67" s="67"/>
      <c r="K67" s="210" t="str">
        <f t="shared" si="25"/>
        <v>K kişisi (MS)</v>
      </c>
      <c r="L67" s="59">
        <f>COUNTIF(C3:F36,"*" &amp; K67 &amp; "*")</f>
        <v>0</v>
      </c>
      <c r="M67" s="63">
        <f>COUNTIF(H3:H37,"*" &amp; K67 &amp; "*")</f>
        <v>0</v>
      </c>
      <c r="N67" s="64">
        <f>COUNTIF(K3:L37,"*" &amp; K67 &amp; "*")</f>
        <v>0</v>
      </c>
      <c r="O67" s="33">
        <f>COUNTIF(G3:G36,"*" &amp; K67&amp; "*")</f>
        <v>0</v>
      </c>
      <c r="P67" s="40"/>
      <c r="Q67" s="42"/>
    </row>
    <row r="68" spans="1:17" ht="27" customHeight="1">
      <c r="A68" s="44"/>
      <c r="B68" s="604" t="str">
        <f t="shared" si="23"/>
        <v>L kişisi</v>
      </c>
      <c r="C68" s="605"/>
      <c r="D68" s="59">
        <f>COUNTIF(C3:F36,"*" &amp; B68 &amp; "*")</f>
        <v>0</v>
      </c>
      <c r="E68" s="60">
        <f>COUNTIF(H3:H37,"*" &amp; B68 &amp; "*")</f>
        <v>0</v>
      </c>
      <c r="F68" s="60"/>
      <c r="G68" s="60">
        <f>COUNTIF(K3:L37,"*" &amp; B68 &amp; "*")</f>
        <v>0</v>
      </c>
      <c r="H68" s="60">
        <f>COUNTIF(G3:G36,"*" &amp; B68 &amp; "*")</f>
        <v>0</v>
      </c>
      <c r="I68" s="61">
        <f t="shared" si="24"/>
        <v>0</v>
      </c>
      <c r="J68" s="67"/>
      <c r="K68" s="210" t="str">
        <f t="shared" si="25"/>
        <v>L kişisi (MS)</v>
      </c>
      <c r="L68" s="59">
        <f>COUNTIF(C3:F36,"*" &amp; K68 &amp; "*")</f>
        <v>0</v>
      </c>
      <c r="M68" s="63">
        <f>COUNTIF(H3:H37,"*" &amp; K68 &amp; "*")</f>
        <v>0</v>
      </c>
      <c r="N68" s="64">
        <f>COUNTIF(K3:L37,"*" &amp; K68 &amp; "*")</f>
        <v>0</v>
      </c>
      <c r="O68" s="33">
        <f>COUNTIF(G3:G36,"*" &amp; K68 &amp; "*")</f>
        <v>0</v>
      </c>
      <c r="P68" s="40"/>
      <c r="Q68" s="42"/>
    </row>
    <row r="69" spans="1:17" ht="27" customHeight="1">
      <c r="A69" s="44"/>
      <c r="B69" s="604" t="str">
        <f>B52</f>
        <v>M kişisi</v>
      </c>
      <c r="C69" s="605"/>
      <c r="D69" s="59">
        <f>COUNTIF(C3:F36,"*" &amp; B69 &amp; "*")</f>
        <v>0</v>
      </c>
      <c r="E69" s="60">
        <f>COUNTIF(H3:H37,"*" &amp; B69 &amp; "*")</f>
        <v>0</v>
      </c>
      <c r="F69" s="60"/>
      <c r="G69" s="60">
        <f>COUNTIF(K3:L37,"*" &amp; B69 &amp; "*")</f>
        <v>0</v>
      </c>
      <c r="H69" s="60">
        <f>COUNTIF(G3:G36,"*" &amp; B69 &amp; "*")</f>
        <v>0</v>
      </c>
      <c r="I69" s="66">
        <f t="shared" si="24"/>
        <v>0</v>
      </c>
      <c r="J69" s="209"/>
      <c r="K69" s="210" t="str">
        <f t="shared" si="25"/>
        <v>M kişisi (MS)</v>
      </c>
      <c r="L69" s="59">
        <f>COUNTIF(C3:F36,"*" &amp; K69 &amp; "*")</f>
        <v>0</v>
      </c>
      <c r="M69" s="63">
        <f>COUNTIF(H3:H37,"*" &amp; K69 &amp; "*")</f>
        <v>0</v>
      </c>
      <c r="N69" s="64">
        <f>COUNTIF(K3:L37,"*" &amp; K69 &amp; "*")</f>
        <v>0</v>
      </c>
      <c r="O69" s="33">
        <f>COUNTIF(G3:G36,"*" &amp; K69 &amp; "*")</f>
        <v>0</v>
      </c>
      <c r="P69" s="40"/>
      <c r="Q69" s="42"/>
    </row>
    <row r="70" spans="1:17" ht="27" customHeight="1">
      <c r="A70" s="44"/>
      <c r="B70" s="604" t="str">
        <f t="shared" ref="B70:B71" si="26">B53</f>
        <v>N kişisi</v>
      </c>
      <c r="C70" s="605"/>
      <c r="D70" s="59">
        <f>COUNTIF(C3:F36,"*" &amp; B70 &amp; "*")</f>
        <v>0</v>
      </c>
      <c r="E70" s="60">
        <f>COUNTIF(H3:H37,"*" &amp; B70 &amp; "*")</f>
        <v>0</v>
      </c>
      <c r="F70" s="60"/>
      <c r="G70" s="60">
        <f>COUNTIF(K3:L37,"*" &amp; B70 &amp; "*")</f>
        <v>0</v>
      </c>
      <c r="H70" s="60">
        <f>COUNTIF(G3:G36,"*" &amp; B70 &amp; "*")</f>
        <v>0</v>
      </c>
      <c r="I70" s="61">
        <f t="shared" si="24"/>
        <v>0</v>
      </c>
      <c r="J70" s="209"/>
      <c r="K70" s="210" t="str">
        <f t="shared" si="25"/>
        <v>N kişisi (MS)</v>
      </c>
      <c r="L70" s="59">
        <f>COUNTIF(C3:F36,"*" &amp; K70 &amp; "*")</f>
        <v>0</v>
      </c>
      <c r="M70" s="63">
        <f>COUNTIF(H3:H37,"*" &amp; K70 &amp; "*")</f>
        <v>0</v>
      </c>
      <c r="N70" s="64">
        <f>COUNTIF(K3:L37,"*" &amp; K70 &amp; "*")</f>
        <v>0</v>
      </c>
      <c r="O70" s="33">
        <f>COUNTIF(G3:G36,"*" &amp; K70 &amp; "*")</f>
        <v>0</v>
      </c>
      <c r="P70" s="40"/>
      <c r="Q70" s="42"/>
    </row>
    <row r="71" spans="1:17" ht="27" customHeight="1" thickBot="1">
      <c r="A71" s="44"/>
      <c r="B71" s="604" t="str">
        <f t="shared" si="26"/>
        <v>YENİ PERSONEL 3</v>
      </c>
      <c r="C71" s="605"/>
      <c r="D71" s="69">
        <f>COUNTIF(C3:F36,"*" &amp; B71 &amp; "*")</f>
        <v>0</v>
      </c>
      <c r="E71" s="70">
        <f>COUNTIF(H3:H37,"*" &amp; B71 &amp; "*")</f>
        <v>0</v>
      </c>
      <c r="F71" s="70"/>
      <c r="G71" s="70">
        <f>COUNTIF(K3:L37,"*" &amp; B71 &amp; "*")</f>
        <v>0</v>
      </c>
      <c r="H71" s="70">
        <f>COUNTIF(G3:G36,"*" &amp; B71 &amp; "*")</f>
        <v>0</v>
      </c>
      <c r="I71" s="66">
        <f t="shared" si="24"/>
        <v>0</v>
      </c>
      <c r="J71" s="209"/>
      <c r="K71" s="210" t="str">
        <f t="shared" si="25"/>
        <v>YENİ PERSONEL 3 (MS)</v>
      </c>
      <c r="L71" s="69">
        <f>COUNTIF(C3:F36,"*" &amp; K71 &amp; "*")</f>
        <v>0</v>
      </c>
      <c r="M71" s="63">
        <f>COUNTIF(H3:H37,"*" &amp; K71 &amp; "*")</f>
        <v>0</v>
      </c>
      <c r="N71" s="64">
        <f>COUNTIF(K3:L37,"*" &amp; K71 &amp; "*")</f>
        <v>0</v>
      </c>
      <c r="O71" s="33">
        <f>COUNTIF(G3:G36,"*" &amp; K71 &amp; "*")</f>
        <v>0</v>
      </c>
      <c r="P71" s="40"/>
      <c r="Q71" s="42"/>
    </row>
    <row r="72" spans="1:17" ht="27" customHeight="1">
      <c r="A72" s="44"/>
      <c r="B72" s="608"/>
      <c r="C72" s="608"/>
      <c r="D72" s="71"/>
      <c r="E72" s="71"/>
      <c r="F72" s="71"/>
      <c r="G72" s="71"/>
      <c r="H72" s="609"/>
      <c r="I72" s="72"/>
      <c r="J72" s="72"/>
      <c r="K72" s="210"/>
      <c r="L72" s="48"/>
      <c r="M72" s="49"/>
      <c r="N72" s="73"/>
      <c r="O72" s="40"/>
      <c r="P72" s="42"/>
    </row>
    <row r="73" spans="1:17" ht="27" customHeight="1">
      <c r="A73" s="44"/>
      <c r="B73" s="609"/>
      <c r="C73" s="609"/>
      <c r="D73" s="74" t="s">
        <v>13</v>
      </c>
      <c r="E73" s="75"/>
      <c r="F73" s="75"/>
      <c r="G73" s="76"/>
      <c r="H73" s="609"/>
      <c r="I73" s="614" t="s">
        <v>14</v>
      </c>
      <c r="J73" s="77"/>
      <c r="K73" s="616" t="s">
        <v>16</v>
      </c>
      <c r="L73" s="618" t="s">
        <v>18</v>
      </c>
      <c r="M73" s="49"/>
      <c r="N73" s="73"/>
      <c r="O73" s="40"/>
      <c r="P73" s="42"/>
    </row>
    <row r="74" spans="1:17" ht="27" customHeight="1">
      <c r="A74" s="44"/>
      <c r="B74" s="610"/>
      <c r="C74" s="610"/>
      <c r="D74" s="78" t="s">
        <v>8</v>
      </c>
      <c r="E74" s="77" t="s">
        <v>1</v>
      </c>
      <c r="F74" s="77"/>
      <c r="G74" s="77" t="s">
        <v>12</v>
      </c>
      <c r="H74" s="609"/>
      <c r="I74" s="615"/>
      <c r="J74" s="20"/>
      <c r="K74" s="617"/>
      <c r="L74" s="619"/>
      <c r="M74" s="49"/>
      <c r="N74" s="73"/>
      <c r="O74" s="40"/>
      <c r="P74" s="42"/>
    </row>
    <row r="75" spans="1:17" ht="21" customHeight="1">
      <c r="A75" s="44"/>
      <c r="B75" s="604" t="str">
        <f>B41</f>
        <v>A kişisi</v>
      </c>
      <c r="C75" s="592"/>
      <c r="D75" s="78">
        <f t="shared" ref="D75:D88" si="27">D58+E58+G58-I58</f>
        <v>0</v>
      </c>
      <c r="E75" s="77">
        <f t="shared" ref="E75:E88" si="28">H58</f>
        <v>0</v>
      </c>
      <c r="F75" s="77"/>
      <c r="G75" s="78">
        <f t="shared" ref="G75:G88" si="29">I58</f>
        <v>0</v>
      </c>
      <c r="H75" s="609"/>
      <c r="I75" s="20">
        <v>8</v>
      </c>
      <c r="J75" s="20">
        <v>8</v>
      </c>
      <c r="K75" s="79">
        <v>15.5</v>
      </c>
      <c r="L75" s="80">
        <v>5</v>
      </c>
      <c r="M75" s="49"/>
      <c r="N75" s="73"/>
      <c r="O75" s="40"/>
      <c r="P75" s="42"/>
    </row>
    <row r="76" spans="1:17" ht="21" customHeight="1">
      <c r="A76" s="44"/>
      <c r="B76" s="604" t="str">
        <f t="shared" ref="B76:B85" si="30">B42</f>
        <v>C kişisi</v>
      </c>
      <c r="C76" s="592"/>
      <c r="D76" s="78">
        <f t="shared" si="27"/>
        <v>0</v>
      </c>
      <c r="E76" s="77">
        <f t="shared" si="28"/>
        <v>0</v>
      </c>
      <c r="F76" s="77"/>
      <c r="G76" s="77">
        <f t="shared" si="29"/>
        <v>0</v>
      </c>
      <c r="H76" s="609"/>
      <c r="I76" s="20">
        <v>8</v>
      </c>
      <c r="J76" s="20">
        <v>8</v>
      </c>
      <c r="K76" s="79">
        <v>15.5</v>
      </c>
      <c r="L76" s="80">
        <v>5</v>
      </c>
      <c r="M76" s="49"/>
      <c r="N76" s="73"/>
      <c r="O76" s="40"/>
      <c r="P76" s="42"/>
    </row>
    <row r="77" spans="1:17" ht="21" customHeight="1">
      <c r="A77" s="44"/>
      <c r="B77" s="604" t="str">
        <f t="shared" si="30"/>
        <v>D kişisi</v>
      </c>
      <c r="C77" s="592"/>
      <c r="D77" s="78">
        <f t="shared" si="27"/>
        <v>0</v>
      </c>
      <c r="E77" s="78">
        <f t="shared" si="28"/>
        <v>0</v>
      </c>
      <c r="F77" s="78"/>
      <c r="G77" s="77">
        <f t="shared" si="29"/>
        <v>0</v>
      </c>
      <c r="H77" s="609"/>
      <c r="I77" s="20">
        <v>8</v>
      </c>
      <c r="J77" s="20">
        <v>8</v>
      </c>
      <c r="K77" s="79">
        <v>15.5</v>
      </c>
      <c r="L77" s="80">
        <v>5</v>
      </c>
      <c r="M77" s="49"/>
      <c r="N77" s="73"/>
      <c r="O77" s="40"/>
      <c r="P77" s="42"/>
    </row>
    <row r="78" spans="1:17" ht="21" customHeight="1">
      <c r="A78" s="44"/>
      <c r="B78" s="604" t="str">
        <f t="shared" si="30"/>
        <v>E kişisi</v>
      </c>
      <c r="C78" s="592"/>
      <c r="D78" s="78">
        <f t="shared" si="27"/>
        <v>0</v>
      </c>
      <c r="E78" s="77">
        <f t="shared" si="28"/>
        <v>0</v>
      </c>
      <c r="F78" s="77"/>
      <c r="G78" s="77">
        <f t="shared" si="29"/>
        <v>0</v>
      </c>
      <c r="H78" s="609"/>
      <c r="I78" s="20">
        <v>8</v>
      </c>
      <c r="J78" s="81">
        <v>8</v>
      </c>
      <c r="K78" s="79">
        <v>15.5</v>
      </c>
      <c r="L78" s="80">
        <v>5</v>
      </c>
      <c r="M78" s="49"/>
      <c r="N78" s="73"/>
      <c r="O78" s="40"/>
      <c r="P78" s="42"/>
    </row>
    <row r="79" spans="1:17" ht="21" customHeight="1">
      <c r="A79" s="44"/>
      <c r="B79" s="604" t="str">
        <f t="shared" si="30"/>
        <v>F kişisi</v>
      </c>
      <c r="C79" s="592"/>
      <c r="D79" s="78">
        <f t="shared" si="27"/>
        <v>0</v>
      </c>
      <c r="E79" s="77">
        <f t="shared" si="28"/>
        <v>0</v>
      </c>
      <c r="F79" s="77"/>
      <c r="G79" s="77">
        <f t="shared" si="29"/>
        <v>0</v>
      </c>
      <c r="H79" s="609"/>
      <c r="I79" s="20">
        <v>8</v>
      </c>
      <c r="J79" s="81">
        <v>8</v>
      </c>
      <c r="K79" s="79">
        <v>15.5</v>
      </c>
      <c r="L79" s="80">
        <v>5</v>
      </c>
      <c r="M79" s="49"/>
      <c r="N79" s="73"/>
      <c r="O79" s="40"/>
      <c r="P79" s="42"/>
    </row>
    <row r="80" spans="1:17" ht="21" customHeight="1">
      <c r="A80" s="44"/>
      <c r="B80" s="604" t="str">
        <f t="shared" si="30"/>
        <v>G kişisi</v>
      </c>
      <c r="C80" s="592"/>
      <c r="D80" s="78">
        <f t="shared" si="27"/>
        <v>0</v>
      </c>
      <c r="E80" s="77">
        <f t="shared" si="28"/>
        <v>0</v>
      </c>
      <c r="F80" s="77"/>
      <c r="G80" s="77">
        <f t="shared" si="29"/>
        <v>0</v>
      </c>
      <c r="H80" s="609"/>
      <c r="I80" s="20">
        <v>8</v>
      </c>
      <c r="J80" s="81">
        <v>8</v>
      </c>
      <c r="K80" s="79">
        <v>15.5</v>
      </c>
      <c r="L80" s="80">
        <v>5</v>
      </c>
      <c r="M80" s="49"/>
      <c r="N80" s="73"/>
      <c r="O80" s="40"/>
      <c r="P80" s="42"/>
    </row>
    <row r="81" spans="1:16" ht="21" customHeight="1">
      <c r="A81" s="44"/>
      <c r="B81" s="604" t="str">
        <f t="shared" si="30"/>
        <v>H kişisi</v>
      </c>
      <c r="C81" s="592"/>
      <c r="D81" s="78">
        <f t="shared" si="27"/>
        <v>0</v>
      </c>
      <c r="E81" s="77">
        <f t="shared" si="28"/>
        <v>0</v>
      </c>
      <c r="F81" s="77"/>
      <c r="G81" s="77">
        <f t="shared" si="29"/>
        <v>0</v>
      </c>
      <c r="H81" s="609"/>
      <c r="I81" s="20">
        <v>8</v>
      </c>
      <c r="J81" s="20">
        <v>8</v>
      </c>
      <c r="K81" s="79">
        <v>15.5</v>
      </c>
      <c r="L81" s="80">
        <v>5</v>
      </c>
      <c r="M81" s="49"/>
      <c r="N81" s="73"/>
      <c r="O81" s="40"/>
      <c r="P81" s="42"/>
    </row>
    <row r="82" spans="1:16" ht="21" customHeight="1">
      <c r="A82" s="44"/>
      <c r="B82" s="604" t="str">
        <f t="shared" si="30"/>
        <v>I kişisi</v>
      </c>
      <c r="C82" s="592"/>
      <c r="D82" s="78">
        <f t="shared" si="27"/>
        <v>0</v>
      </c>
      <c r="E82" s="77">
        <f t="shared" si="28"/>
        <v>0</v>
      </c>
      <c r="F82" s="77"/>
      <c r="G82" s="77">
        <f t="shared" si="29"/>
        <v>0</v>
      </c>
      <c r="H82" s="609"/>
      <c r="I82" s="20">
        <v>8</v>
      </c>
      <c r="J82" s="20">
        <v>8</v>
      </c>
      <c r="K82" s="79">
        <v>15.5</v>
      </c>
      <c r="L82" s="80">
        <v>5</v>
      </c>
      <c r="M82" s="49"/>
      <c r="N82" s="73"/>
      <c r="O82" s="40"/>
      <c r="P82" s="42"/>
    </row>
    <row r="83" spans="1:16" ht="21" customHeight="1">
      <c r="A83" s="44"/>
      <c r="B83" s="604" t="str">
        <f t="shared" si="30"/>
        <v>J kişisi</v>
      </c>
      <c r="C83" s="592"/>
      <c r="D83" s="78">
        <f t="shared" si="27"/>
        <v>0</v>
      </c>
      <c r="E83" s="77">
        <f t="shared" si="28"/>
        <v>0</v>
      </c>
      <c r="F83" s="77"/>
      <c r="G83" s="77">
        <f t="shared" si="29"/>
        <v>0</v>
      </c>
      <c r="H83" s="609"/>
      <c r="I83" s="20">
        <v>8</v>
      </c>
      <c r="J83" s="20">
        <v>8</v>
      </c>
      <c r="K83" s="79">
        <v>15.5</v>
      </c>
      <c r="L83" s="80">
        <v>5</v>
      </c>
      <c r="M83" s="49"/>
      <c r="N83" s="73"/>
      <c r="O83" s="40"/>
      <c r="P83" s="42"/>
    </row>
    <row r="84" spans="1:16" ht="21" customHeight="1">
      <c r="A84" s="44"/>
      <c r="B84" s="604" t="str">
        <f t="shared" si="30"/>
        <v>K kişisi</v>
      </c>
      <c r="C84" s="592"/>
      <c r="D84" s="78">
        <f t="shared" si="27"/>
        <v>0</v>
      </c>
      <c r="E84" s="78">
        <f t="shared" si="28"/>
        <v>0</v>
      </c>
      <c r="F84" s="78"/>
      <c r="G84" s="77">
        <f t="shared" si="29"/>
        <v>0</v>
      </c>
      <c r="H84" s="609"/>
      <c r="I84" s="20">
        <v>8</v>
      </c>
      <c r="J84" s="20">
        <v>8</v>
      </c>
      <c r="K84" s="79">
        <v>15.5</v>
      </c>
      <c r="L84" s="80">
        <v>5</v>
      </c>
      <c r="M84" s="49"/>
      <c r="N84" s="73"/>
      <c r="O84" s="40"/>
      <c r="P84" s="42"/>
    </row>
    <row r="85" spans="1:16" ht="21" customHeight="1">
      <c r="A85" s="44"/>
      <c r="B85" s="604" t="str">
        <f t="shared" si="30"/>
        <v>L kişisi</v>
      </c>
      <c r="C85" s="592"/>
      <c r="D85" s="78">
        <f t="shared" si="27"/>
        <v>0</v>
      </c>
      <c r="E85" s="77">
        <f t="shared" si="28"/>
        <v>0</v>
      </c>
      <c r="F85" s="77"/>
      <c r="G85" s="77">
        <f t="shared" si="29"/>
        <v>0</v>
      </c>
      <c r="H85" s="609"/>
      <c r="I85" s="20">
        <v>8</v>
      </c>
      <c r="J85" s="20">
        <v>8</v>
      </c>
      <c r="K85" s="79">
        <v>15.5</v>
      </c>
      <c r="L85" s="80">
        <v>5</v>
      </c>
      <c r="M85" s="49"/>
      <c r="N85" s="73"/>
      <c r="O85" s="40"/>
      <c r="P85" s="42"/>
    </row>
    <row r="86" spans="1:16" ht="21" customHeight="1">
      <c r="A86" s="82"/>
      <c r="B86" s="604" t="str">
        <f>B69</f>
        <v>M kişisi</v>
      </c>
      <c r="C86" s="592"/>
      <c r="D86" s="78">
        <f t="shared" si="27"/>
        <v>0</v>
      </c>
      <c r="E86" s="77">
        <f t="shared" si="28"/>
        <v>0</v>
      </c>
      <c r="F86" s="77"/>
      <c r="G86" s="77">
        <f t="shared" si="29"/>
        <v>0</v>
      </c>
      <c r="H86" s="208"/>
      <c r="I86" s="20">
        <v>8</v>
      </c>
      <c r="J86" s="20">
        <v>8</v>
      </c>
      <c r="K86" s="79">
        <v>15.5</v>
      </c>
      <c r="L86" s="80">
        <v>5</v>
      </c>
      <c r="M86" s="49"/>
      <c r="N86" s="73"/>
      <c r="O86" s="40"/>
      <c r="P86" s="42"/>
    </row>
    <row r="87" spans="1:16" ht="21" customHeight="1">
      <c r="A87" s="82"/>
      <c r="B87" s="604" t="str">
        <f t="shared" ref="B87:B88" si="31">B70</f>
        <v>N kişisi</v>
      </c>
      <c r="C87" s="592"/>
      <c r="D87" s="78">
        <f t="shared" si="27"/>
        <v>0</v>
      </c>
      <c r="E87" s="78">
        <f t="shared" si="28"/>
        <v>0</v>
      </c>
      <c r="F87" s="78"/>
      <c r="G87" s="77">
        <f t="shared" si="29"/>
        <v>0</v>
      </c>
      <c r="H87" s="208"/>
      <c r="I87" s="20">
        <v>8</v>
      </c>
      <c r="J87" s="20">
        <v>8</v>
      </c>
      <c r="K87" s="79">
        <v>15.5</v>
      </c>
      <c r="L87" s="80">
        <v>5</v>
      </c>
      <c r="M87" s="49"/>
      <c r="N87" s="73"/>
      <c r="O87" s="40"/>
      <c r="P87" s="42"/>
    </row>
    <row r="88" spans="1:16" ht="21" customHeight="1">
      <c r="A88" s="82"/>
      <c r="B88" s="604" t="str">
        <f t="shared" si="31"/>
        <v>YENİ PERSONEL 3</v>
      </c>
      <c r="C88" s="592"/>
      <c r="D88" s="78">
        <f t="shared" si="27"/>
        <v>0</v>
      </c>
      <c r="E88" s="77">
        <f t="shared" si="28"/>
        <v>0</v>
      </c>
      <c r="F88" s="77"/>
      <c r="G88" s="77">
        <f t="shared" si="29"/>
        <v>0</v>
      </c>
      <c r="H88" s="208"/>
      <c r="I88" s="20">
        <v>8</v>
      </c>
      <c r="J88" s="20">
        <v>8</v>
      </c>
      <c r="K88" s="79">
        <v>15.5</v>
      </c>
      <c r="L88" s="80">
        <v>5</v>
      </c>
      <c r="M88" s="49"/>
      <c r="N88" s="73"/>
      <c r="O88" s="40"/>
      <c r="P88" s="42"/>
    </row>
    <row r="89" spans="1:16" ht="16.5" thickBot="1">
      <c r="A89" s="642"/>
      <c r="B89" s="643"/>
      <c r="C89" s="643"/>
      <c r="D89" s="643"/>
      <c r="E89" s="643"/>
      <c r="F89" s="643"/>
      <c r="G89" s="643"/>
      <c r="H89" s="643"/>
      <c r="I89" s="643"/>
      <c r="J89" s="643"/>
      <c r="K89" s="83"/>
      <c r="L89" s="84"/>
      <c r="M89" s="85"/>
      <c r="N89" s="86"/>
      <c r="O89" s="87"/>
    </row>
    <row r="90" spans="1:16" ht="90" customHeight="1" thickBot="1">
      <c r="A90" s="611" t="s">
        <v>59</v>
      </c>
      <c r="B90" s="612"/>
      <c r="C90" s="612"/>
      <c r="D90" s="612"/>
      <c r="E90" s="612"/>
      <c r="F90" s="612"/>
      <c r="G90" s="612"/>
      <c r="H90" s="612"/>
      <c r="I90" s="612"/>
      <c r="J90" s="612"/>
      <c r="K90" s="612"/>
      <c r="L90" s="613"/>
    </row>
    <row r="91" spans="1:16" ht="27" customHeight="1"/>
  </sheetData>
  <sheetProtection selectLockedCells="1" selectUnlockedCells="1"/>
  <mergeCells count="108">
    <mergeCell ref="B88:C88"/>
    <mergeCell ref="A89:J89"/>
    <mergeCell ref="A90:L90"/>
    <mergeCell ref="B82:C82"/>
    <mergeCell ref="B83:C83"/>
    <mergeCell ref="B84:C84"/>
    <mergeCell ref="B85:C85"/>
    <mergeCell ref="B86:C86"/>
    <mergeCell ref="B87:C87"/>
    <mergeCell ref="I73:I74"/>
    <mergeCell ref="K73:K74"/>
    <mergeCell ref="L73:L74"/>
    <mergeCell ref="B75:C75"/>
    <mergeCell ref="B76:C76"/>
    <mergeCell ref="B77:C77"/>
    <mergeCell ref="B68:C68"/>
    <mergeCell ref="B69:C69"/>
    <mergeCell ref="B70:C70"/>
    <mergeCell ref="B71:C71"/>
    <mergeCell ref="B72:C74"/>
    <mergeCell ref="H72:H85"/>
    <mergeCell ref="B78:C78"/>
    <mergeCell ref="B79:C79"/>
    <mergeCell ref="B80:C80"/>
    <mergeCell ref="B81:C81"/>
    <mergeCell ref="B62:C62"/>
    <mergeCell ref="B63:C63"/>
    <mergeCell ref="B64:C64"/>
    <mergeCell ref="B65:C65"/>
    <mergeCell ref="B66:C66"/>
    <mergeCell ref="B67:C67"/>
    <mergeCell ref="N56:N57"/>
    <mergeCell ref="O56:O57"/>
    <mergeCell ref="B58:C58"/>
    <mergeCell ref="B59:C59"/>
    <mergeCell ref="B60:C60"/>
    <mergeCell ref="B61:C61"/>
    <mergeCell ref="B54:C54"/>
    <mergeCell ref="H54:I54"/>
    <mergeCell ref="J54:K54"/>
    <mergeCell ref="L54:M54"/>
    <mergeCell ref="B55:C57"/>
    <mergeCell ref="L56:L57"/>
    <mergeCell ref="M56:M57"/>
    <mergeCell ref="B52:C52"/>
    <mergeCell ref="H52:I52"/>
    <mergeCell ref="J52:K52"/>
    <mergeCell ref="L52:M52"/>
    <mergeCell ref="B53:C53"/>
    <mergeCell ref="H53:I53"/>
    <mergeCell ref="J53:K53"/>
    <mergeCell ref="L53:M53"/>
    <mergeCell ref="B50:C50"/>
    <mergeCell ref="H50:I50"/>
    <mergeCell ref="J50:K50"/>
    <mergeCell ref="L50:M50"/>
    <mergeCell ref="B51:C51"/>
    <mergeCell ref="H51:I51"/>
    <mergeCell ref="J51:K51"/>
    <mergeCell ref="L51:M51"/>
    <mergeCell ref="B48:C48"/>
    <mergeCell ref="H48:I48"/>
    <mergeCell ref="J48:K48"/>
    <mergeCell ref="L48:M48"/>
    <mergeCell ref="B49:C49"/>
    <mergeCell ref="H49:I49"/>
    <mergeCell ref="J49:K49"/>
    <mergeCell ref="L49:M49"/>
    <mergeCell ref="B46:C46"/>
    <mergeCell ref="H46:I46"/>
    <mergeCell ref="J46:K46"/>
    <mergeCell ref="L46:M46"/>
    <mergeCell ref="B47:C47"/>
    <mergeCell ref="H47:I47"/>
    <mergeCell ref="J47:K47"/>
    <mergeCell ref="L47:M47"/>
    <mergeCell ref="B44:C44"/>
    <mergeCell ref="H44:I44"/>
    <mergeCell ref="J44:K44"/>
    <mergeCell ref="L44:M44"/>
    <mergeCell ref="B45:C45"/>
    <mergeCell ref="H45:I45"/>
    <mergeCell ref="J45:K45"/>
    <mergeCell ref="L45:M45"/>
    <mergeCell ref="B42:C42"/>
    <mergeCell ref="H42:I42"/>
    <mergeCell ref="J42:K42"/>
    <mergeCell ref="L42:M42"/>
    <mergeCell ref="B43:C43"/>
    <mergeCell ref="H43:I43"/>
    <mergeCell ref="J43:K43"/>
    <mergeCell ref="L43:M43"/>
    <mergeCell ref="H40:J40"/>
    <mergeCell ref="K40:M40"/>
    <mergeCell ref="B41:C41"/>
    <mergeCell ref="H41:I41"/>
    <mergeCell ref="J41:K41"/>
    <mergeCell ref="L41:M41"/>
    <mergeCell ref="A1:E1"/>
    <mergeCell ref="N1:AK1"/>
    <mergeCell ref="A2:E2"/>
    <mergeCell ref="A38:N38"/>
    <mergeCell ref="A39:A40"/>
    <mergeCell ref="B39:G39"/>
    <mergeCell ref="H39:M39"/>
    <mergeCell ref="N39:N40"/>
    <mergeCell ref="B40:C40"/>
    <mergeCell ref="E40:G40"/>
  </mergeCells>
  <conditionalFormatting sqref="B5">
    <cfRule type="containsText" dxfId="9" priority="2" operator="containsText" text="Pazar">
      <formula>NOT(ISERROR(SEARCH("Pazar",B5)))</formula>
    </cfRule>
  </conditionalFormatting>
  <conditionalFormatting sqref="A4">
    <cfRule type="containsText" dxfId="8" priority="1" operator="containsText" text="pazar">
      <formula>NOT(ISERROR(SEARCH("pazar",A4)))</formula>
    </cfRule>
  </conditionalFormatting>
  <pageMargins left="0.22" right="0.15748031496062992" top="0.63" bottom="0.74803149606299213" header="0.51181102362204722" footer="0.51181102362204722"/>
  <pageSetup scale="42" firstPageNumber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91"/>
  <sheetViews>
    <sheetView view="pageBreakPreview" zoomScale="60" zoomScaleNormal="70" workbookViewId="0">
      <selection activeCell="AO11" sqref="AO10:AO11"/>
    </sheetView>
  </sheetViews>
  <sheetFormatPr defaultColWidth="9.28515625" defaultRowHeight="15"/>
  <cols>
    <col min="1" max="1" width="16.5703125" style="50" customWidth="1"/>
    <col min="2" max="3" width="22" style="50" customWidth="1"/>
    <col min="4" max="4" width="28" style="50" customWidth="1"/>
    <col min="5" max="5" width="26.7109375" style="50" customWidth="1"/>
    <col min="6" max="6" width="25.28515625" style="50" hidden="1" customWidth="1"/>
    <col min="7" max="7" width="27.28515625" style="50" customWidth="1"/>
    <col min="8" max="8" width="41.7109375" style="50" customWidth="1"/>
    <col min="9" max="9" width="20.28515625" style="50" hidden="1" customWidth="1"/>
    <col min="10" max="10" width="26.7109375" style="88" customWidth="1"/>
    <col min="11" max="11" width="19.7109375" style="50" customWidth="1"/>
    <col min="12" max="12" width="19.42578125" style="50" customWidth="1"/>
    <col min="13" max="13" width="57.42578125" style="50" customWidth="1"/>
    <col min="14" max="14" width="16.42578125" style="10" customWidth="1"/>
    <col min="15" max="37" width="9.28515625" style="10" hidden="1" customWidth="1"/>
    <col min="38" max="39" width="0" style="10" hidden="1" customWidth="1"/>
    <col min="40" max="40" width="28.85546875" style="10" customWidth="1"/>
    <col min="41" max="16384" width="9.28515625" style="10"/>
  </cols>
  <sheetData>
    <row r="1" spans="1:44" ht="35.1" customHeight="1" thickBot="1">
      <c r="A1" s="558"/>
      <c r="B1" s="558"/>
      <c r="C1" s="558"/>
      <c r="D1" s="558"/>
      <c r="E1" s="558"/>
      <c r="F1" s="104"/>
      <c r="G1" s="132">
        <f>A3</f>
        <v>43709</v>
      </c>
      <c r="H1" s="131" t="s">
        <v>106</v>
      </c>
      <c r="I1" s="104"/>
      <c r="J1" s="104"/>
      <c r="K1" s="104"/>
      <c r="L1" s="104"/>
      <c r="M1" s="105"/>
      <c r="N1" s="620" t="s">
        <v>53</v>
      </c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</row>
    <row r="2" spans="1:44" ht="35.1" customHeight="1">
      <c r="A2" s="622" t="s">
        <v>0</v>
      </c>
      <c r="B2" s="623"/>
      <c r="C2" s="624"/>
      <c r="D2" s="624"/>
      <c r="E2" s="624"/>
      <c r="F2" s="11" t="s">
        <v>19</v>
      </c>
      <c r="G2" s="18" t="s">
        <v>1</v>
      </c>
      <c r="H2" s="15" t="s">
        <v>2</v>
      </c>
      <c r="I2" s="107" t="s">
        <v>3</v>
      </c>
      <c r="J2" s="108" t="s">
        <v>4</v>
      </c>
      <c r="K2" s="12" t="s">
        <v>5</v>
      </c>
      <c r="L2" s="13" t="s">
        <v>6</v>
      </c>
      <c r="M2" s="111" t="s">
        <v>7</v>
      </c>
      <c r="AN2" s="310" t="s">
        <v>92</v>
      </c>
      <c r="AO2" s="318" t="s">
        <v>95</v>
      </c>
      <c r="AP2" s="311" t="s">
        <v>93</v>
      </c>
      <c r="AQ2" s="311" t="s">
        <v>94</v>
      </c>
      <c r="AR2" s="307" t="s">
        <v>13</v>
      </c>
    </row>
    <row r="3" spans="1:44" s="19" customFormat="1" ht="35.1" customHeight="1">
      <c r="A3" s="14">
        <v>43709</v>
      </c>
      <c r="B3" s="103">
        <f>A3</f>
        <v>43709</v>
      </c>
      <c r="C3" s="110"/>
      <c r="D3" s="110"/>
      <c r="E3" s="110"/>
      <c r="F3" s="110"/>
      <c r="G3" s="110"/>
      <c r="H3" s="110"/>
      <c r="I3" s="17"/>
      <c r="J3" s="9" t="str">
        <f>IF(AJ3&gt;0,"Mesai Var","-")</f>
        <v>-</v>
      </c>
      <c r="K3" s="112"/>
      <c r="L3" s="112"/>
      <c r="M3" s="112"/>
      <c r="O3" s="19">
        <f>IFERROR(FIND("MS",D8,5),0)</f>
        <v>0</v>
      </c>
      <c r="P3" s="19">
        <f>IFERROR(FIND("MS",D3,5),0)</f>
        <v>0</v>
      </c>
      <c r="Q3" s="19">
        <f>IFERROR(FIND("MS",E3,5),0)</f>
        <v>0</v>
      </c>
      <c r="R3" s="19">
        <f>IFERROR(FIND("MS",F3,5),0)</f>
        <v>0</v>
      </c>
      <c r="S3" s="19">
        <f t="shared" ref="S3:X18" si="0">IFERROR(FIND("MS",G3,5),0)</f>
        <v>0</v>
      </c>
      <c r="T3" s="19">
        <f t="shared" si="0"/>
        <v>0</v>
      </c>
      <c r="U3" s="19">
        <f t="shared" si="0"/>
        <v>0</v>
      </c>
      <c r="W3" s="19">
        <f t="shared" ref="W3" si="1">IFERROR(FIND("MS",K3,5),0)</f>
        <v>0</v>
      </c>
      <c r="X3" s="19">
        <f>IFERROR(FIND("MS",L3,5),0)</f>
        <v>0</v>
      </c>
      <c r="Z3" s="19">
        <f>VALUE(P3)</f>
        <v>0</v>
      </c>
      <c r="AA3" s="19">
        <f t="shared" ref="AA3:AH18" si="2">VALUE(Q3)</f>
        <v>0</v>
      </c>
      <c r="AB3" s="19">
        <f t="shared" si="2"/>
        <v>0</v>
      </c>
      <c r="AC3" s="19">
        <f t="shared" si="2"/>
        <v>0</v>
      </c>
      <c r="AD3" s="19">
        <f t="shared" si="2"/>
        <v>0</v>
      </c>
      <c r="AE3" s="19">
        <f t="shared" si="2"/>
        <v>0</v>
      </c>
      <c r="AF3" s="19">
        <f t="shared" si="2"/>
        <v>0</v>
      </c>
      <c r="AG3" s="19">
        <f t="shared" si="2"/>
        <v>0</v>
      </c>
      <c r="AH3" s="19">
        <f t="shared" si="2"/>
        <v>0</v>
      </c>
      <c r="AJ3" s="19">
        <f>SUM(Z3:AH3)</f>
        <v>0</v>
      </c>
      <c r="AN3" s="308" t="str">
        <f>B41</f>
        <v>A kişisi</v>
      </c>
      <c r="AO3" s="323"/>
      <c r="AP3" s="320"/>
      <c r="AQ3" s="313"/>
      <c r="AR3" s="317">
        <f>AO3+AP3+(AQ3/8)</f>
        <v>0</v>
      </c>
    </row>
    <row r="4" spans="1:44" s="19" customFormat="1" ht="35.1" customHeight="1">
      <c r="A4" s="102">
        <f>A3+1</f>
        <v>43710</v>
      </c>
      <c r="B4" s="103">
        <f>A4</f>
        <v>43710</v>
      </c>
      <c r="C4" s="110"/>
      <c r="D4" s="110"/>
      <c r="E4" s="110"/>
      <c r="F4" s="110"/>
      <c r="G4" s="110"/>
      <c r="H4" s="110"/>
      <c r="I4" s="17"/>
      <c r="J4" s="9" t="str">
        <f t="shared" ref="J4:J33" si="3">IF(AJ4&gt;0,"Mesai Var","-")</f>
        <v>-</v>
      </c>
      <c r="K4" s="112"/>
      <c r="L4" s="112"/>
      <c r="M4" s="112"/>
      <c r="O4" s="19">
        <f t="shared" ref="O4:O30" si="4">IFERROR(FIND("MS",C4,5),0)</f>
        <v>0</v>
      </c>
      <c r="P4" s="19">
        <f>IFERROR(FIND("MS",#REF!,5),0)</f>
        <v>0</v>
      </c>
      <c r="Q4" s="19">
        <f t="shared" ref="Q4:Q24" si="5">IFERROR(FIND("MS",E4,5),0)</f>
        <v>0</v>
      </c>
      <c r="R4" s="19">
        <f>IFERROR(FIND("MS",D4,5),0)</f>
        <v>0</v>
      </c>
      <c r="S4" s="19">
        <f t="shared" si="0"/>
        <v>0</v>
      </c>
      <c r="T4" s="19">
        <f t="shared" si="0"/>
        <v>0</v>
      </c>
      <c r="U4" s="19">
        <f t="shared" si="0"/>
        <v>0</v>
      </c>
      <c r="W4" s="19">
        <f t="shared" si="0"/>
        <v>0</v>
      </c>
      <c r="X4" s="19">
        <f>IFERROR(FIND("MS",L4,5),0)</f>
        <v>0</v>
      </c>
      <c r="Z4" s="19">
        <f>VALUE(P4)</f>
        <v>0</v>
      </c>
      <c r="AA4" s="19">
        <f t="shared" si="2"/>
        <v>0</v>
      </c>
      <c r="AB4" s="19">
        <f t="shared" si="2"/>
        <v>0</v>
      </c>
      <c r="AC4" s="19">
        <f t="shared" si="2"/>
        <v>0</v>
      </c>
      <c r="AD4" s="19">
        <f t="shared" si="2"/>
        <v>0</v>
      </c>
      <c r="AE4" s="19">
        <f t="shared" si="2"/>
        <v>0</v>
      </c>
      <c r="AF4" s="19">
        <f t="shared" si="2"/>
        <v>0</v>
      </c>
      <c r="AG4" s="19">
        <f t="shared" si="2"/>
        <v>0</v>
      </c>
      <c r="AH4" s="19">
        <f t="shared" si="2"/>
        <v>0</v>
      </c>
      <c r="AJ4" s="19">
        <f>SUM(Z4:AH4)</f>
        <v>0</v>
      </c>
      <c r="AN4" s="308" t="str">
        <f t="shared" ref="AN4:AN16" si="6">B42</f>
        <v>C kişisi</v>
      </c>
      <c r="AO4" s="319"/>
      <c r="AP4" s="320"/>
      <c r="AQ4" s="314"/>
      <c r="AR4" s="317">
        <f t="shared" ref="AR4:AR16" si="7">AO4+AP4+(AQ4/8)</f>
        <v>0</v>
      </c>
    </row>
    <row r="5" spans="1:44" ht="35.1" customHeight="1">
      <c r="A5" s="102">
        <f>A4+1</f>
        <v>43711</v>
      </c>
      <c r="B5" s="103">
        <f t="shared" ref="B5:B33" si="8">A5</f>
        <v>43711</v>
      </c>
      <c r="C5" s="110"/>
      <c r="D5" s="110"/>
      <c r="E5" s="110"/>
      <c r="F5" s="110"/>
      <c r="G5" s="110"/>
      <c r="H5" s="110"/>
      <c r="I5" s="17"/>
      <c r="J5" s="9" t="str">
        <f t="shared" si="3"/>
        <v>-</v>
      </c>
      <c r="K5" s="112"/>
      <c r="L5" s="112"/>
      <c r="M5" s="112"/>
      <c r="O5" s="19">
        <f t="shared" si="4"/>
        <v>0</v>
      </c>
      <c r="P5" s="19">
        <f>IFERROR(FIND("MS",#REF!,5),0)</f>
        <v>0</v>
      </c>
      <c r="Q5" s="19">
        <f t="shared" si="5"/>
        <v>0</v>
      </c>
      <c r="R5" s="19">
        <f>IFERROR(FIND("MS",D5,5),0)</f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9"/>
      <c r="W5" s="19">
        <f t="shared" si="0"/>
        <v>0</v>
      </c>
      <c r="X5" s="19">
        <f t="shared" si="0"/>
        <v>0</v>
      </c>
      <c r="Z5" s="19">
        <f t="shared" ref="Z5:AH37" si="9">VALUE(P5)</f>
        <v>0</v>
      </c>
      <c r="AA5" s="19">
        <f t="shared" si="2"/>
        <v>0</v>
      </c>
      <c r="AB5" s="19">
        <f t="shared" si="2"/>
        <v>0</v>
      </c>
      <c r="AC5" s="19">
        <f t="shared" si="2"/>
        <v>0</v>
      </c>
      <c r="AD5" s="19">
        <f t="shared" si="2"/>
        <v>0</v>
      </c>
      <c r="AE5" s="19">
        <f t="shared" si="2"/>
        <v>0</v>
      </c>
      <c r="AF5" s="19">
        <f t="shared" si="2"/>
        <v>0</v>
      </c>
      <c r="AG5" s="19">
        <f t="shared" si="2"/>
        <v>0</v>
      </c>
      <c r="AH5" s="19">
        <f t="shared" si="2"/>
        <v>0</v>
      </c>
      <c r="AJ5" s="19">
        <f t="shared" ref="AJ5:AJ37" si="10">SUM(Z5:AH5)</f>
        <v>0</v>
      </c>
      <c r="AN5" s="308" t="str">
        <f t="shared" si="6"/>
        <v>D kişisi</v>
      </c>
      <c r="AO5" s="323"/>
      <c r="AP5" s="320"/>
      <c r="AQ5" s="314"/>
      <c r="AR5" s="317">
        <f t="shared" si="7"/>
        <v>0</v>
      </c>
    </row>
    <row r="6" spans="1:44" s="19" customFormat="1" ht="35.1" customHeight="1">
      <c r="A6" s="102">
        <f t="shared" ref="A6:A32" si="11">A5+1</f>
        <v>43712</v>
      </c>
      <c r="B6" s="103">
        <f t="shared" si="8"/>
        <v>43712</v>
      </c>
      <c r="C6" s="110"/>
      <c r="D6" s="110"/>
      <c r="E6" s="110"/>
      <c r="F6" s="110"/>
      <c r="G6" s="110"/>
      <c r="H6" s="110"/>
      <c r="I6" s="17"/>
      <c r="J6" s="9" t="str">
        <f t="shared" si="3"/>
        <v>-</v>
      </c>
      <c r="K6" s="112"/>
      <c r="L6" s="112"/>
      <c r="M6" s="112"/>
      <c r="O6" s="19">
        <f t="shared" si="4"/>
        <v>0</v>
      </c>
      <c r="P6" s="19">
        <f>IFERROR(FIND("MS",#REF!,5),0)</f>
        <v>0</v>
      </c>
      <c r="Q6" s="19">
        <f t="shared" si="5"/>
        <v>0</v>
      </c>
      <c r="R6" s="19">
        <f>IFERROR(FIND("MS",D6,5),0)</f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W6" s="19">
        <f>IFERROR(FIND("MS",K6,5),0)</f>
        <v>0</v>
      </c>
      <c r="X6" s="19">
        <f t="shared" si="0"/>
        <v>0</v>
      </c>
      <c r="Z6" s="19">
        <f t="shared" si="9"/>
        <v>0</v>
      </c>
      <c r="AA6" s="19">
        <f t="shared" si="2"/>
        <v>0</v>
      </c>
      <c r="AB6" s="19">
        <f t="shared" si="2"/>
        <v>0</v>
      </c>
      <c r="AC6" s="19">
        <f t="shared" si="2"/>
        <v>0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J6" s="19">
        <f t="shared" si="10"/>
        <v>0</v>
      </c>
      <c r="AN6" s="308" t="str">
        <f t="shared" si="6"/>
        <v>E kişisi</v>
      </c>
      <c r="AO6" s="323"/>
      <c r="AP6" s="320"/>
      <c r="AQ6" s="313"/>
      <c r="AR6" s="317">
        <f t="shared" si="7"/>
        <v>0</v>
      </c>
    </row>
    <row r="7" spans="1:44" s="19" customFormat="1" ht="35.1" customHeight="1">
      <c r="A7" s="102">
        <f t="shared" si="11"/>
        <v>43713</v>
      </c>
      <c r="B7" s="103">
        <f t="shared" si="8"/>
        <v>43713</v>
      </c>
      <c r="C7" s="110"/>
      <c r="D7" s="110"/>
      <c r="E7" s="110"/>
      <c r="F7" s="110"/>
      <c r="G7" s="110"/>
      <c r="H7" s="110"/>
      <c r="I7" s="17"/>
      <c r="J7" s="9" t="str">
        <f t="shared" si="3"/>
        <v>-</v>
      </c>
      <c r="K7" s="112"/>
      <c r="L7" s="112"/>
      <c r="M7" s="112"/>
      <c r="O7" s="19">
        <f t="shared" si="4"/>
        <v>0</v>
      </c>
      <c r="P7" s="19">
        <f>IFERROR(FIND("MS",#REF!,5),0)</f>
        <v>0</v>
      </c>
      <c r="Q7" s="19">
        <f t="shared" si="5"/>
        <v>0</v>
      </c>
      <c r="R7" s="19">
        <f>IFERROR(FIND("MS",D7,5),0)</f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W7" s="19">
        <f>IFERROR(FIND("MS",K7,5),0)</f>
        <v>0</v>
      </c>
      <c r="X7" s="19">
        <f t="shared" si="0"/>
        <v>0</v>
      </c>
      <c r="Z7" s="19">
        <f t="shared" si="9"/>
        <v>0</v>
      </c>
      <c r="AA7" s="19">
        <f t="shared" si="2"/>
        <v>0</v>
      </c>
      <c r="AB7" s="19">
        <f t="shared" si="2"/>
        <v>0</v>
      </c>
      <c r="AC7" s="19">
        <f t="shared" si="2"/>
        <v>0</v>
      </c>
      <c r="AD7" s="19">
        <f t="shared" si="2"/>
        <v>0</v>
      </c>
      <c r="AE7" s="19">
        <f t="shared" si="2"/>
        <v>0</v>
      </c>
      <c r="AF7" s="19">
        <f t="shared" si="2"/>
        <v>0</v>
      </c>
      <c r="AG7" s="19">
        <f t="shared" si="2"/>
        <v>0</v>
      </c>
      <c r="AH7" s="19">
        <f t="shared" si="2"/>
        <v>0</v>
      </c>
      <c r="AJ7" s="19">
        <f t="shared" si="10"/>
        <v>0</v>
      </c>
      <c r="AN7" s="308" t="str">
        <f t="shared" si="6"/>
        <v>F kişisi</v>
      </c>
      <c r="AO7" s="323"/>
      <c r="AP7" s="320"/>
      <c r="AQ7" s="314"/>
      <c r="AR7" s="317">
        <f t="shared" si="7"/>
        <v>0</v>
      </c>
    </row>
    <row r="8" spans="1:44" ht="35.1" customHeight="1">
      <c r="A8" s="102">
        <f t="shared" si="11"/>
        <v>43714</v>
      </c>
      <c r="B8" s="103">
        <f t="shared" si="8"/>
        <v>43714</v>
      </c>
      <c r="C8" s="110"/>
      <c r="D8" s="110"/>
      <c r="E8" s="110"/>
      <c r="F8" s="110"/>
      <c r="G8" s="110"/>
      <c r="H8" s="110"/>
      <c r="I8" s="17"/>
      <c r="J8" s="9" t="str">
        <f t="shared" si="3"/>
        <v>-</v>
      </c>
      <c r="K8" s="112"/>
      <c r="L8" s="112"/>
      <c r="M8" s="112"/>
      <c r="O8" s="19">
        <f t="shared" si="4"/>
        <v>0</v>
      </c>
      <c r="P8" s="19">
        <f>IFERROR(FIND("MS",#REF!,5),0)</f>
        <v>0</v>
      </c>
      <c r="Q8" s="19">
        <f t="shared" si="5"/>
        <v>0</v>
      </c>
      <c r="R8" s="19">
        <f>IFERROR(FIND("MS",#REF!,5),0)</f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/>
      <c r="W8" s="19">
        <f>IFERROR(FIND("MS",K8,5),0)</f>
        <v>0</v>
      </c>
      <c r="X8" s="19">
        <f t="shared" si="0"/>
        <v>0</v>
      </c>
      <c r="Z8" s="19">
        <f t="shared" si="9"/>
        <v>0</v>
      </c>
      <c r="AA8" s="19">
        <f t="shared" si="2"/>
        <v>0</v>
      </c>
      <c r="AB8" s="19">
        <f t="shared" si="2"/>
        <v>0</v>
      </c>
      <c r="AC8" s="19">
        <f t="shared" si="2"/>
        <v>0</v>
      </c>
      <c r="AD8" s="19">
        <f t="shared" si="2"/>
        <v>0</v>
      </c>
      <c r="AE8" s="19">
        <f t="shared" si="2"/>
        <v>0</v>
      </c>
      <c r="AF8" s="19">
        <f t="shared" si="2"/>
        <v>0</v>
      </c>
      <c r="AG8" s="19">
        <f t="shared" si="2"/>
        <v>0</v>
      </c>
      <c r="AH8" s="19">
        <f t="shared" si="2"/>
        <v>0</v>
      </c>
      <c r="AJ8" s="19">
        <f t="shared" si="10"/>
        <v>0</v>
      </c>
      <c r="AN8" s="308" t="str">
        <f t="shared" si="6"/>
        <v>G kişisi</v>
      </c>
      <c r="AO8" s="323"/>
      <c r="AP8" s="320"/>
      <c r="AQ8" s="314"/>
      <c r="AR8" s="317">
        <f t="shared" si="7"/>
        <v>0</v>
      </c>
    </row>
    <row r="9" spans="1:44" ht="35.1" customHeight="1">
      <c r="A9" s="102">
        <f t="shared" si="11"/>
        <v>43715</v>
      </c>
      <c r="B9" s="103">
        <f t="shared" si="8"/>
        <v>43715</v>
      </c>
      <c r="C9" s="110"/>
      <c r="D9" s="110"/>
      <c r="E9" s="110"/>
      <c r="F9" s="110"/>
      <c r="G9" s="110"/>
      <c r="H9" s="110"/>
      <c r="I9" s="17"/>
      <c r="J9" s="9" t="str">
        <f t="shared" si="3"/>
        <v>-</v>
      </c>
      <c r="K9" s="112"/>
      <c r="L9" s="112"/>
      <c r="M9" s="112"/>
      <c r="O9" s="19">
        <f t="shared" si="4"/>
        <v>0</v>
      </c>
      <c r="P9" s="19">
        <f>IFERROR(FIND("MS",#REF!,5),0)</f>
        <v>0</v>
      </c>
      <c r="Q9" s="19">
        <f t="shared" si="5"/>
        <v>0</v>
      </c>
      <c r="R9" s="19">
        <f>IFERROR(FIND("MS",D9,5),0)</f>
        <v>0</v>
      </c>
      <c r="S9" s="19">
        <f t="shared" si="0"/>
        <v>0</v>
      </c>
      <c r="T9" s="19">
        <f t="shared" si="0"/>
        <v>0</v>
      </c>
      <c r="U9" s="19">
        <f t="shared" si="0"/>
        <v>0</v>
      </c>
      <c r="V9" s="19"/>
      <c r="W9" s="19">
        <f>IFERROR(FIND("MS",K9,5),0)</f>
        <v>0</v>
      </c>
      <c r="X9" s="19">
        <f t="shared" si="0"/>
        <v>0</v>
      </c>
      <c r="Z9" s="19">
        <f t="shared" si="9"/>
        <v>0</v>
      </c>
      <c r="AA9" s="19">
        <f t="shared" si="2"/>
        <v>0</v>
      </c>
      <c r="AB9" s="19">
        <f t="shared" si="2"/>
        <v>0</v>
      </c>
      <c r="AC9" s="19">
        <f t="shared" si="2"/>
        <v>0</v>
      </c>
      <c r="AD9" s="19">
        <f t="shared" si="2"/>
        <v>0</v>
      </c>
      <c r="AE9" s="19">
        <f t="shared" si="2"/>
        <v>0</v>
      </c>
      <c r="AF9" s="19">
        <f t="shared" si="2"/>
        <v>0</v>
      </c>
      <c r="AG9" s="19">
        <f t="shared" si="2"/>
        <v>0</v>
      </c>
      <c r="AH9" s="19">
        <f t="shared" si="2"/>
        <v>0</v>
      </c>
      <c r="AJ9" s="19">
        <f t="shared" si="10"/>
        <v>0</v>
      </c>
      <c r="AN9" s="308" t="str">
        <f t="shared" si="6"/>
        <v>H kişisi</v>
      </c>
      <c r="AO9" s="323"/>
      <c r="AP9" s="320"/>
      <c r="AQ9" s="313"/>
      <c r="AR9" s="317">
        <f t="shared" si="7"/>
        <v>0</v>
      </c>
    </row>
    <row r="10" spans="1:44" s="19" customFormat="1" ht="35.1" customHeight="1">
      <c r="A10" s="102">
        <f t="shared" si="11"/>
        <v>43716</v>
      </c>
      <c r="B10" s="103">
        <f t="shared" si="8"/>
        <v>43716</v>
      </c>
      <c r="C10" s="110"/>
      <c r="D10" s="110"/>
      <c r="E10" s="110"/>
      <c r="F10" s="110"/>
      <c r="G10" s="110"/>
      <c r="H10" s="110"/>
      <c r="I10" s="17"/>
      <c r="J10" s="9" t="str">
        <f t="shared" si="3"/>
        <v>-</v>
      </c>
      <c r="K10" s="112"/>
      <c r="L10" s="112"/>
      <c r="M10" s="112"/>
      <c r="N10" s="21"/>
      <c r="O10" s="19">
        <f t="shared" si="4"/>
        <v>0</v>
      </c>
      <c r="P10" s="19">
        <f>IFERROR(FIND("MS",D10,5),0)</f>
        <v>0</v>
      </c>
      <c r="Q10" s="19">
        <f t="shared" si="5"/>
        <v>0</v>
      </c>
      <c r="R10" s="19">
        <f>IFERROR(FIND("MS",F10,5),0)</f>
        <v>0</v>
      </c>
      <c r="S10" s="19">
        <f t="shared" si="0"/>
        <v>0</v>
      </c>
      <c r="T10" s="19">
        <f t="shared" si="0"/>
        <v>0</v>
      </c>
      <c r="U10" s="19">
        <f t="shared" si="0"/>
        <v>0</v>
      </c>
      <c r="W10" s="19">
        <f>IFERROR(FIND("MS",K10,5),0)</f>
        <v>0</v>
      </c>
      <c r="X10" s="19">
        <f t="shared" si="0"/>
        <v>0</v>
      </c>
      <c r="Z10" s="19">
        <f t="shared" si="9"/>
        <v>0</v>
      </c>
      <c r="AA10" s="19">
        <f t="shared" si="2"/>
        <v>0</v>
      </c>
      <c r="AB10" s="19">
        <f t="shared" si="2"/>
        <v>0</v>
      </c>
      <c r="AC10" s="19">
        <f t="shared" si="2"/>
        <v>0</v>
      </c>
      <c r="AD10" s="19">
        <f t="shared" si="2"/>
        <v>0</v>
      </c>
      <c r="AE10" s="19">
        <f t="shared" si="2"/>
        <v>0</v>
      </c>
      <c r="AF10" s="19">
        <f t="shared" si="2"/>
        <v>0</v>
      </c>
      <c r="AG10" s="19">
        <f t="shared" si="2"/>
        <v>0</v>
      </c>
      <c r="AH10" s="19">
        <f t="shared" si="2"/>
        <v>0</v>
      </c>
      <c r="AJ10" s="19">
        <f t="shared" si="10"/>
        <v>0</v>
      </c>
      <c r="AN10" s="308" t="str">
        <f t="shared" si="6"/>
        <v>I kişisi</v>
      </c>
      <c r="AO10" s="323"/>
      <c r="AP10" s="320"/>
      <c r="AQ10" s="313"/>
      <c r="AR10" s="317">
        <f t="shared" si="7"/>
        <v>0</v>
      </c>
    </row>
    <row r="11" spans="1:44" s="19" customFormat="1" ht="35.1" customHeight="1">
      <c r="A11" s="102">
        <f t="shared" si="11"/>
        <v>43717</v>
      </c>
      <c r="B11" s="103">
        <f t="shared" si="8"/>
        <v>43717</v>
      </c>
      <c r="C11" s="110"/>
      <c r="D11" s="110"/>
      <c r="E11" s="110"/>
      <c r="F11" s="110"/>
      <c r="G11" s="110"/>
      <c r="H11" s="110"/>
      <c r="I11" s="17"/>
      <c r="J11" s="9" t="str">
        <f t="shared" si="3"/>
        <v>-</v>
      </c>
      <c r="K11" s="112"/>
      <c r="L11" s="112"/>
      <c r="M11" s="112"/>
      <c r="N11" s="22"/>
      <c r="O11" s="19">
        <f t="shared" si="4"/>
        <v>0</v>
      </c>
      <c r="P11" s="19">
        <f>IFERROR(FIND("MS",#REF!,5),0)</f>
        <v>0</v>
      </c>
      <c r="Q11" s="19">
        <f t="shared" si="5"/>
        <v>0</v>
      </c>
      <c r="R11" s="19">
        <f t="shared" ref="R11:R16" si="12">IFERROR(FIND("MS",D11,5),0)</f>
        <v>0</v>
      </c>
      <c r="S11" s="19">
        <f t="shared" si="0"/>
        <v>0</v>
      </c>
      <c r="T11" s="19">
        <f t="shared" si="0"/>
        <v>0</v>
      </c>
      <c r="U11" s="19">
        <f t="shared" si="0"/>
        <v>0</v>
      </c>
      <c r="W11" s="19">
        <f t="shared" si="0"/>
        <v>0</v>
      </c>
      <c r="X11" s="19">
        <f t="shared" si="0"/>
        <v>0</v>
      </c>
      <c r="Z11" s="19">
        <f t="shared" si="9"/>
        <v>0</v>
      </c>
      <c r="AA11" s="19">
        <f t="shared" si="2"/>
        <v>0</v>
      </c>
      <c r="AB11" s="19">
        <f t="shared" si="2"/>
        <v>0</v>
      </c>
      <c r="AC11" s="19">
        <f t="shared" si="2"/>
        <v>0</v>
      </c>
      <c r="AD11" s="19">
        <f t="shared" si="2"/>
        <v>0</v>
      </c>
      <c r="AE11" s="19">
        <f t="shared" si="2"/>
        <v>0</v>
      </c>
      <c r="AF11" s="19">
        <f t="shared" si="2"/>
        <v>0</v>
      </c>
      <c r="AG11" s="19">
        <f t="shared" si="2"/>
        <v>0</v>
      </c>
      <c r="AH11" s="19">
        <f t="shared" si="2"/>
        <v>0</v>
      </c>
      <c r="AJ11" s="19">
        <f t="shared" si="10"/>
        <v>0</v>
      </c>
      <c r="AN11" s="308" t="str">
        <f t="shared" si="6"/>
        <v>J kişisi</v>
      </c>
      <c r="AO11" s="323"/>
      <c r="AP11" s="320"/>
      <c r="AQ11" s="314"/>
      <c r="AR11" s="317">
        <f t="shared" si="7"/>
        <v>0</v>
      </c>
    </row>
    <row r="12" spans="1:44" ht="35.1" customHeight="1">
      <c r="A12" s="102">
        <f t="shared" si="11"/>
        <v>43718</v>
      </c>
      <c r="B12" s="103">
        <f t="shared" si="8"/>
        <v>43718</v>
      </c>
      <c r="C12" s="110"/>
      <c r="D12" s="110"/>
      <c r="E12" s="110"/>
      <c r="F12" s="110"/>
      <c r="G12" s="110"/>
      <c r="H12" s="110"/>
      <c r="I12" s="17"/>
      <c r="J12" s="9" t="str">
        <f t="shared" si="3"/>
        <v>-</v>
      </c>
      <c r="K12" s="112"/>
      <c r="L12" s="112"/>
      <c r="M12" s="112"/>
      <c r="N12" s="23"/>
      <c r="O12" s="19">
        <f t="shared" si="4"/>
        <v>0</v>
      </c>
      <c r="P12" s="19">
        <f>IFERROR(FIND("MS",#REF!,5),0)</f>
        <v>0</v>
      </c>
      <c r="Q12" s="19">
        <f t="shared" si="5"/>
        <v>0</v>
      </c>
      <c r="R12" s="19">
        <f t="shared" si="12"/>
        <v>0</v>
      </c>
      <c r="S12" s="19">
        <f t="shared" si="0"/>
        <v>0</v>
      </c>
      <c r="T12" s="19">
        <f t="shared" si="0"/>
        <v>0</v>
      </c>
      <c r="U12" s="19">
        <f t="shared" si="0"/>
        <v>0</v>
      </c>
      <c r="V12" s="19"/>
      <c r="W12" s="19">
        <f t="shared" si="0"/>
        <v>0</v>
      </c>
      <c r="X12" s="19">
        <f t="shared" si="0"/>
        <v>0</v>
      </c>
      <c r="Z12" s="19">
        <f t="shared" si="9"/>
        <v>0</v>
      </c>
      <c r="AA12" s="19">
        <f t="shared" si="2"/>
        <v>0</v>
      </c>
      <c r="AB12" s="19">
        <f t="shared" si="2"/>
        <v>0</v>
      </c>
      <c r="AC12" s="19">
        <f t="shared" si="2"/>
        <v>0</v>
      </c>
      <c r="AD12" s="19">
        <f t="shared" si="2"/>
        <v>0</v>
      </c>
      <c r="AE12" s="19">
        <f t="shared" si="2"/>
        <v>0</v>
      </c>
      <c r="AF12" s="19">
        <f t="shared" si="2"/>
        <v>0</v>
      </c>
      <c r="AG12" s="19">
        <f t="shared" si="2"/>
        <v>0</v>
      </c>
      <c r="AH12" s="19">
        <f t="shared" si="2"/>
        <v>0</v>
      </c>
      <c r="AJ12" s="19">
        <f t="shared" si="10"/>
        <v>0</v>
      </c>
      <c r="AN12" s="308" t="str">
        <f t="shared" si="6"/>
        <v>K kişisi</v>
      </c>
      <c r="AO12" s="323"/>
      <c r="AP12" s="320"/>
      <c r="AQ12" s="314"/>
      <c r="AR12" s="317">
        <f t="shared" si="7"/>
        <v>0</v>
      </c>
    </row>
    <row r="13" spans="1:44" s="19" customFormat="1" ht="35.1" customHeight="1">
      <c r="A13" s="102">
        <f t="shared" si="11"/>
        <v>43719</v>
      </c>
      <c r="B13" s="103">
        <f t="shared" si="8"/>
        <v>43719</v>
      </c>
      <c r="C13" s="110"/>
      <c r="D13" s="110"/>
      <c r="E13" s="110"/>
      <c r="F13" s="110"/>
      <c r="G13" s="110"/>
      <c r="H13" s="110"/>
      <c r="I13" s="17"/>
      <c r="J13" s="9" t="str">
        <f t="shared" si="3"/>
        <v>-</v>
      </c>
      <c r="K13" s="112"/>
      <c r="L13" s="112"/>
      <c r="M13" s="112"/>
      <c r="N13" s="24"/>
      <c r="O13" s="19">
        <f t="shared" si="4"/>
        <v>0</v>
      </c>
      <c r="P13" s="19">
        <f>IFERROR(FIND("MS",#REF!,5),0)</f>
        <v>0</v>
      </c>
      <c r="Q13" s="19">
        <f t="shared" si="5"/>
        <v>0</v>
      </c>
      <c r="R13" s="19">
        <f t="shared" si="12"/>
        <v>0</v>
      </c>
      <c r="S13" s="19">
        <f t="shared" si="0"/>
        <v>0</v>
      </c>
      <c r="T13" s="19">
        <f t="shared" si="0"/>
        <v>0</v>
      </c>
      <c r="U13" s="19">
        <f t="shared" si="0"/>
        <v>0</v>
      </c>
      <c r="W13" s="19">
        <f t="shared" si="0"/>
        <v>0</v>
      </c>
      <c r="X13" s="19">
        <f t="shared" si="0"/>
        <v>0</v>
      </c>
      <c r="Z13" s="19">
        <f t="shared" si="9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 t="shared" si="2"/>
        <v>0</v>
      </c>
      <c r="AG13" s="19">
        <f t="shared" si="2"/>
        <v>0</v>
      </c>
      <c r="AH13" s="19">
        <f t="shared" si="2"/>
        <v>0</v>
      </c>
      <c r="AJ13" s="19">
        <f t="shared" si="10"/>
        <v>0</v>
      </c>
      <c r="AN13" s="308" t="str">
        <f t="shared" si="6"/>
        <v>L kişisi</v>
      </c>
      <c r="AO13" s="323"/>
      <c r="AP13" s="320"/>
      <c r="AQ13" s="313"/>
      <c r="AR13" s="317">
        <f t="shared" si="7"/>
        <v>0</v>
      </c>
    </row>
    <row r="14" spans="1:44" s="19" customFormat="1" ht="35.1" customHeight="1">
      <c r="A14" s="102">
        <f t="shared" si="11"/>
        <v>43720</v>
      </c>
      <c r="B14" s="103">
        <f t="shared" si="8"/>
        <v>43720</v>
      </c>
      <c r="C14" s="110"/>
      <c r="D14" s="110"/>
      <c r="E14" s="110"/>
      <c r="F14" s="110"/>
      <c r="G14" s="110"/>
      <c r="H14" s="110"/>
      <c r="I14" s="17"/>
      <c r="J14" s="9" t="str">
        <f t="shared" si="3"/>
        <v>-</v>
      </c>
      <c r="K14" s="112"/>
      <c r="L14" s="112"/>
      <c r="M14" s="112"/>
      <c r="N14" s="24"/>
      <c r="O14" s="19">
        <f t="shared" si="4"/>
        <v>0</v>
      </c>
      <c r="P14" s="19">
        <f>IFERROR(FIND("MS",#REF!,5),0)</f>
        <v>0</v>
      </c>
      <c r="Q14" s="19">
        <f t="shared" si="5"/>
        <v>0</v>
      </c>
      <c r="R14" s="19">
        <f t="shared" si="12"/>
        <v>0</v>
      </c>
      <c r="S14" s="19">
        <f t="shared" si="0"/>
        <v>0</v>
      </c>
      <c r="T14" s="19">
        <f t="shared" si="0"/>
        <v>0</v>
      </c>
      <c r="U14" s="19">
        <f t="shared" si="0"/>
        <v>0</v>
      </c>
      <c r="W14" s="19">
        <f t="shared" si="0"/>
        <v>0</v>
      </c>
      <c r="X14" s="19">
        <f t="shared" si="0"/>
        <v>0</v>
      </c>
      <c r="Z14" s="19">
        <f t="shared" si="9"/>
        <v>0</v>
      </c>
      <c r="AA14" s="19">
        <f t="shared" si="2"/>
        <v>0</v>
      </c>
      <c r="AB14" s="19">
        <f t="shared" si="2"/>
        <v>0</v>
      </c>
      <c r="AC14" s="19">
        <f t="shared" si="2"/>
        <v>0</v>
      </c>
      <c r="AD14" s="19">
        <f t="shared" si="2"/>
        <v>0</v>
      </c>
      <c r="AE14" s="19">
        <f t="shared" si="2"/>
        <v>0</v>
      </c>
      <c r="AF14" s="19">
        <f t="shared" si="2"/>
        <v>0</v>
      </c>
      <c r="AG14" s="19">
        <f t="shared" si="2"/>
        <v>0</v>
      </c>
      <c r="AH14" s="19">
        <f t="shared" si="2"/>
        <v>0</v>
      </c>
      <c r="AJ14" s="19">
        <f t="shared" si="10"/>
        <v>0</v>
      </c>
      <c r="AN14" s="308" t="str">
        <f>B52</f>
        <v>M kişisi</v>
      </c>
      <c r="AO14" s="323"/>
      <c r="AP14" s="320"/>
      <c r="AQ14" s="314"/>
      <c r="AR14" s="317">
        <f t="shared" si="7"/>
        <v>0</v>
      </c>
    </row>
    <row r="15" spans="1:44" ht="35.1" customHeight="1">
      <c r="A15" s="102">
        <f t="shared" si="11"/>
        <v>43721</v>
      </c>
      <c r="B15" s="103">
        <f t="shared" si="8"/>
        <v>43721</v>
      </c>
      <c r="C15" s="110"/>
      <c r="D15" s="110"/>
      <c r="E15" s="110"/>
      <c r="F15" s="110"/>
      <c r="G15" s="110"/>
      <c r="H15" s="110"/>
      <c r="I15" s="17"/>
      <c r="J15" s="9" t="str">
        <f t="shared" si="3"/>
        <v>-</v>
      </c>
      <c r="K15" s="112"/>
      <c r="L15" s="112"/>
      <c r="M15" s="112"/>
      <c r="N15" s="25"/>
      <c r="O15" s="19">
        <f t="shared" si="4"/>
        <v>0</v>
      </c>
      <c r="P15" s="19">
        <f>IFERROR(FIND("MS",#REF!,5),0)</f>
        <v>0</v>
      </c>
      <c r="Q15" s="19">
        <f t="shared" si="5"/>
        <v>0</v>
      </c>
      <c r="R15" s="19">
        <f t="shared" si="12"/>
        <v>0</v>
      </c>
      <c r="S15" s="19">
        <f t="shared" si="0"/>
        <v>0</v>
      </c>
      <c r="T15" s="19">
        <f t="shared" si="0"/>
        <v>0</v>
      </c>
      <c r="U15" s="19">
        <f t="shared" si="0"/>
        <v>0</v>
      </c>
      <c r="V15" s="19"/>
      <c r="W15" s="19">
        <f t="shared" si="0"/>
        <v>0</v>
      </c>
      <c r="X15" s="19">
        <f t="shared" si="0"/>
        <v>0</v>
      </c>
      <c r="Z15" s="19">
        <f t="shared" si="9"/>
        <v>0</v>
      </c>
      <c r="AA15" s="19">
        <f t="shared" si="2"/>
        <v>0</v>
      </c>
      <c r="AB15" s="19">
        <f t="shared" si="2"/>
        <v>0</v>
      </c>
      <c r="AC15" s="19">
        <f t="shared" si="2"/>
        <v>0</v>
      </c>
      <c r="AD15" s="19">
        <f t="shared" si="2"/>
        <v>0</v>
      </c>
      <c r="AE15" s="19">
        <f t="shared" si="2"/>
        <v>0</v>
      </c>
      <c r="AF15" s="19">
        <f t="shared" si="2"/>
        <v>0</v>
      </c>
      <c r="AG15" s="19">
        <f t="shared" si="2"/>
        <v>0</v>
      </c>
      <c r="AH15" s="19">
        <f t="shared" si="2"/>
        <v>0</v>
      </c>
      <c r="AJ15" s="19">
        <f t="shared" si="10"/>
        <v>0</v>
      </c>
      <c r="AN15" s="308" t="str">
        <f t="shared" si="6"/>
        <v>N kişisi</v>
      </c>
      <c r="AO15" s="323"/>
      <c r="AP15" s="320"/>
      <c r="AQ15" s="314"/>
      <c r="AR15" s="317">
        <f t="shared" si="7"/>
        <v>0</v>
      </c>
    </row>
    <row r="16" spans="1:44" ht="35.1" customHeight="1" thickBot="1">
      <c r="A16" s="102">
        <f t="shared" si="11"/>
        <v>43722</v>
      </c>
      <c r="B16" s="103">
        <f t="shared" si="8"/>
        <v>43722</v>
      </c>
      <c r="C16" s="110"/>
      <c r="D16" s="110"/>
      <c r="E16" s="110"/>
      <c r="F16" s="110"/>
      <c r="G16" s="110"/>
      <c r="H16" s="110"/>
      <c r="I16" s="17"/>
      <c r="J16" s="9" t="str">
        <f t="shared" si="3"/>
        <v>-</v>
      </c>
      <c r="K16" s="112"/>
      <c r="L16" s="112"/>
      <c r="M16" s="112"/>
      <c r="N16" s="25"/>
      <c r="O16" s="19">
        <f t="shared" si="4"/>
        <v>0</v>
      </c>
      <c r="P16" s="19">
        <f>IFERROR(FIND("MS",#REF!,5),0)</f>
        <v>0</v>
      </c>
      <c r="Q16" s="19">
        <f t="shared" si="5"/>
        <v>0</v>
      </c>
      <c r="R16" s="19">
        <f t="shared" si="12"/>
        <v>0</v>
      </c>
      <c r="S16" s="19">
        <f t="shared" si="0"/>
        <v>0</v>
      </c>
      <c r="T16" s="19">
        <f t="shared" si="0"/>
        <v>0</v>
      </c>
      <c r="U16" s="19">
        <f t="shared" si="0"/>
        <v>0</v>
      </c>
      <c r="V16" s="19"/>
      <c r="W16" s="19">
        <f t="shared" si="0"/>
        <v>0</v>
      </c>
      <c r="X16" s="19">
        <f t="shared" si="0"/>
        <v>0</v>
      </c>
      <c r="Z16" s="19">
        <f t="shared" si="9"/>
        <v>0</v>
      </c>
      <c r="AA16" s="19">
        <f t="shared" si="2"/>
        <v>0</v>
      </c>
      <c r="AB16" s="19">
        <f t="shared" si="2"/>
        <v>0</v>
      </c>
      <c r="AC16" s="19">
        <f t="shared" si="2"/>
        <v>0</v>
      </c>
      <c r="AD16" s="19">
        <f t="shared" si="2"/>
        <v>0</v>
      </c>
      <c r="AE16" s="19">
        <f t="shared" si="2"/>
        <v>0</v>
      </c>
      <c r="AF16" s="19">
        <f t="shared" si="2"/>
        <v>0</v>
      </c>
      <c r="AG16" s="19">
        <f t="shared" si="2"/>
        <v>0</v>
      </c>
      <c r="AH16" s="19">
        <f t="shared" si="2"/>
        <v>0</v>
      </c>
      <c r="AJ16" s="19">
        <f t="shared" si="10"/>
        <v>0</v>
      </c>
      <c r="AN16" s="309" t="str">
        <f t="shared" si="6"/>
        <v>YENİ PERSONEL 3</v>
      </c>
      <c r="AO16" s="322"/>
      <c r="AP16" s="321"/>
      <c r="AQ16" s="316"/>
      <c r="AR16" s="317">
        <f t="shared" si="7"/>
        <v>0</v>
      </c>
    </row>
    <row r="17" spans="1:36" s="19" customFormat="1" ht="35.1" customHeight="1">
      <c r="A17" s="102">
        <f t="shared" si="11"/>
        <v>43723</v>
      </c>
      <c r="B17" s="103">
        <f t="shared" si="8"/>
        <v>43723</v>
      </c>
      <c r="C17" s="110"/>
      <c r="D17" s="110"/>
      <c r="E17" s="110"/>
      <c r="F17" s="110"/>
      <c r="G17" s="110"/>
      <c r="H17" s="110"/>
      <c r="I17" s="109"/>
      <c r="J17" s="9" t="str">
        <f t="shared" si="3"/>
        <v>-</v>
      </c>
      <c r="K17" s="112"/>
      <c r="L17" s="112"/>
      <c r="M17" s="112"/>
      <c r="N17" s="24"/>
      <c r="O17" s="19">
        <f t="shared" si="4"/>
        <v>0</v>
      </c>
      <c r="P17" s="19">
        <f>IFERROR(FIND("MS",D17,5),0)</f>
        <v>0</v>
      </c>
      <c r="Q17" s="19">
        <f t="shared" si="5"/>
        <v>0</v>
      </c>
      <c r="R17" s="19">
        <f>IFERROR(FIND("MS",F17,5),0)</f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W17" s="19">
        <f t="shared" si="0"/>
        <v>0</v>
      </c>
      <c r="X17" s="19">
        <f t="shared" si="0"/>
        <v>0</v>
      </c>
      <c r="Z17" s="19">
        <f t="shared" si="9"/>
        <v>0</v>
      </c>
      <c r="AA17" s="19">
        <f t="shared" si="2"/>
        <v>0</v>
      </c>
      <c r="AB17" s="19">
        <f t="shared" si="2"/>
        <v>0</v>
      </c>
      <c r="AC17" s="19">
        <f t="shared" si="2"/>
        <v>0</v>
      </c>
      <c r="AD17" s="19">
        <f t="shared" si="2"/>
        <v>0</v>
      </c>
      <c r="AE17" s="19">
        <f t="shared" si="2"/>
        <v>0</v>
      </c>
      <c r="AF17" s="19">
        <f t="shared" si="2"/>
        <v>0</v>
      </c>
      <c r="AG17" s="19">
        <f t="shared" si="2"/>
        <v>0</v>
      </c>
      <c r="AH17" s="19">
        <f t="shared" si="2"/>
        <v>0</v>
      </c>
      <c r="AJ17" s="19">
        <f t="shared" si="10"/>
        <v>0</v>
      </c>
    </row>
    <row r="18" spans="1:36" s="19" customFormat="1" ht="35.1" customHeight="1">
      <c r="A18" s="102">
        <f t="shared" si="11"/>
        <v>43724</v>
      </c>
      <c r="B18" s="103">
        <f t="shared" si="8"/>
        <v>43724</v>
      </c>
      <c r="C18" s="110"/>
      <c r="D18" s="110"/>
      <c r="E18" s="110"/>
      <c r="F18" s="110"/>
      <c r="G18" s="110"/>
      <c r="H18" s="110"/>
      <c r="I18" s="109"/>
      <c r="J18" s="9" t="str">
        <f t="shared" si="3"/>
        <v>-</v>
      </c>
      <c r="K18" s="112"/>
      <c r="L18" s="112"/>
      <c r="M18" s="112"/>
      <c r="N18" s="24"/>
      <c r="O18" s="19">
        <f t="shared" si="4"/>
        <v>0</v>
      </c>
      <c r="P18" s="19">
        <f>IFERROR(FIND("MS",#REF!,5),0)</f>
        <v>0</v>
      </c>
      <c r="Q18" s="19">
        <f t="shared" si="5"/>
        <v>0</v>
      </c>
      <c r="R18" s="19">
        <f t="shared" ref="R18:R23" si="13">IFERROR(FIND("MS",D18,5),0)</f>
        <v>0</v>
      </c>
      <c r="S18" s="19">
        <f t="shared" si="0"/>
        <v>0</v>
      </c>
      <c r="T18" s="19">
        <f t="shared" si="0"/>
        <v>0</v>
      </c>
      <c r="U18" s="19">
        <f t="shared" si="0"/>
        <v>0</v>
      </c>
      <c r="W18" s="19">
        <f t="shared" si="0"/>
        <v>0</v>
      </c>
      <c r="X18" s="19">
        <f t="shared" si="0"/>
        <v>0</v>
      </c>
      <c r="Z18" s="19">
        <f t="shared" si="9"/>
        <v>0</v>
      </c>
      <c r="AA18" s="19">
        <f t="shared" si="2"/>
        <v>0</v>
      </c>
      <c r="AB18" s="19">
        <f t="shared" si="2"/>
        <v>0</v>
      </c>
      <c r="AC18" s="19">
        <f t="shared" si="2"/>
        <v>0</v>
      </c>
      <c r="AD18" s="19">
        <f t="shared" si="2"/>
        <v>0</v>
      </c>
      <c r="AE18" s="19">
        <f t="shared" si="2"/>
        <v>0</v>
      </c>
      <c r="AF18" s="19">
        <f t="shared" si="2"/>
        <v>0</v>
      </c>
      <c r="AG18" s="19">
        <f t="shared" si="2"/>
        <v>0</v>
      </c>
      <c r="AH18" s="19">
        <f t="shared" si="2"/>
        <v>0</v>
      </c>
      <c r="AJ18" s="19">
        <f t="shared" si="10"/>
        <v>0</v>
      </c>
    </row>
    <row r="19" spans="1:36" ht="35.1" customHeight="1">
      <c r="A19" s="102">
        <f t="shared" si="11"/>
        <v>43725</v>
      </c>
      <c r="B19" s="103">
        <f t="shared" si="8"/>
        <v>43725</v>
      </c>
      <c r="C19" s="110"/>
      <c r="D19" s="110"/>
      <c r="E19" s="110"/>
      <c r="F19" s="110"/>
      <c r="G19" s="110"/>
      <c r="H19" s="110"/>
      <c r="I19" s="109"/>
      <c r="J19" s="9" t="str">
        <f t="shared" si="3"/>
        <v>-</v>
      </c>
      <c r="K19" s="112"/>
      <c r="L19" s="112"/>
      <c r="M19" s="112"/>
      <c r="N19" s="23"/>
      <c r="O19" s="19">
        <f t="shared" si="4"/>
        <v>0</v>
      </c>
      <c r="P19" s="19">
        <f>IFERROR(FIND("MS",#REF!,5),0)</f>
        <v>0</v>
      </c>
      <c r="Q19" s="19">
        <f t="shared" si="5"/>
        <v>0</v>
      </c>
      <c r="R19" s="19">
        <f t="shared" si="13"/>
        <v>0</v>
      </c>
      <c r="S19" s="19">
        <f t="shared" ref="O19:U34" si="14">IFERROR(FIND("MS",G19,5),0)</f>
        <v>0</v>
      </c>
      <c r="T19" s="19">
        <f t="shared" si="14"/>
        <v>0</v>
      </c>
      <c r="U19" s="19">
        <f t="shared" si="14"/>
        <v>0</v>
      </c>
      <c r="V19" s="19"/>
      <c r="W19" s="19">
        <f t="shared" ref="W19:X37" si="15">IFERROR(FIND("MS",K19,5),0)</f>
        <v>0</v>
      </c>
      <c r="X19" s="19">
        <f t="shared" si="15"/>
        <v>0</v>
      </c>
      <c r="Z19" s="19">
        <f t="shared" si="9"/>
        <v>0</v>
      </c>
      <c r="AA19" s="19">
        <f t="shared" si="9"/>
        <v>0</v>
      </c>
      <c r="AB19" s="19">
        <f t="shared" si="9"/>
        <v>0</v>
      </c>
      <c r="AC19" s="19">
        <f t="shared" si="9"/>
        <v>0</v>
      </c>
      <c r="AD19" s="19">
        <f t="shared" si="9"/>
        <v>0</v>
      </c>
      <c r="AE19" s="19">
        <f t="shared" si="9"/>
        <v>0</v>
      </c>
      <c r="AF19" s="19">
        <f t="shared" si="9"/>
        <v>0</v>
      </c>
      <c r="AG19" s="19">
        <f t="shared" si="9"/>
        <v>0</v>
      </c>
      <c r="AH19" s="19">
        <f t="shared" si="9"/>
        <v>0</v>
      </c>
      <c r="AJ19" s="19">
        <f t="shared" si="10"/>
        <v>0</v>
      </c>
    </row>
    <row r="20" spans="1:36" s="19" customFormat="1" ht="35.1" customHeight="1">
      <c r="A20" s="102">
        <f t="shared" si="11"/>
        <v>43726</v>
      </c>
      <c r="B20" s="103">
        <f t="shared" si="8"/>
        <v>43726</v>
      </c>
      <c r="C20" s="110"/>
      <c r="D20" s="110"/>
      <c r="E20" s="110"/>
      <c r="F20" s="110"/>
      <c r="G20" s="110"/>
      <c r="H20" s="110"/>
      <c r="I20" s="17"/>
      <c r="J20" s="9" t="str">
        <f t="shared" si="3"/>
        <v>-</v>
      </c>
      <c r="K20" s="112"/>
      <c r="L20" s="112"/>
      <c r="M20" s="112"/>
      <c r="N20" s="22"/>
      <c r="O20" s="19">
        <f t="shared" si="4"/>
        <v>0</v>
      </c>
      <c r="P20" s="19">
        <f>IFERROR(FIND("MS",#REF!,5),0)</f>
        <v>0</v>
      </c>
      <c r="Q20" s="19">
        <f t="shared" si="5"/>
        <v>0</v>
      </c>
      <c r="R20" s="19">
        <f t="shared" si="13"/>
        <v>0</v>
      </c>
      <c r="S20" s="19">
        <f t="shared" si="14"/>
        <v>0</v>
      </c>
      <c r="T20" s="19">
        <f t="shared" si="14"/>
        <v>0</v>
      </c>
      <c r="U20" s="19">
        <f t="shared" si="14"/>
        <v>0</v>
      </c>
      <c r="W20" s="19">
        <f t="shared" si="15"/>
        <v>0</v>
      </c>
      <c r="X20" s="19">
        <f t="shared" si="15"/>
        <v>0</v>
      </c>
      <c r="Z20" s="19">
        <f t="shared" si="9"/>
        <v>0</v>
      </c>
      <c r="AA20" s="19">
        <f t="shared" si="9"/>
        <v>0</v>
      </c>
      <c r="AB20" s="19">
        <f t="shared" si="9"/>
        <v>0</v>
      </c>
      <c r="AC20" s="19">
        <f t="shared" si="9"/>
        <v>0</v>
      </c>
      <c r="AD20" s="19">
        <f t="shared" si="9"/>
        <v>0</v>
      </c>
      <c r="AE20" s="19">
        <f t="shared" si="9"/>
        <v>0</v>
      </c>
      <c r="AF20" s="19">
        <f t="shared" si="9"/>
        <v>0</v>
      </c>
      <c r="AG20" s="19">
        <f t="shared" si="9"/>
        <v>0</v>
      </c>
      <c r="AH20" s="19">
        <f t="shared" si="9"/>
        <v>0</v>
      </c>
      <c r="AJ20" s="19">
        <f t="shared" si="10"/>
        <v>0</v>
      </c>
    </row>
    <row r="21" spans="1:36" s="19" customFormat="1" ht="35.1" customHeight="1">
      <c r="A21" s="102">
        <f t="shared" si="11"/>
        <v>43727</v>
      </c>
      <c r="B21" s="103">
        <f t="shared" si="8"/>
        <v>43727</v>
      </c>
      <c r="C21" s="110"/>
      <c r="D21" s="110"/>
      <c r="E21" s="110"/>
      <c r="F21" s="110"/>
      <c r="G21" s="110"/>
      <c r="H21" s="110"/>
      <c r="I21" s="17"/>
      <c r="J21" s="9" t="str">
        <f t="shared" si="3"/>
        <v>-</v>
      </c>
      <c r="K21" s="112"/>
      <c r="L21" s="112"/>
      <c r="M21" s="112"/>
      <c r="O21" s="19">
        <f t="shared" si="4"/>
        <v>0</v>
      </c>
      <c r="P21" s="19">
        <f>IFERROR(FIND("MS",#REF!,5),0)</f>
        <v>0</v>
      </c>
      <c r="Q21" s="19">
        <f t="shared" si="5"/>
        <v>0</v>
      </c>
      <c r="R21" s="19">
        <f t="shared" si="13"/>
        <v>0</v>
      </c>
      <c r="S21" s="19">
        <f t="shared" si="14"/>
        <v>0</v>
      </c>
      <c r="T21" s="19">
        <f t="shared" si="14"/>
        <v>0</v>
      </c>
      <c r="U21" s="19">
        <f t="shared" si="14"/>
        <v>0</v>
      </c>
      <c r="W21" s="19">
        <f t="shared" si="15"/>
        <v>0</v>
      </c>
      <c r="X21" s="19">
        <f t="shared" si="15"/>
        <v>0</v>
      </c>
      <c r="Z21" s="19">
        <f t="shared" si="9"/>
        <v>0</v>
      </c>
      <c r="AA21" s="19">
        <f t="shared" si="9"/>
        <v>0</v>
      </c>
      <c r="AB21" s="19">
        <f t="shared" si="9"/>
        <v>0</v>
      </c>
      <c r="AC21" s="19">
        <f t="shared" si="9"/>
        <v>0</v>
      </c>
      <c r="AD21" s="19">
        <f t="shared" si="9"/>
        <v>0</v>
      </c>
      <c r="AE21" s="19">
        <f t="shared" si="9"/>
        <v>0</v>
      </c>
      <c r="AF21" s="19">
        <f t="shared" si="9"/>
        <v>0</v>
      </c>
      <c r="AG21" s="19">
        <f t="shared" si="9"/>
        <v>0</v>
      </c>
      <c r="AH21" s="19">
        <f t="shared" si="9"/>
        <v>0</v>
      </c>
      <c r="AJ21" s="19">
        <f t="shared" si="10"/>
        <v>0</v>
      </c>
    </row>
    <row r="22" spans="1:36" ht="35.1" customHeight="1">
      <c r="A22" s="102">
        <f t="shared" si="11"/>
        <v>43728</v>
      </c>
      <c r="B22" s="103">
        <f t="shared" si="8"/>
        <v>43728</v>
      </c>
      <c r="C22" s="110"/>
      <c r="D22" s="110"/>
      <c r="E22" s="110"/>
      <c r="F22" s="110"/>
      <c r="G22" s="110"/>
      <c r="H22" s="110"/>
      <c r="I22" s="17"/>
      <c r="J22" s="9" t="str">
        <f t="shared" si="3"/>
        <v>-</v>
      </c>
      <c r="K22" s="112"/>
      <c r="L22" s="112"/>
      <c r="M22" s="112"/>
      <c r="O22" s="19">
        <f t="shared" si="4"/>
        <v>0</v>
      </c>
      <c r="P22" s="19">
        <f>IFERROR(FIND("MS",#REF!,5),0)</f>
        <v>0</v>
      </c>
      <c r="Q22" s="19">
        <f t="shared" si="5"/>
        <v>0</v>
      </c>
      <c r="R22" s="19">
        <f t="shared" si="13"/>
        <v>0</v>
      </c>
      <c r="S22" s="19">
        <f t="shared" si="14"/>
        <v>0</v>
      </c>
      <c r="T22" s="19">
        <f t="shared" si="14"/>
        <v>0</v>
      </c>
      <c r="U22" s="19">
        <f t="shared" si="14"/>
        <v>0</v>
      </c>
      <c r="V22" s="19"/>
      <c r="W22" s="19">
        <f t="shared" si="15"/>
        <v>0</v>
      </c>
      <c r="X22" s="19">
        <f t="shared" si="15"/>
        <v>0</v>
      </c>
      <c r="Z22" s="19">
        <f t="shared" si="9"/>
        <v>0</v>
      </c>
      <c r="AA22" s="19">
        <f t="shared" si="9"/>
        <v>0</v>
      </c>
      <c r="AB22" s="19">
        <f t="shared" si="9"/>
        <v>0</v>
      </c>
      <c r="AC22" s="19">
        <f t="shared" si="9"/>
        <v>0</v>
      </c>
      <c r="AD22" s="19">
        <f t="shared" si="9"/>
        <v>0</v>
      </c>
      <c r="AE22" s="19">
        <f t="shared" si="9"/>
        <v>0</v>
      </c>
      <c r="AF22" s="19">
        <f t="shared" si="9"/>
        <v>0</v>
      </c>
      <c r="AG22" s="19">
        <f t="shared" si="9"/>
        <v>0</v>
      </c>
      <c r="AH22" s="19">
        <f t="shared" si="9"/>
        <v>0</v>
      </c>
      <c r="AJ22" s="19">
        <f t="shared" si="10"/>
        <v>0</v>
      </c>
    </row>
    <row r="23" spans="1:36" ht="35.1" customHeight="1">
      <c r="A23" s="102">
        <f t="shared" si="11"/>
        <v>43729</v>
      </c>
      <c r="B23" s="103">
        <f t="shared" si="8"/>
        <v>43729</v>
      </c>
      <c r="C23" s="110"/>
      <c r="D23" s="110"/>
      <c r="E23" s="110"/>
      <c r="F23" s="110"/>
      <c r="G23" s="110"/>
      <c r="H23" s="110"/>
      <c r="I23" s="17"/>
      <c r="J23" s="9" t="str">
        <f t="shared" si="3"/>
        <v>-</v>
      </c>
      <c r="K23" s="112"/>
      <c r="L23" s="112"/>
      <c r="M23" s="112"/>
      <c r="O23" s="19">
        <f t="shared" si="4"/>
        <v>0</v>
      </c>
      <c r="P23" s="19">
        <f>IFERROR(FIND("MS",#REF!,5),0)</f>
        <v>0</v>
      </c>
      <c r="Q23" s="19">
        <f t="shared" si="5"/>
        <v>0</v>
      </c>
      <c r="R23" s="19">
        <f t="shared" si="13"/>
        <v>0</v>
      </c>
      <c r="S23" s="19">
        <f t="shared" si="14"/>
        <v>0</v>
      </c>
      <c r="T23" s="19">
        <f t="shared" si="14"/>
        <v>0</v>
      </c>
      <c r="U23" s="19">
        <f t="shared" si="14"/>
        <v>0</v>
      </c>
      <c r="V23" s="19"/>
      <c r="W23" s="19">
        <f t="shared" si="15"/>
        <v>0</v>
      </c>
      <c r="X23" s="19">
        <f t="shared" si="15"/>
        <v>0</v>
      </c>
      <c r="Z23" s="19">
        <f t="shared" si="9"/>
        <v>0</v>
      </c>
      <c r="AA23" s="19">
        <f t="shared" si="9"/>
        <v>0</v>
      </c>
      <c r="AB23" s="19">
        <f t="shared" si="9"/>
        <v>0</v>
      </c>
      <c r="AC23" s="19">
        <f t="shared" si="9"/>
        <v>0</v>
      </c>
      <c r="AD23" s="19">
        <f t="shared" si="9"/>
        <v>0</v>
      </c>
      <c r="AE23" s="19">
        <f t="shared" si="9"/>
        <v>0</v>
      </c>
      <c r="AF23" s="19">
        <f t="shared" si="9"/>
        <v>0</v>
      </c>
      <c r="AG23" s="19">
        <f t="shared" si="9"/>
        <v>0</v>
      </c>
      <c r="AH23" s="19">
        <f t="shared" si="9"/>
        <v>0</v>
      </c>
      <c r="AJ23" s="19">
        <f t="shared" si="10"/>
        <v>0</v>
      </c>
    </row>
    <row r="24" spans="1:36" s="19" customFormat="1" ht="35.1" customHeight="1">
      <c r="A24" s="102">
        <f t="shared" si="11"/>
        <v>43730</v>
      </c>
      <c r="B24" s="103">
        <f t="shared" si="8"/>
        <v>43730</v>
      </c>
      <c r="C24" s="110"/>
      <c r="D24" s="110"/>
      <c r="E24" s="110"/>
      <c r="F24" s="110"/>
      <c r="G24" s="110"/>
      <c r="H24" s="110"/>
      <c r="I24" s="17"/>
      <c r="J24" s="9" t="str">
        <f t="shared" si="3"/>
        <v>-</v>
      </c>
      <c r="K24" s="112"/>
      <c r="L24" s="112"/>
      <c r="M24" s="112"/>
      <c r="O24" s="19">
        <f t="shared" si="4"/>
        <v>0</v>
      </c>
      <c r="P24" s="19">
        <f>IFERROR(FIND("MS",D24,5),0)</f>
        <v>0</v>
      </c>
      <c r="Q24" s="19">
        <f t="shared" si="5"/>
        <v>0</v>
      </c>
      <c r="R24" s="19">
        <f>IFERROR(FIND("MS",F24,5),0)</f>
        <v>0</v>
      </c>
      <c r="S24" s="19">
        <f t="shared" si="14"/>
        <v>0</v>
      </c>
      <c r="T24" s="19">
        <f t="shared" si="14"/>
        <v>0</v>
      </c>
      <c r="U24" s="19">
        <f t="shared" si="14"/>
        <v>0</v>
      </c>
      <c r="W24" s="19">
        <f t="shared" si="15"/>
        <v>0</v>
      </c>
      <c r="X24" s="19">
        <f t="shared" si="15"/>
        <v>0</v>
      </c>
      <c r="Z24" s="19">
        <f t="shared" si="9"/>
        <v>0</v>
      </c>
      <c r="AA24" s="19">
        <f t="shared" si="9"/>
        <v>0</v>
      </c>
      <c r="AB24" s="19">
        <f t="shared" si="9"/>
        <v>0</v>
      </c>
      <c r="AC24" s="19">
        <f t="shared" si="9"/>
        <v>0</v>
      </c>
      <c r="AD24" s="19">
        <f t="shared" si="9"/>
        <v>0</v>
      </c>
      <c r="AE24" s="19">
        <f t="shared" si="9"/>
        <v>0</v>
      </c>
      <c r="AF24" s="19">
        <f t="shared" si="9"/>
        <v>0</v>
      </c>
      <c r="AG24" s="19">
        <f t="shared" si="9"/>
        <v>0</v>
      </c>
      <c r="AH24" s="19">
        <f t="shared" si="9"/>
        <v>0</v>
      </c>
      <c r="AJ24" s="19">
        <f t="shared" si="10"/>
        <v>0</v>
      </c>
    </row>
    <row r="25" spans="1:36" s="19" customFormat="1" ht="35.1" customHeight="1">
      <c r="A25" s="102">
        <f t="shared" si="11"/>
        <v>43731</v>
      </c>
      <c r="B25" s="103">
        <f t="shared" si="8"/>
        <v>43731</v>
      </c>
      <c r="C25" s="110"/>
      <c r="D25" s="110"/>
      <c r="E25" s="110"/>
      <c r="F25" s="110"/>
      <c r="G25" s="110"/>
      <c r="H25" s="110"/>
      <c r="I25" s="17"/>
      <c r="J25" s="9" t="str">
        <f t="shared" si="3"/>
        <v>-</v>
      </c>
      <c r="K25" s="112"/>
      <c r="L25" s="112"/>
      <c r="M25" s="112"/>
      <c r="O25" s="19">
        <f t="shared" si="4"/>
        <v>0</v>
      </c>
      <c r="P25" s="19">
        <f>IFERROR(FIND("MS",#REF!,5),0)</f>
        <v>0</v>
      </c>
      <c r="Q25" s="19">
        <f>IFERROR(FIND("MS",#REF!,5),0)</f>
        <v>0</v>
      </c>
      <c r="R25" s="19">
        <f>IFERROR(FIND("MS",D25,5),0)</f>
        <v>0</v>
      </c>
      <c r="S25" s="19">
        <f t="shared" si="14"/>
        <v>0</v>
      </c>
      <c r="T25" s="19">
        <f t="shared" si="14"/>
        <v>0</v>
      </c>
      <c r="U25" s="19">
        <f t="shared" si="14"/>
        <v>0</v>
      </c>
      <c r="W25" s="19">
        <f t="shared" si="15"/>
        <v>0</v>
      </c>
      <c r="X25" s="19">
        <f t="shared" si="15"/>
        <v>0</v>
      </c>
      <c r="Z25" s="19">
        <f t="shared" si="9"/>
        <v>0</v>
      </c>
      <c r="AA25" s="19">
        <f t="shared" si="9"/>
        <v>0</v>
      </c>
      <c r="AB25" s="19">
        <f t="shared" si="9"/>
        <v>0</v>
      </c>
      <c r="AC25" s="19">
        <f t="shared" si="9"/>
        <v>0</v>
      </c>
      <c r="AD25" s="19">
        <f t="shared" si="9"/>
        <v>0</v>
      </c>
      <c r="AE25" s="19">
        <f t="shared" si="9"/>
        <v>0</v>
      </c>
      <c r="AF25" s="19">
        <f t="shared" si="9"/>
        <v>0</v>
      </c>
      <c r="AG25" s="19">
        <f t="shared" si="9"/>
        <v>0</v>
      </c>
      <c r="AH25" s="19">
        <f t="shared" si="9"/>
        <v>0</v>
      </c>
      <c r="AJ25" s="19">
        <f t="shared" si="10"/>
        <v>0</v>
      </c>
    </row>
    <row r="26" spans="1:36" ht="35.1" customHeight="1">
      <c r="A26" s="102">
        <f t="shared" si="11"/>
        <v>43732</v>
      </c>
      <c r="B26" s="103">
        <f t="shared" si="8"/>
        <v>43732</v>
      </c>
      <c r="C26" s="110"/>
      <c r="D26" s="110"/>
      <c r="E26" s="110"/>
      <c r="F26" s="110"/>
      <c r="G26" s="110"/>
      <c r="H26" s="110"/>
      <c r="I26" s="17"/>
      <c r="J26" s="9" t="str">
        <f t="shared" si="3"/>
        <v>-</v>
      </c>
      <c r="K26" s="112"/>
      <c r="L26" s="112"/>
      <c r="M26" s="112"/>
      <c r="O26" s="19">
        <f t="shared" si="4"/>
        <v>0</v>
      </c>
      <c r="P26" s="19">
        <f>IFERROR(FIND("MS",#REF!,5),0)</f>
        <v>0</v>
      </c>
      <c r="Q26" s="19">
        <f t="shared" ref="Q26:Q30" si="16">IFERROR(FIND("MS",E26,5),0)</f>
        <v>0</v>
      </c>
      <c r="R26" s="19">
        <f>IFERROR(FIND("MS",D26,5),0)</f>
        <v>0</v>
      </c>
      <c r="S26" s="19">
        <f t="shared" si="14"/>
        <v>0</v>
      </c>
      <c r="T26" s="19">
        <f t="shared" si="14"/>
        <v>0</v>
      </c>
      <c r="U26" s="19">
        <f t="shared" si="14"/>
        <v>0</v>
      </c>
      <c r="V26" s="19"/>
      <c r="W26" s="19">
        <f t="shared" si="15"/>
        <v>0</v>
      </c>
      <c r="X26" s="19">
        <f t="shared" si="15"/>
        <v>0</v>
      </c>
      <c r="Z26" s="19">
        <f t="shared" si="9"/>
        <v>0</v>
      </c>
      <c r="AA26" s="19">
        <f t="shared" si="9"/>
        <v>0</v>
      </c>
      <c r="AB26" s="19">
        <f t="shared" si="9"/>
        <v>0</v>
      </c>
      <c r="AC26" s="19">
        <f t="shared" si="9"/>
        <v>0</v>
      </c>
      <c r="AD26" s="19">
        <f t="shared" si="9"/>
        <v>0</v>
      </c>
      <c r="AE26" s="19">
        <f t="shared" si="9"/>
        <v>0</v>
      </c>
      <c r="AF26" s="19">
        <f t="shared" si="9"/>
        <v>0</v>
      </c>
      <c r="AG26" s="19">
        <f t="shared" si="9"/>
        <v>0</v>
      </c>
      <c r="AH26" s="19">
        <f t="shared" si="9"/>
        <v>0</v>
      </c>
      <c r="AJ26" s="19">
        <f t="shared" si="10"/>
        <v>0</v>
      </c>
    </row>
    <row r="27" spans="1:36" s="21" customFormat="1" ht="35.1" customHeight="1">
      <c r="A27" s="102">
        <f t="shared" si="11"/>
        <v>43733</v>
      </c>
      <c r="B27" s="103">
        <f t="shared" si="8"/>
        <v>43733</v>
      </c>
      <c r="C27" s="110"/>
      <c r="D27" s="110"/>
      <c r="E27" s="110"/>
      <c r="F27" s="110"/>
      <c r="G27" s="110"/>
      <c r="H27" s="110"/>
      <c r="I27" s="17"/>
      <c r="J27" s="9" t="str">
        <f t="shared" si="3"/>
        <v>-</v>
      </c>
      <c r="K27" s="112"/>
      <c r="L27" s="112"/>
      <c r="M27" s="112"/>
      <c r="O27" s="19">
        <f t="shared" si="4"/>
        <v>0</v>
      </c>
      <c r="P27" s="19">
        <f>IFERROR(FIND("MS",#REF!,5),0)</f>
        <v>0</v>
      </c>
      <c r="Q27" s="19">
        <f t="shared" si="16"/>
        <v>0</v>
      </c>
      <c r="R27" s="19">
        <f>IFERROR(FIND("MS",D27,5),0)</f>
        <v>0</v>
      </c>
      <c r="S27" s="19">
        <f t="shared" si="14"/>
        <v>0</v>
      </c>
      <c r="T27" s="19">
        <f t="shared" si="14"/>
        <v>0</v>
      </c>
      <c r="U27" s="19">
        <f t="shared" si="14"/>
        <v>0</v>
      </c>
      <c r="V27" s="19"/>
      <c r="W27" s="19">
        <f t="shared" si="15"/>
        <v>0</v>
      </c>
      <c r="X27" s="19">
        <f t="shared" si="15"/>
        <v>0</v>
      </c>
      <c r="Z27" s="19">
        <f t="shared" si="9"/>
        <v>0</v>
      </c>
      <c r="AA27" s="19">
        <f t="shared" si="9"/>
        <v>0</v>
      </c>
      <c r="AB27" s="19">
        <f t="shared" si="9"/>
        <v>0</v>
      </c>
      <c r="AC27" s="19">
        <f t="shared" si="9"/>
        <v>0</v>
      </c>
      <c r="AD27" s="19">
        <f t="shared" si="9"/>
        <v>0</v>
      </c>
      <c r="AE27" s="19">
        <f t="shared" si="9"/>
        <v>0</v>
      </c>
      <c r="AF27" s="19">
        <f t="shared" si="9"/>
        <v>0</v>
      </c>
      <c r="AG27" s="19">
        <f t="shared" si="9"/>
        <v>0</v>
      </c>
      <c r="AH27" s="19">
        <f t="shared" si="9"/>
        <v>0</v>
      </c>
      <c r="AJ27" s="19">
        <f t="shared" si="10"/>
        <v>0</v>
      </c>
    </row>
    <row r="28" spans="1:36" s="19" customFormat="1" ht="35.1" customHeight="1">
      <c r="A28" s="102">
        <f t="shared" si="11"/>
        <v>43734</v>
      </c>
      <c r="B28" s="103">
        <f t="shared" si="8"/>
        <v>43734</v>
      </c>
      <c r="C28" s="110"/>
      <c r="D28" s="110"/>
      <c r="E28" s="110"/>
      <c r="F28" s="110"/>
      <c r="G28" s="110"/>
      <c r="H28" s="110"/>
      <c r="I28" s="16"/>
      <c r="J28" s="9" t="str">
        <f t="shared" si="3"/>
        <v>-</v>
      </c>
      <c r="K28" s="112"/>
      <c r="L28" s="112"/>
      <c r="M28" s="112"/>
      <c r="O28" s="19">
        <f t="shared" si="4"/>
        <v>0</v>
      </c>
      <c r="P28" s="19">
        <f>IFERROR(FIND("MS",#REF!,5),0)</f>
        <v>0</v>
      </c>
      <c r="Q28" s="19">
        <f t="shared" si="16"/>
        <v>0</v>
      </c>
      <c r="R28" s="19">
        <f>IFERROR(FIND("MS",D28,5),0)</f>
        <v>0</v>
      </c>
      <c r="S28" s="19">
        <f t="shared" si="14"/>
        <v>0</v>
      </c>
      <c r="T28" s="19">
        <f t="shared" si="14"/>
        <v>0</v>
      </c>
      <c r="U28" s="19">
        <f t="shared" si="14"/>
        <v>0</v>
      </c>
      <c r="W28" s="19">
        <f t="shared" si="15"/>
        <v>0</v>
      </c>
      <c r="X28" s="19">
        <f t="shared" si="15"/>
        <v>0</v>
      </c>
      <c r="Z28" s="19">
        <f t="shared" si="9"/>
        <v>0</v>
      </c>
      <c r="AA28" s="19">
        <f t="shared" si="9"/>
        <v>0</v>
      </c>
      <c r="AB28" s="19">
        <f t="shared" si="9"/>
        <v>0</v>
      </c>
      <c r="AC28" s="19">
        <f t="shared" si="9"/>
        <v>0</v>
      </c>
      <c r="AD28" s="19">
        <f t="shared" si="9"/>
        <v>0</v>
      </c>
      <c r="AE28" s="19">
        <f t="shared" si="9"/>
        <v>0</v>
      </c>
      <c r="AF28" s="19">
        <f t="shared" si="9"/>
        <v>0</v>
      </c>
      <c r="AG28" s="19">
        <f t="shared" si="9"/>
        <v>0</v>
      </c>
      <c r="AH28" s="19">
        <f t="shared" si="9"/>
        <v>0</v>
      </c>
      <c r="AJ28" s="19">
        <f t="shared" si="10"/>
        <v>0</v>
      </c>
    </row>
    <row r="29" spans="1:36" ht="35.1" customHeight="1">
      <c r="A29" s="102">
        <f t="shared" si="11"/>
        <v>43735</v>
      </c>
      <c r="B29" s="103">
        <f t="shared" si="8"/>
        <v>43735</v>
      </c>
      <c r="C29" s="110"/>
      <c r="D29" s="110"/>
      <c r="E29" s="110"/>
      <c r="F29" s="110"/>
      <c r="G29" s="110"/>
      <c r="H29" s="110"/>
      <c r="I29" s="16"/>
      <c r="J29" s="9" t="str">
        <f t="shared" si="3"/>
        <v>-</v>
      </c>
      <c r="K29" s="112"/>
      <c r="L29" s="112"/>
      <c r="M29" s="112"/>
      <c r="O29" s="19">
        <f t="shared" si="4"/>
        <v>0</v>
      </c>
      <c r="P29" s="19">
        <f>IFERROR(FIND("MS",#REF!,5),0)</f>
        <v>0</v>
      </c>
      <c r="Q29" s="19">
        <f t="shared" si="16"/>
        <v>0</v>
      </c>
      <c r="R29" s="19">
        <f>IFERROR(FIND("MS",D29,5),0)</f>
        <v>0</v>
      </c>
      <c r="S29" s="19">
        <f t="shared" si="14"/>
        <v>0</v>
      </c>
      <c r="T29" s="19">
        <f t="shared" si="14"/>
        <v>0</v>
      </c>
      <c r="U29" s="19">
        <f t="shared" si="14"/>
        <v>0</v>
      </c>
      <c r="V29" s="19"/>
      <c r="W29" s="19">
        <f t="shared" si="15"/>
        <v>0</v>
      </c>
      <c r="X29" s="19">
        <f t="shared" si="15"/>
        <v>0</v>
      </c>
      <c r="Z29" s="19">
        <f t="shared" si="9"/>
        <v>0</v>
      </c>
      <c r="AA29" s="19">
        <f t="shared" si="9"/>
        <v>0</v>
      </c>
      <c r="AB29" s="19">
        <f t="shared" si="9"/>
        <v>0</v>
      </c>
      <c r="AC29" s="19">
        <f t="shared" si="9"/>
        <v>0</v>
      </c>
      <c r="AD29" s="19">
        <f t="shared" si="9"/>
        <v>0</v>
      </c>
      <c r="AE29" s="19">
        <f t="shared" si="9"/>
        <v>0</v>
      </c>
      <c r="AF29" s="19">
        <f t="shared" si="9"/>
        <v>0</v>
      </c>
      <c r="AG29" s="19">
        <f t="shared" si="9"/>
        <v>0</v>
      </c>
      <c r="AH29" s="19">
        <f t="shared" si="9"/>
        <v>0</v>
      </c>
      <c r="AJ29" s="19">
        <f t="shared" si="10"/>
        <v>0</v>
      </c>
    </row>
    <row r="30" spans="1:36" ht="35.1" customHeight="1">
      <c r="A30" s="102">
        <f t="shared" si="11"/>
        <v>43736</v>
      </c>
      <c r="B30" s="103">
        <f t="shared" si="8"/>
        <v>43736</v>
      </c>
      <c r="C30" s="110"/>
      <c r="D30" s="110"/>
      <c r="E30" s="110"/>
      <c r="F30" s="110"/>
      <c r="G30" s="110"/>
      <c r="H30" s="110"/>
      <c r="I30" s="16"/>
      <c r="J30" s="9" t="str">
        <f t="shared" si="3"/>
        <v>-</v>
      </c>
      <c r="K30" s="112"/>
      <c r="L30" s="112"/>
      <c r="M30" s="112"/>
      <c r="O30" s="19">
        <f t="shared" si="4"/>
        <v>0</v>
      </c>
      <c r="P30" s="19">
        <f>IFERROR(FIND("MS",D30,5),0)</f>
        <v>0</v>
      </c>
      <c r="Q30" s="19">
        <f t="shared" si="16"/>
        <v>0</v>
      </c>
      <c r="R30" s="19">
        <f>IFERROR(FIND("MS",F30,5),0)</f>
        <v>0</v>
      </c>
      <c r="S30" s="19">
        <f t="shared" si="14"/>
        <v>0</v>
      </c>
      <c r="T30" s="19">
        <f t="shared" si="14"/>
        <v>0</v>
      </c>
      <c r="U30" s="19">
        <f t="shared" si="14"/>
        <v>0</v>
      </c>
      <c r="V30" s="19"/>
      <c r="W30" s="19">
        <f t="shared" si="15"/>
        <v>0</v>
      </c>
      <c r="X30" s="19">
        <f t="shared" si="15"/>
        <v>0</v>
      </c>
      <c r="Z30" s="19">
        <f t="shared" si="9"/>
        <v>0</v>
      </c>
      <c r="AA30" s="19">
        <f t="shared" si="9"/>
        <v>0</v>
      </c>
      <c r="AB30" s="19">
        <f t="shared" si="9"/>
        <v>0</v>
      </c>
      <c r="AC30" s="19">
        <f t="shared" si="9"/>
        <v>0</v>
      </c>
      <c r="AD30" s="19">
        <f t="shared" si="9"/>
        <v>0</v>
      </c>
      <c r="AE30" s="19">
        <f t="shared" si="9"/>
        <v>0</v>
      </c>
      <c r="AF30" s="19">
        <f t="shared" si="9"/>
        <v>0</v>
      </c>
      <c r="AG30" s="19">
        <f t="shared" si="9"/>
        <v>0</v>
      </c>
      <c r="AH30" s="19">
        <f t="shared" si="9"/>
        <v>0</v>
      </c>
      <c r="AJ30" s="19">
        <f t="shared" si="10"/>
        <v>0</v>
      </c>
    </row>
    <row r="31" spans="1:36" s="19" customFormat="1" ht="35.1" customHeight="1">
      <c r="A31" s="102">
        <f t="shared" si="11"/>
        <v>43737</v>
      </c>
      <c r="B31" s="103">
        <f t="shared" si="8"/>
        <v>43737</v>
      </c>
      <c r="C31" s="110"/>
      <c r="D31" s="110"/>
      <c r="E31" s="110"/>
      <c r="F31" s="110"/>
      <c r="G31" s="110"/>
      <c r="H31" s="110"/>
      <c r="I31" s="16"/>
      <c r="J31" s="9" t="str">
        <f t="shared" si="3"/>
        <v>-</v>
      </c>
      <c r="K31" s="112"/>
      <c r="L31" s="112"/>
      <c r="M31" s="112"/>
      <c r="O31" s="19">
        <f>IFERROR(FIND("MS",#REF!,5),0)</f>
        <v>0</v>
      </c>
      <c r="P31" s="19">
        <f>IFERROR(FIND("MS",C31,5),0)</f>
        <v>0</v>
      </c>
      <c r="Q31" s="19">
        <f>IFERROR(FIND("MS",#REF!,5),0)</f>
        <v>0</v>
      </c>
      <c r="R31" s="19">
        <f>IFERROR(FIND("MS",F31,5),0)</f>
        <v>0</v>
      </c>
      <c r="S31" s="19">
        <f t="shared" si="14"/>
        <v>0</v>
      </c>
      <c r="T31" s="19">
        <f t="shared" si="14"/>
        <v>0</v>
      </c>
      <c r="U31" s="19">
        <f t="shared" si="14"/>
        <v>0</v>
      </c>
      <c r="W31" s="19">
        <f t="shared" si="15"/>
        <v>0</v>
      </c>
      <c r="X31" s="19">
        <f t="shared" si="15"/>
        <v>0</v>
      </c>
      <c r="Z31" s="19">
        <f t="shared" si="9"/>
        <v>0</v>
      </c>
      <c r="AA31" s="19">
        <f t="shared" si="9"/>
        <v>0</v>
      </c>
      <c r="AB31" s="19">
        <f t="shared" si="9"/>
        <v>0</v>
      </c>
      <c r="AC31" s="19">
        <f t="shared" si="9"/>
        <v>0</v>
      </c>
      <c r="AD31" s="19">
        <f t="shared" si="9"/>
        <v>0</v>
      </c>
      <c r="AE31" s="19">
        <f t="shared" si="9"/>
        <v>0</v>
      </c>
      <c r="AF31" s="19">
        <f t="shared" si="9"/>
        <v>0</v>
      </c>
      <c r="AG31" s="19">
        <f t="shared" si="9"/>
        <v>0</v>
      </c>
      <c r="AH31" s="19">
        <f t="shared" si="9"/>
        <v>0</v>
      </c>
      <c r="AJ31" s="19">
        <f t="shared" si="10"/>
        <v>0</v>
      </c>
    </row>
    <row r="32" spans="1:36" s="19" customFormat="1" ht="35.1" customHeight="1">
      <c r="A32" s="102">
        <f t="shared" si="11"/>
        <v>43738</v>
      </c>
      <c r="B32" s="103">
        <f t="shared" si="8"/>
        <v>43738</v>
      </c>
      <c r="C32" s="110"/>
      <c r="D32" s="110"/>
      <c r="E32" s="110"/>
      <c r="F32" s="110"/>
      <c r="G32" s="110"/>
      <c r="H32" s="110"/>
      <c r="I32" s="17"/>
      <c r="J32" s="9" t="str">
        <f t="shared" si="3"/>
        <v>-</v>
      </c>
      <c r="K32" s="112"/>
      <c r="L32" s="112"/>
      <c r="M32" s="112"/>
      <c r="O32" s="19">
        <f>IFERROR(FIND("MS",#REF!,5),0)</f>
        <v>0</v>
      </c>
      <c r="P32" s="19">
        <f>IFERROR(FIND("MS",C32,5),0)</f>
        <v>0</v>
      </c>
      <c r="Q32" s="19">
        <f>IFERROR(FIND("MS",#REF!,5),0)</f>
        <v>0</v>
      </c>
      <c r="R32" s="19">
        <f>IFERROR(FIND("MS",D32,5),0)</f>
        <v>0</v>
      </c>
      <c r="S32" s="19">
        <f t="shared" si="14"/>
        <v>0</v>
      </c>
      <c r="T32" s="19">
        <f t="shared" si="14"/>
        <v>0</v>
      </c>
      <c r="U32" s="19">
        <f t="shared" si="14"/>
        <v>0</v>
      </c>
      <c r="W32" s="19">
        <f t="shared" si="15"/>
        <v>0</v>
      </c>
      <c r="X32" s="19">
        <f t="shared" si="15"/>
        <v>0</v>
      </c>
      <c r="Z32" s="19">
        <f t="shared" si="9"/>
        <v>0</v>
      </c>
      <c r="AA32" s="19">
        <f t="shared" si="9"/>
        <v>0</v>
      </c>
      <c r="AB32" s="19">
        <f t="shared" si="9"/>
        <v>0</v>
      </c>
      <c r="AC32" s="19">
        <f t="shared" si="9"/>
        <v>0</v>
      </c>
      <c r="AD32" s="19">
        <f t="shared" si="9"/>
        <v>0</v>
      </c>
      <c r="AE32" s="19">
        <f t="shared" si="9"/>
        <v>0</v>
      </c>
      <c r="AF32" s="19">
        <f t="shared" si="9"/>
        <v>0</v>
      </c>
      <c r="AG32" s="19">
        <f t="shared" si="9"/>
        <v>0</v>
      </c>
      <c r="AH32" s="19">
        <f t="shared" si="9"/>
        <v>0</v>
      </c>
      <c r="AJ32" s="19">
        <f t="shared" si="10"/>
        <v>0</v>
      </c>
    </row>
    <row r="33" spans="1:36" ht="35.1" customHeight="1">
      <c r="A33" s="102">
        <f>A32+1</f>
        <v>43739</v>
      </c>
      <c r="B33" s="103">
        <f t="shared" si="8"/>
        <v>43739</v>
      </c>
      <c r="C33" s="110"/>
      <c r="D33" s="110"/>
      <c r="E33" s="110"/>
      <c r="F33" s="110"/>
      <c r="G33" s="110"/>
      <c r="H33" s="110"/>
      <c r="I33" s="17"/>
      <c r="J33" s="9" t="str">
        <f t="shared" si="3"/>
        <v>-</v>
      </c>
      <c r="K33" s="112"/>
      <c r="L33" s="112"/>
      <c r="M33" s="112"/>
      <c r="O33" s="19">
        <f>IFERROR(FIND("MS",C33,5),0)</f>
        <v>0</v>
      </c>
      <c r="P33" s="19">
        <f>IFERROR(FIND("MS",#REF!,5),0)</f>
        <v>0</v>
      </c>
      <c r="Q33" s="19">
        <f>IFERROR(FIND("MS",E33,5),0)</f>
        <v>0</v>
      </c>
      <c r="R33" s="19">
        <f>IFERROR(FIND("MS",D33,5),0)</f>
        <v>0</v>
      </c>
      <c r="S33" s="19">
        <f t="shared" si="14"/>
        <v>0</v>
      </c>
      <c r="T33" s="19">
        <f t="shared" si="14"/>
        <v>0</v>
      </c>
      <c r="U33" s="19">
        <f t="shared" si="14"/>
        <v>0</v>
      </c>
      <c r="V33" s="19"/>
      <c r="W33" s="19">
        <f t="shared" si="15"/>
        <v>0</v>
      </c>
      <c r="X33" s="19">
        <f t="shared" si="15"/>
        <v>0</v>
      </c>
      <c r="Z33" s="19">
        <f t="shared" si="9"/>
        <v>0</v>
      </c>
      <c r="AA33" s="19">
        <f t="shared" si="9"/>
        <v>0</v>
      </c>
      <c r="AB33" s="19">
        <f t="shared" si="9"/>
        <v>0</v>
      </c>
      <c r="AC33" s="19">
        <f t="shared" si="9"/>
        <v>0</v>
      </c>
      <c r="AD33" s="19">
        <f t="shared" si="9"/>
        <v>0</v>
      </c>
      <c r="AE33" s="19">
        <f t="shared" si="9"/>
        <v>0</v>
      </c>
      <c r="AF33" s="19">
        <f t="shared" si="9"/>
        <v>0</v>
      </c>
      <c r="AG33" s="19">
        <f t="shared" si="9"/>
        <v>0</v>
      </c>
      <c r="AH33" s="19">
        <f t="shared" si="9"/>
        <v>0</v>
      </c>
      <c r="AJ33" s="19">
        <f t="shared" si="10"/>
        <v>0</v>
      </c>
    </row>
    <row r="34" spans="1:36" s="19" customFormat="1" ht="35.1" customHeight="1">
      <c r="A34" s="26"/>
      <c r="B34" s="27"/>
      <c r="C34" s="28"/>
      <c r="D34" s="29"/>
      <c r="E34" s="30"/>
      <c r="F34" s="30"/>
      <c r="G34" s="28"/>
      <c r="H34" s="31"/>
      <c r="I34" s="6"/>
      <c r="J34" s="32"/>
      <c r="K34" s="33"/>
      <c r="L34" s="34"/>
      <c r="M34" s="8"/>
      <c r="O34" s="19">
        <f t="shared" si="14"/>
        <v>0</v>
      </c>
      <c r="P34" s="19">
        <f t="shared" si="14"/>
        <v>0</v>
      </c>
      <c r="Q34" s="19">
        <f t="shared" si="14"/>
        <v>0</v>
      </c>
      <c r="R34" s="19">
        <f t="shared" si="14"/>
        <v>0</v>
      </c>
      <c r="S34" s="19">
        <f t="shared" si="14"/>
        <v>0</v>
      </c>
      <c r="T34" s="19">
        <f t="shared" si="14"/>
        <v>0</v>
      </c>
      <c r="U34" s="19">
        <f t="shared" si="14"/>
        <v>0</v>
      </c>
      <c r="W34" s="19">
        <f t="shared" si="15"/>
        <v>0</v>
      </c>
      <c r="X34" s="19">
        <f t="shared" si="15"/>
        <v>0</v>
      </c>
      <c r="Z34" s="19">
        <f t="shared" si="9"/>
        <v>0</v>
      </c>
      <c r="AA34" s="19">
        <f t="shared" si="9"/>
        <v>0</v>
      </c>
      <c r="AB34" s="19">
        <f t="shared" si="9"/>
        <v>0</v>
      </c>
      <c r="AC34" s="19">
        <f t="shared" si="9"/>
        <v>0</v>
      </c>
      <c r="AD34" s="19">
        <f t="shared" si="9"/>
        <v>0</v>
      </c>
      <c r="AE34" s="19">
        <f t="shared" si="9"/>
        <v>0</v>
      </c>
      <c r="AF34" s="19">
        <f t="shared" si="9"/>
        <v>0</v>
      </c>
      <c r="AG34" s="19">
        <f t="shared" si="9"/>
        <v>0</v>
      </c>
      <c r="AH34" s="19">
        <f t="shared" si="9"/>
        <v>0</v>
      </c>
      <c r="AJ34" s="19">
        <f t="shared" si="10"/>
        <v>0</v>
      </c>
    </row>
    <row r="35" spans="1:36" s="19" customFormat="1" ht="35.1" customHeight="1">
      <c r="A35" s="26"/>
      <c r="B35" s="27"/>
      <c r="C35" s="28"/>
      <c r="D35" s="29"/>
      <c r="E35" s="30"/>
      <c r="F35" s="30"/>
      <c r="G35" s="28"/>
      <c r="H35" s="31"/>
      <c r="I35" s="6"/>
      <c r="J35" s="32"/>
      <c r="K35" s="33"/>
      <c r="L35" s="34"/>
      <c r="M35" s="8"/>
      <c r="O35" s="19">
        <f t="shared" ref="O35:U37" si="17">IFERROR(FIND("MS",C35,5),0)</f>
        <v>0</v>
      </c>
      <c r="P35" s="19">
        <f t="shared" si="17"/>
        <v>0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f t="shared" si="17"/>
        <v>0</v>
      </c>
      <c r="U35" s="19">
        <f t="shared" si="17"/>
        <v>0</v>
      </c>
      <c r="W35" s="19">
        <f t="shared" si="15"/>
        <v>0</v>
      </c>
      <c r="X35" s="19">
        <f t="shared" si="15"/>
        <v>0</v>
      </c>
      <c r="Z35" s="19">
        <f t="shared" si="9"/>
        <v>0</v>
      </c>
      <c r="AA35" s="19">
        <f t="shared" si="9"/>
        <v>0</v>
      </c>
      <c r="AB35" s="19">
        <f t="shared" si="9"/>
        <v>0</v>
      </c>
      <c r="AC35" s="19">
        <f t="shared" si="9"/>
        <v>0</v>
      </c>
      <c r="AD35" s="19">
        <f t="shared" si="9"/>
        <v>0</v>
      </c>
      <c r="AE35" s="19">
        <f t="shared" si="9"/>
        <v>0</v>
      </c>
      <c r="AF35" s="19">
        <f t="shared" si="9"/>
        <v>0</v>
      </c>
      <c r="AG35" s="19">
        <f t="shared" si="9"/>
        <v>0</v>
      </c>
      <c r="AH35" s="19">
        <f t="shared" si="9"/>
        <v>0</v>
      </c>
      <c r="AJ35" s="19">
        <f t="shared" si="10"/>
        <v>0</v>
      </c>
    </row>
    <row r="36" spans="1:36" ht="25.15" customHeight="1">
      <c r="A36" s="26"/>
      <c r="B36" s="27"/>
      <c r="C36" s="28"/>
      <c r="D36" s="29"/>
      <c r="E36" s="30"/>
      <c r="F36" s="30"/>
      <c r="G36" s="28"/>
      <c r="H36" s="31"/>
      <c r="I36" s="6"/>
      <c r="J36" s="32"/>
      <c r="K36" s="33"/>
      <c r="L36" s="34"/>
      <c r="M36" s="8"/>
      <c r="O36" s="19">
        <f t="shared" si="17"/>
        <v>0</v>
      </c>
      <c r="P36" s="19">
        <f t="shared" si="17"/>
        <v>0</v>
      </c>
      <c r="Q36" s="19">
        <f t="shared" si="17"/>
        <v>0</v>
      </c>
      <c r="R36" s="19">
        <f t="shared" si="17"/>
        <v>0</v>
      </c>
      <c r="S36" s="19">
        <f t="shared" si="17"/>
        <v>0</v>
      </c>
      <c r="T36" s="19">
        <f t="shared" si="17"/>
        <v>0</v>
      </c>
      <c r="U36" s="19">
        <f t="shared" si="17"/>
        <v>0</v>
      </c>
      <c r="V36" s="19"/>
      <c r="W36" s="19">
        <f t="shared" si="15"/>
        <v>0</v>
      </c>
      <c r="X36" s="19">
        <f t="shared" si="15"/>
        <v>0</v>
      </c>
      <c r="Z36" s="19">
        <f t="shared" si="9"/>
        <v>0</v>
      </c>
      <c r="AA36" s="19">
        <f t="shared" si="9"/>
        <v>0</v>
      </c>
      <c r="AB36" s="19">
        <f t="shared" si="9"/>
        <v>0</v>
      </c>
      <c r="AC36" s="19">
        <f t="shared" si="9"/>
        <v>0</v>
      </c>
      <c r="AD36" s="19">
        <f t="shared" si="9"/>
        <v>0</v>
      </c>
      <c r="AE36" s="19">
        <f t="shared" si="9"/>
        <v>0</v>
      </c>
      <c r="AF36" s="19">
        <f t="shared" si="9"/>
        <v>0</v>
      </c>
      <c r="AG36" s="19">
        <f t="shared" si="9"/>
        <v>0</v>
      </c>
      <c r="AH36" s="19">
        <f t="shared" si="9"/>
        <v>0</v>
      </c>
      <c r="AJ36" s="19">
        <f t="shared" si="10"/>
        <v>0</v>
      </c>
    </row>
    <row r="37" spans="1:36" ht="25.15" customHeight="1" thickBot="1">
      <c r="A37" s="35"/>
      <c r="B37" s="36"/>
      <c r="C37" s="6"/>
      <c r="D37" s="6"/>
      <c r="E37" s="6"/>
      <c r="F37" s="6"/>
      <c r="G37" s="6"/>
      <c r="H37" s="6"/>
      <c r="I37" s="6"/>
      <c r="J37" s="32"/>
      <c r="K37" s="6"/>
      <c r="L37" s="6"/>
      <c r="M37" s="1"/>
      <c r="O37" s="19">
        <f t="shared" si="17"/>
        <v>0</v>
      </c>
      <c r="P37" s="19">
        <f t="shared" si="17"/>
        <v>0</v>
      </c>
      <c r="Q37" s="19">
        <f t="shared" si="17"/>
        <v>0</v>
      </c>
      <c r="R37" s="19">
        <f t="shared" si="17"/>
        <v>0</v>
      </c>
      <c r="S37" s="19">
        <f t="shared" si="17"/>
        <v>0</v>
      </c>
      <c r="T37" s="19">
        <f t="shared" si="17"/>
        <v>0</v>
      </c>
      <c r="U37" s="19">
        <f t="shared" si="17"/>
        <v>0</v>
      </c>
      <c r="V37" s="19"/>
      <c r="W37" s="19">
        <f t="shared" si="15"/>
        <v>0</v>
      </c>
      <c r="X37" s="19">
        <f t="shared" si="15"/>
        <v>0</v>
      </c>
      <c r="Z37" s="19">
        <f t="shared" si="9"/>
        <v>0</v>
      </c>
      <c r="AA37" s="19">
        <f t="shared" si="9"/>
        <v>0</v>
      </c>
      <c r="AB37" s="19">
        <f t="shared" si="9"/>
        <v>0</v>
      </c>
      <c r="AC37" s="19">
        <f t="shared" si="9"/>
        <v>0</v>
      </c>
      <c r="AD37" s="19">
        <f t="shared" si="9"/>
        <v>0</v>
      </c>
      <c r="AE37" s="19">
        <f t="shared" si="9"/>
        <v>0</v>
      </c>
      <c r="AF37" s="19">
        <f t="shared" si="9"/>
        <v>0</v>
      </c>
      <c r="AG37" s="19">
        <f t="shared" si="9"/>
        <v>0</v>
      </c>
      <c r="AH37" s="19">
        <f t="shared" si="9"/>
        <v>0</v>
      </c>
      <c r="AJ37" s="19">
        <f t="shared" si="10"/>
        <v>0</v>
      </c>
    </row>
    <row r="38" spans="1:36" ht="25.15" customHeight="1" thickBot="1">
      <c r="A38" s="544" t="s">
        <v>54</v>
      </c>
      <c r="B38" s="545"/>
      <c r="C38" s="545"/>
      <c r="D38" s="545"/>
      <c r="E38" s="545"/>
      <c r="F38" s="545"/>
      <c r="G38" s="545"/>
      <c r="H38" s="545"/>
      <c r="I38" s="545"/>
      <c r="J38" s="545"/>
      <c r="K38" s="545"/>
      <c r="L38" s="545"/>
      <c r="M38" s="545"/>
      <c r="N38" s="545"/>
      <c r="O38" s="37"/>
    </row>
    <row r="39" spans="1:36" ht="38.25" customHeight="1" thickBot="1">
      <c r="A39" s="546" t="s">
        <v>57</v>
      </c>
      <c r="B39" s="548" t="s">
        <v>51</v>
      </c>
      <c r="C39" s="548"/>
      <c r="D39" s="548"/>
      <c r="E39" s="548"/>
      <c r="F39" s="548"/>
      <c r="G39" s="549"/>
      <c r="H39" s="550" t="s">
        <v>55</v>
      </c>
      <c r="I39" s="551"/>
      <c r="J39" s="551"/>
      <c r="K39" s="551"/>
      <c r="L39" s="551"/>
      <c r="M39" s="551"/>
      <c r="N39" s="552" t="s">
        <v>58</v>
      </c>
      <c r="O39" s="38"/>
    </row>
    <row r="40" spans="1:36" ht="25.15" customHeight="1" thickBot="1">
      <c r="A40" s="547"/>
      <c r="B40" s="554">
        <f>A3</f>
        <v>43709</v>
      </c>
      <c r="C40" s="555"/>
      <c r="D40" s="97" t="s">
        <v>15</v>
      </c>
      <c r="E40" s="575" t="s">
        <v>50</v>
      </c>
      <c r="F40" s="576"/>
      <c r="G40" s="577"/>
      <c r="H40" s="578" t="s">
        <v>56</v>
      </c>
      <c r="I40" s="579"/>
      <c r="J40" s="580"/>
      <c r="K40" s="581" t="s">
        <v>52</v>
      </c>
      <c r="L40" s="582"/>
      <c r="M40" s="582"/>
      <c r="N40" s="553"/>
      <c r="O40" s="23"/>
    </row>
    <row r="41" spans="1:36" ht="25.15" customHeight="1" thickBot="1">
      <c r="A41" s="39"/>
      <c r="B41" s="568" t="str">
        <f>'TÜM YIL SAAT HESAPLAMA '!C2</f>
        <v>A kişisi</v>
      </c>
      <c r="C41" s="569"/>
      <c r="D41" s="98">
        <f t="shared" ref="D41:D54" si="18">(D75*I75)+(E75*K75)+(G75*L75)+(A41)+N41</f>
        <v>0</v>
      </c>
      <c r="E41" s="89" t="str">
        <f>K58</f>
        <v>A kişisi (MS)</v>
      </c>
      <c r="F41" s="90"/>
      <c r="G41" s="91">
        <f t="shared" ref="G41:G54" si="19">(L58*I75)+(M58*I75)+(N58*I75)-(L41*I75)+(L41*L75)+(O58*K75)+(A41)</f>
        <v>0</v>
      </c>
      <c r="H41" s="583" t="str">
        <f>B41</f>
        <v>A kişisi</v>
      </c>
      <c r="I41" s="583"/>
      <c r="J41" s="571"/>
      <c r="K41" s="572"/>
      <c r="L41" s="584"/>
      <c r="M41" s="585"/>
      <c r="N41" s="99"/>
      <c r="O41" s="40"/>
      <c r="P41" s="40"/>
    </row>
    <row r="42" spans="1:36" ht="25.15" customHeight="1" thickBot="1">
      <c r="A42" s="41"/>
      <c r="B42" s="568" t="str">
        <f>'TÜM YIL SAAT HESAPLAMA '!G2</f>
        <v>C kişisi</v>
      </c>
      <c r="C42" s="569"/>
      <c r="D42" s="98">
        <f t="shared" si="18"/>
        <v>0</v>
      </c>
      <c r="E42" s="92" t="str">
        <f t="shared" ref="E42:E54" si="20">K59</f>
        <v>C kişisi (MS)</v>
      </c>
      <c r="F42" s="93"/>
      <c r="G42" s="91">
        <f t="shared" si="19"/>
        <v>0</v>
      </c>
      <c r="H42" s="570" t="str">
        <f>B42</f>
        <v>C kişisi</v>
      </c>
      <c r="I42" s="570"/>
      <c r="J42" s="571"/>
      <c r="K42" s="572"/>
      <c r="L42" s="573"/>
      <c r="M42" s="574"/>
      <c r="N42" s="100"/>
      <c r="O42" s="40"/>
      <c r="P42" s="40"/>
    </row>
    <row r="43" spans="1:36" ht="25.15" customHeight="1" thickBot="1">
      <c r="A43" s="41"/>
      <c r="B43" s="568" t="str">
        <f>'TÜM YIL SAAT HESAPLAMA '!I2</f>
        <v>D kişisi</v>
      </c>
      <c r="C43" s="569"/>
      <c r="D43" s="98">
        <f t="shared" si="18"/>
        <v>0</v>
      </c>
      <c r="E43" s="92" t="str">
        <f t="shared" si="20"/>
        <v>D kişisi (MS)</v>
      </c>
      <c r="F43" s="93"/>
      <c r="G43" s="91">
        <f t="shared" si="19"/>
        <v>0</v>
      </c>
      <c r="H43" s="570" t="str">
        <f t="shared" ref="H43:H51" si="21">B43</f>
        <v>D kişisi</v>
      </c>
      <c r="I43" s="570"/>
      <c r="J43" s="571"/>
      <c r="K43" s="572"/>
      <c r="L43" s="573"/>
      <c r="M43" s="574"/>
      <c r="N43" s="101"/>
      <c r="O43" s="40"/>
      <c r="P43" s="42"/>
    </row>
    <row r="44" spans="1:36" ht="25.15" customHeight="1" thickBot="1">
      <c r="A44" s="41"/>
      <c r="B44" s="568" t="str">
        <f>'TÜM YIL SAAT HESAPLAMA '!K2</f>
        <v>E kişisi</v>
      </c>
      <c r="C44" s="569"/>
      <c r="D44" s="98">
        <f t="shared" si="18"/>
        <v>0</v>
      </c>
      <c r="E44" s="92" t="str">
        <f t="shared" si="20"/>
        <v>E kişisi (MS)</v>
      </c>
      <c r="F44" s="93"/>
      <c r="G44" s="91">
        <f t="shared" si="19"/>
        <v>0</v>
      </c>
      <c r="H44" s="570" t="str">
        <f t="shared" si="21"/>
        <v>E kişisi</v>
      </c>
      <c r="I44" s="570"/>
      <c r="J44" s="571"/>
      <c r="K44" s="586"/>
      <c r="L44" s="587"/>
      <c r="M44" s="587"/>
      <c r="N44" s="101"/>
      <c r="O44" s="40"/>
      <c r="P44" s="42"/>
    </row>
    <row r="45" spans="1:36" ht="24.6" customHeight="1" thickBot="1">
      <c r="A45" s="41"/>
      <c r="B45" s="588" t="str">
        <f>'TÜM YIL SAAT HESAPLAMA '!M2</f>
        <v>F kişisi</v>
      </c>
      <c r="C45" s="569"/>
      <c r="D45" s="98">
        <f t="shared" si="18"/>
        <v>0</v>
      </c>
      <c r="E45" s="92" t="str">
        <f t="shared" si="20"/>
        <v>F kişisi (MS)</v>
      </c>
      <c r="F45" s="93"/>
      <c r="G45" s="91">
        <f t="shared" si="19"/>
        <v>0</v>
      </c>
      <c r="H45" s="570" t="str">
        <f t="shared" si="21"/>
        <v>F kişisi</v>
      </c>
      <c r="I45" s="570"/>
      <c r="J45" s="571"/>
      <c r="K45" s="572"/>
      <c r="L45" s="573"/>
      <c r="M45" s="574"/>
      <c r="N45" s="101"/>
      <c r="O45" s="40"/>
      <c r="P45" s="42"/>
    </row>
    <row r="46" spans="1:36" ht="25.15" customHeight="1" thickBot="1">
      <c r="A46" s="41"/>
      <c r="B46" s="568" t="str">
        <f>'TÜM YIL SAAT HESAPLAMA '!O2</f>
        <v>G kişisi</v>
      </c>
      <c r="C46" s="569"/>
      <c r="D46" s="98">
        <f t="shared" si="18"/>
        <v>0</v>
      </c>
      <c r="E46" s="92" t="str">
        <f t="shared" si="20"/>
        <v>G kişisi (MS)</v>
      </c>
      <c r="F46" s="93"/>
      <c r="G46" s="91">
        <f t="shared" si="19"/>
        <v>0</v>
      </c>
      <c r="H46" s="570" t="str">
        <f t="shared" si="21"/>
        <v>G kişisi</v>
      </c>
      <c r="I46" s="570"/>
      <c r="J46" s="571"/>
      <c r="K46" s="572"/>
      <c r="L46" s="573"/>
      <c r="M46" s="574"/>
      <c r="N46" s="101"/>
      <c r="O46" s="40"/>
      <c r="P46" s="42"/>
    </row>
    <row r="47" spans="1:36" ht="25.15" customHeight="1" thickBot="1">
      <c r="A47" s="41"/>
      <c r="B47" s="568" t="str">
        <f>'TÜM YIL SAAT HESAPLAMA '!Q2</f>
        <v>H kişisi</v>
      </c>
      <c r="C47" s="569"/>
      <c r="D47" s="98">
        <f t="shared" si="18"/>
        <v>0</v>
      </c>
      <c r="E47" s="92" t="str">
        <f t="shared" si="20"/>
        <v>H kişisi (MS)</v>
      </c>
      <c r="F47" s="93"/>
      <c r="G47" s="91">
        <f t="shared" si="19"/>
        <v>0</v>
      </c>
      <c r="H47" s="570" t="str">
        <f t="shared" si="21"/>
        <v>H kişisi</v>
      </c>
      <c r="I47" s="570"/>
      <c r="J47" s="571"/>
      <c r="K47" s="572"/>
      <c r="L47" s="573"/>
      <c r="M47" s="574"/>
      <c r="N47" s="101"/>
      <c r="O47" s="40"/>
      <c r="P47" s="42"/>
    </row>
    <row r="48" spans="1:36" ht="25.15" customHeight="1" thickBot="1">
      <c r="A48" s="41"/>
      <c r="B48" s="568" t="str">
        <f>'TÜM YIL SAAT HESAPLAMA '!S2</f>
        <v>I kişisi</v>
      </c>
      <c r="C48" s="569"/>
      <c r="D48" s="98">
        <f t="shared" si="18"/>
        <v>0</v>
      </c>
      <c r="E48" s="92" t="str">
        <f t="shared" si="20"/>
        <v>I kişisi (MS)</v>
      </c>
      <c r="F48" s="93"/>
      <c r="G48" s="94">
        <f t="shared" si="19"/>
        <v>0</v>
      </c>
      <c r="H48" s="591" t="str">
        <f t="shared" si="21"/>
        <v>I kişisi</v>
      </c>
      <c r="I48" s="592"/>
      <c r="J48" s="571"/>
      <c r="K48" s="572"/>
      <c r="L48" s="573"/>
      <c r="M48" s="574"/>
      <c r="N48" s="101"/>
      <c r="O48" s="40"/>
      <c r="P48" s="42"/>
    </row>
    <row r="49" spans="1:17" ht="25.15" customHeight="1" thickBot="1">
      <c r="A49" s="41"/>
      <c r="B49" s="568" t="s">
        <v>173</v>
      </c>
      <c r="C49" s="569"/>
      <c r="D49" s="98">
        <f t="shared" si="18"/>
        <v>0</v>
      </c>
      <c r="E49" s="92" t="str">
        <f t="shared" si="20"/>
        <v>J kişisi (MS)</v>
      </c>
      <c r="F49" s="93"/>
      <c r="G49" s="94">
        <f t="shared" si="19"/>
        <v>0</v>
      </c>
      <c r="H49" s="591" t="str">
        <f t="shared" si="21"/>
        <v>J kişisi</v>
      </c>
      <c r="I49" s="592"/>
      <c r="J49" s="571"/>
      <c r="K49" s="572"/>
      <c r="L49" s="573"/>
      <c r="M49" s="574"/>
      <c r="N49" s="101"/>
      <c r="O49" s="40"/>
      <c r="P49" s="42"/>
    </row>
    <row r="50" spans="1:17" ht="27" customHeight="1" thickBot="1">
      <c r="A50" s="41"/>
      <c r="B50" s="589" t="str">
        <f>'TÜM YIL SAAT HESAPLAMA '!W2</f>
        <v>K kişisi</v>
      </c>
      <c r="C50" s="590"/>
      <c r="D50" s="98">
        <f t="shared" si="18"/>
        <v>0</v>
      </c>
      <c r="E50" s="92" t="str">
        <f t="shared" si="20"/>
        <v>K kişisi (MS)</v>
      </c>
      <c r="F50" s="93"/>
      <c r="G50" s="94">
        <f t="shared" si="19"/>
        <v>0</v>
      </c>
      <c r="H50" s="591" t="str">
        <f t="shared" si="21"/>
        <v>K kişisi</v>
      </c>
      <c r="I50" s="592"/>
      <c r="J50" s="571"/>
      <c r="K50" s="572"/>
      <c r="L50" s="573"/>
      <c r="M50" s="574"/>
      <c r="N50" s="101"/>
      <c r="O50" s="40"/>
      <c r="P50" s="42"/>
    </row>
    <row r="51" spans="1:17" ht="27" customHeight="1" thickBot="1">
      <c r="A51" s="41"/>
      <c r="B51" s="568" t="str">
        <f>'TÜM YIL SAAT HESAPLAMA '!Y2</f>
        <v>L kişisi</v>
      </c>
      <c r="C51" s="569"/>
      <c r="D51" s="98">
        <f t="shared" si="18"/>
        <v>0</v>
      </c>
      <c r="E51" s="92" t="str">
        <f t="shared" si="20"/>
        <v>L kişisi (MS)</v>
      </c>
      <c r="F51" s="93"/>
      <c r="G51" s="94">
        <f t="shared" si="19"/>
        <v>0</v>
      </c>
      <c r="H51" s="591" t="str">
        <f t="shared" si="21"/>
        <v>L kişisi</v>
      </c>
      <c r="I51" s="592"/>
      <c r="J51" s="571"/>
      <c r="K51" s="572"/>
      <c r="L51" s="573"/>
      <c r="M51" s="574"/>
      <c r="N51" s="101"/>
      <c r="O51" s="40"/>
      <c r="P51" s="42"/>
    </row>
    <row r="52" spans="1:17" ht="27" customHeight="1" thickBot="1">
      <c r="A52" s="41"/>
      <c r="B52" s="568" t="str">
        <f>'TÜM YIL SAAT HESAPLAMA '!AA2</f>
        <v>M kişisi</v>
      </c>
      <c r="C52" s="569"/>
      <c r="D52" s="98">
        <f t="shared" si="18"/>
        <v>0</v>
      </c>
      <c r="E52" s="92" t="str">
        <f t="shared" si="20"/>
        <v>M kişisi (MS)</v>
      </c>
      <c r="F52" s="93"/>
      <c r="G52" s="94">
        <f t="shared" si="19"/>
        <v>0</v>
      </c>
      <c r="H52" s="591" t="str">
        <f>B52</f>
        <v>M kişisi</v>
      </c>
      <c r="I52" s="592"/>
      <c r="J52" s="571"/>
      <c r="K52" s="572"/>
      <c r="L52" s="573"/>
      <c r="M52" s="574"/>
      <c r="N52" s="101"/>
      <c r="O52" s="40"/>
      <c r="P52" s="42"/>
    </row>
    <row r="53" spans="1:17" ht="27" customHeight="1" thickBot="1">
      <c r="A53" s="41"/>
      <c r="B53" s="568" t="str">
        <f>'TÜM YIL SAAT HESAPLAMA '!AC2</f>
        <v>N kişisi</v>
      </c>
      <c r="C53" s="569"/>
      <c r="D53" s="98">
        <f t="shared" si="18"/>
        <v>0</v>
      </c>
      <c r="E53" s="92" t="str">
        <f t="shared" si="20"/>
        <v>N kişisi (MS)</v>
      </c>
      <c r="F53" s="93"/>
      <c r="G53" s="94">
        <f t="shared" si="19"/>
        <v>0</v>
      </c>
      <c r="H53" s="591" t="str">
        <f t="shared" ref="H53:H54" si="22">B53</f>
        <v>N kişisi</v>
      </c>
      <c r="I53" s="592"/>
      <c r="J53" s="571"/>
      <c r="K53" s="572"/>
      <c r="L53" s="573"/>
      <c r="M53" s="574"/>
      <c r="N53" s="101"/>
      <c r="O53" s="40"/>
      <c r="P53" s="42"/>
    </row>
    <row r="54" spans="1:17" s="43" customFormat="1" ht="26.25" customHeight="1" thickBot="1">
      <c r="A54" s="41"/>
      <c r="B54" s="593" t="str">
        <f>'TÜM YIL SAAT HESAPLAMA '!AE2</f>
        <v>YENİ PERSONEL 3</v>
      </c>
      <c r="C54" s="594"/>
      <c r="D54" s="98">
        <f t="shared" si="18"/>
        <v>0</v>
      </c>
      <c r="E54" s="95" t="str">
        <f t="shared" si="20"/>
        <v>YENİ PERSONEL 3 (MS)</v>
      </c>
      <c r="F54" s="96"/>
      <c r="G54" s="94">
        <f t="shared" si="19"/>
        <v>0</v>
      </c>
      <c r="H54" s="595" t="str">
        <f t="shared" si="22"/>
        <v>YENİ PERSONEL 3</v>
      </c>
      <c r="I54" s="596"/>
      <c r="J54" s="571"/>
      <c r="K54" s="572"/>
      <c r="L54" s="597"/>
      <c r="M54" s="598"/>
      <c r="N54" s="101"/>
      <c r="O54" s="40"/>
      <c r="P54" s="42"/>
    </row>
    <row r="55" spans="1:17" ht="19.899999999999999" hidden="1" customHeight="1" thickBot="1">
      <c r="A55" s="44"/>
      <c r="B55" s="599"/>
      <c r="C55" s="599"/>
      <c r="D55" s="7"/>
      <c r="E55" s="7"/>
      <c r="F55" s="7"/>
      <c r="G55" s="45"/>
      <c r="H55" s="208"/>
      <c r="I55" s="46"/>
      <c r="J55" s="208"/>
      <c r="K55" s="47"/>
      <c r="L55" s="48"/>
      <c r="M55" s="49"/>
      <c r="N55" s="50"/>
      <c r="O55" s="40"/>
      <c r="P55" s="42"/>
    </row>
    <row r="56" spans="1:17" ht="19.899999999999999" hidden="1" customHeight="1">
      <c r="A56" s="44"/>
      <c r="B56" s="599"/>
      <c r="C56" s="599"/>
      <c r="D56" s="4" t="s">
        <v>9</v>
      </c>
      <c r="E56" s="5" t="s">
        <v>2</v>
      </c>
      <c r="F56" s="5"/>
      <c r="G56" s="51" t="s">
        <v>10</v>
      </c>
      <c r="H56" s="51" t="s">
        <v>9</v>
      </c>
      <c r="I56" s="52" t="s">
        <v>17</v>
      </c>
      <c r="J56" s="209"/>
      <c r="K56" s="53"/>
      <c r="L56" s="601" t="s">
        <v>48</v>
      </c>
      <c r="M56" s="603" t="s">
        <v>49</v>
      </c>
      <c r="N56" s="606" t="s">
        <v>47</v>
      </c>
      <c r="O56" s="607" t="s">
        <v>46</v>
      </c>
      <c r="P56" s="40"/>
      <c r="Q56" s="42"/>
    </row>
    <row r="57" spans="1:17" ht="19.899999999999999" hidden="1" customHeight="1" thickBot="1">
      <c r="A57" s="44"/>
      <c r="B57" s="600"/>
      <c r="C57" s="600"/>
      <c r="D57" s="54" t="s">
        <v>8</v>
      </c>
      <c r="E57" s="55" t="s">
        <v>8</v>
      </c>
      <c r="F57" s="55"/>
      <c r="G57" s="55" t="s">
        <v>8</v>
      </c>
      <c r="H57" s="55" t="s">
        <v>1</v>
      </c>
      <c r="I57" s="56" t="s">
        <v>11</v>
      </c>
      <c r="J57" s="57"/>
      <c r="K57" s="58"/>
      <c r="L57" s="602"/>
      <c r="M57" s="603"/>
      <c r="N57" s="606"/>
      <c r="O57" s="607"/>
      <c r="P57" s="40"/>
      <c r="Q57" s="42"/>
    </row>
    <row r="58" spans="1:17" ht="19.899999999999999" hidden="1" customHeight="1">
      <c r="A58" s="44"/>
      <c r="B58" s="604" t="str">
        <f>B41</f>
        <v>A kişisi</v>
      </c>
      <c r="C58" s="605"/>
      <c r="D58" s="59">
        <f>COUNTIF(C3:F36,"*" &amp; B58 &amp; "*")</f>
        <v>0</v>
      </c>
      <c r="E58" s="60">
        <f>COUNTIF(H3:H37,"*" &amp; B58 &amp; "*")</f>
        <v>0</v>
      </c>
      <c r="F58" s="60"/>
      <c r="G58" s="60">
        <f>COUNTIF(K3:L37,"*" &amp; B58 &amp; "*")</f>
        <v>0</v>
      </c>
      <c r="H58" s="60">
        <f>COUNTIF(G3:G36,"*" &amp; B58 &amp; "*")</f>
        <v>0</v>
      </c>
      <c r="I58" s="61">
        <f>J41</f>
        <v>0</v>
      </c>
      <c r="J58" s="209"/>
      <c r="K58" s="210" t="str">
        <f>B58&amp;" "&amp;"(MS)"</f>
        <v>A kişisi (MS)</v>
      </c>
      <c r="L58" s="62">
        <f>COUNTIF(C3:F36,"*" &amp; K58 &amp; "*")</f>
        <v>0</v>
      </c>
      <c r="M58" s="63">
        <f>COUNTIF(H3:H37,"*" &amp; K58 &amp; "*")</f>
        <v>0</v>
      </c>
      <c r="N58" s="64">
        <f>COUNTIF(K3:L37,"*" &amp; K58 &amp; "*")</f>
        <v>0</v>
      </c>
      <c r="O58" s="33">
        <f>COUNTIF(G3:G36,"*" &amp; K58 &amp; "*")</f>
        <v>0</v>
      </c>
      <c r="P58" s="40"/>
      <c r="Q58" s="42"/>
    </row>
    <row r="59" spans="1:17" ht="19.899999999999999" hidden="1" customHeight="1">
      <c r="A59" s="44"/>
      <c r="B59" s="604" t="str">
        <f t="shared" ref="B59:B68" si="23">B42</f>
        <v>C kişisi</v>
      </c>
      <c r="C59" s="605"/>
      <c r="D59" s="65">
        <f>COUNTIF(C3:F36,"*" &amp; B59 &amp; "*")</f>
        <v>0</v>
      </c>
      <c r="E59" s="60">
        <f>COUNTIF(H3:H37,"*" &amp; B59 &amp; "*")</f>
        <v>0</v>
      </c>
      <c r="F59" s="60"/>
      <c r="G59" s="60">
        <f>COUNTIF(K3:L37,"*" &amp; B59 &amp; "*")</f>
        <v>0</v>
      </c>
      <c r="H59" s="60">
        <f>COUNTIF(G3:G36,"*" &amp; B59 &amp; "*")</f>
        <v>0</v>
      </c>
      <c r="I59" s="66">
        <f>J42</f>
        <v>0</v>
      </c>
      <c r="J59" s="67"/>
      <c r="K59" s="210" t="str">
        <f>B59&amp;" "&amp;"(MS)"</f>
        <v>C kişisi (MS)</v>
      </c>
      <c r="L59" s="62">
        <f>COUNTIF(C3:F36,"*" &amp; K59 &amp; "*")</f>
        <v>0</v>
      </c>
      <c r="M59" s="63">
        <f>COUNTIF(H3:H37,"*" &amp; K59 &amp; "*")</f>
        <v>0</v>
      </c>
      <c r="N59" s="64">
        <f>COUNTIF(K3:L37,"*" &amp; K59 &amp; "*")</f>
        <v>0</v>
      </c>
      <c r="O59" s="33">
        <f>COUNTIF(G3:G36,"*" &amp; K59 &amp; "*")</f>
        <v>0</v>
      </c>
      <c r="P59" s="40"/>
      <c r="Q59" s="42"/>
    </row>
    <row r="60" spans="1:17" ht="19.899999999999999" hidden="1" customHeight="1">
      <c r="A60" s="44"/>
      <c r="B60" s="604" t="str">
        <f t="shared" si="23"/>
        <v>D kişisi</v>
      </c>
      <c r="C60" s="605"/>
      <c r="D60" s="59">
        <f>COUNTIF(C3:F36,"*" &amp; B60 &amp; "*")</f>
        <v>0</v>
      </c>
      <c r="E60" s="60">
        <f>COUNTIF(H3:H37,"*" &amp; B60 &amp; "*")</f>
        <v>0</v>
      </c>
      <c r="F60" s="60"/>
      <c r="G60" s="60">
        <f>COUNTIF(K3:L37,"*" &amp; B60 &amp; "*")</f>
        <v>0</v>
      </c>
      <c r="H60" s="60">
        <f>COUNTIF(G3:G36,"*" &amp; B60 &amp; "*")</f>
        <v>0</v>
      </c>
      <c r="I60" s="61">
        <f t="shared" ref="I60:I71" si="24">J43</f>
        <v>0</v>
      </c>
      <c r="J60" s="67"/>
      <c r="K60" s="210" t="str">
        <f t="shared" ref="K60:K71" si="25">B60&amp;" "&amp;"(MS)"</f>
        <v>D kişisi (MS)</v>
      </c>
      <c r="L60" s="62">
        <f>COUNTIF(C3:F36,"*" &amp; K60 &amp; "*")</f>
        <v>0</v>
      </c>
      <c r="M60" s="63">
        <f>COUNTIF(H3:H37,"*" &amp; K60 &amp; "*")</f>
        <v>0</v>
      </c>
      <c r="N60" s="64">
        <f>COUNTIF(K3:L37,"*" &amp; K60 &amp; "*")</f>
        <v>0</v>
      </c>
      <c r="O60" s="33">
        <f>COUNTIF(G3:G36,"*" &amp; K60 &amp; "*")</f>
        <v>0</v>
      </c>
      <c r="P60" s="40"/>
      <c r="Q60" s="42"/>
    </row>
    <row r="61" spans="1:17" ht="19.899999999999999" hidden="1" customHeight="1">
      <c r="A61" s="44"/>
      <c r="B61" s="604" t="str">
        <f>B44</f>
        <v>E kişisi</v>
      </c>
      <c r="C61" s="605"/>
      <c r="D61" s="59">
        <f>COUNTIF(C3:F36,"*" &amp; B61 &amp; "*")</f>
        <v>0</v>
      </c>
      <c r="E61" s="60">
        <f>COUNTIF(H3:H37,"*" &amp; B61 &amp; "*")</f>
        <v>0</v>
      </c>
      <c r="F61" s="60"/>
      <c r="G61" s="60">
        <f>COUNTIF(K3:L37,"*" &amp; B61 &amp; "*")</f>
        <v>0</v>
      </c>
      <c r="H61" s="60">
        <f>COUNTIF(G3:G36,"*" &amp; B61 &amp; "*")</f>
        <v>0</v>
      </c>
      <c r="I61" s="66">
        <f t="shared" si="24"/>
        <v>0</v>
      </c>
      <c r="J61" s="67"/>
      <c r="K61" s="210" t="str">
        <f t="shared" si="25"/>
        <v>E kişisi (MS)</v>
      </c>
      <c r="L61" s="62">
        <f>COUNTIF(C3:F36,"*" &amp; K61 &amp; "*")</f>
        <v>0</v>
      </c>
      <c r="M61" s="63">
        <f>COUNTIF(H3:H37,"*" &amp; K61 &amp; "*")</f>
        <v>0</v>
      </c>
      <c r="N61" s="64">
        <f>COUNTIF(K3:L37,"*" &amp; K61 &amp; "*")</f>
        <v>0</v>
      </c>
      <c r="O61" s="33">
        <f>COUNTIF(G3:G36,"*" &amp; K61 &amp; "*")</f>
        <v>0</v>
      </c>
      <c r="P61" s="40"/>
      <c r="Q61" s="42"/>
    </row>
    <row r="62" spans="1:17" ht="27" hidden="1" customHeight="1">
      <c r="A62" s="44"/>
      <c r="B62" s="604" t="str">
        <f>B45</f>
        <v>F kişisi</v>
      </c>
      <c r="C62" s="605"/>
      <c r="D62" s="59">
        <f>COUNTIF(C3:F36,"*" &amp; B62 &amp; "*")</f>
        <v>0</v>
      </c>
      <c r="E62" s="60">
        <f>COUNTIF(H3:H37,"*" &amp; B62 &amp; "*")</f>
        <v>0</v>
      </c>
      <c r="F62" s="60"/>
      <c r="G62" s="60">
        <f>COUNTIF(K3:L37,"*" &amp; B62 &amp; "*")</f>
        <v>0</v>
      </c>
      <c r="H62" s="60">
        <f>COUNTIF(G3:G36,"*" &amp; B62 &amp; "*")</f>
        <v>0</v>
      </c>
      <c r="I62" s="61">
        <f>J45</f>
        <v>0</v>
      </c>
      <c r="J62" s="67"/>
      <c r="K62" s="210" t="str">
        <f t="shared" si="25"/>
        <v>F kişisi (MS)</v>
      </c>
      <c r="L62" s="59">
        <f>COUNTIF(C3:F36,"*" &amp; K62 &amp; "*")</f>
        <v>0</v>
      </c>
      <c r="M62" s="63">
        <f>COUNTIF(H3:H37,"*" &amp; K62 &amp; "*")</f>
        <v>0</v>
      </c>
      <c r="N62" s="64">
        <f>COUNTIF(K3:L37,"*" &amp; K62 &amp; "*")</f>
        <v>0</v>
      </c>
      <c r="O62" s="33">
        <f>COUNTIF(G3:G36,"*" &amp; K62 &amp; "*")</f>
        <v>0</v>
      </c>
      <c r="P62" s="40"/>
      <c r="Q62" s="42"/>
    </row>
    <row r="63" spans="1:17" ht="27" hidden="1" customHeight="1">
      <c r="A63" s="44"/>
      <c r="B63" s="604" t="str">
        <f t="shared" si="23"/>
        <v>G kişisi</v>
      </c>
      <c r="C63" s="605"/>
      <c r="D63" s="59">
        <f>COUNTIF(C3:F36,"*" &amp; B63 &amp; "*")</f>
        <v>0</v>
      </c>
      <c r="E63" s="60">
        <f>COUNTIF(H3:H37,"*" &amp; B63 &amp; "*")</f>
        <v>0</v>
      </c>
      <c r="F63" s="60"/>
      <c r="G63" s="60">
        <f>COUNTIF(K3:L37,"*" &amp; B63 &amp; "*")</f>
        <v>0</v>
      </c>
      <c r="H63" s="60">
        <f>COUNTIF(G3:G36,"*" &amp; B63 &amp; "*")</f>
        <v>0</v>
      </c>
      <c r="I63" s="66">
        <f t="shared" si="24"/>
        <v>0</v>
      </c>
      <c r="J63" s="67"/>
      <c r="K63" s="210" t="str">
        <f t="shared" si="25"/>
        <v>G kişisi (MS)</v>
      </c>
      <c r="L63" s="59">
        <f>COUNTIF(C3:F36,"*" &amp; K63 &amp; "*")</f>
        <v>0</v>
      </c>
      <c r="M63" s="63">
        <f>COUNTIF(H3:H37,"*" &amp; K63 &amp; "*")</f>
        <v>0</v>
      </c>
      <c r="N63" s="64">
        <f>COUNTIF(K3:L37,"*" &amp; K63 &amp; "*")</f>
        <v>0</v>
      </c>
      <c r="O63" s="33">
        <f>COUNTIF(G3:G36,"*" &amp; K63 &amp; "*")</f>
        <v>0</v>
      </c>
      <c r="P63" s="40"/>
      <c r="Q63" s="42"/>
    </row>
    <row r="64" spans="1:17" ht="27" hidden="1" customHeight="1">
      <c r="A64" s="44"/>
      <c r="B64" s="604" t="str">
        <f t="shared" si="23"/>
        <v>H kişisi</v>
      </c>
      <c r="C64" s="605"/>
      <c r="D64" s="59">
        <f>COUNTIF(C3:F36,"*" &amp; B64 &amp; "*")</f>
        <v>0</v>
      </c>
      <c r="E64" s="60">
        <f>COUNTIF(H3:H37,"*" &amp; B64 &amp; "*")</f>
        <v>0</v>
      </c>
      <c r="F64" s="60"/>
      <c r="G64" s="60">
        <f>COUNTIF(K3:L37,"*" &amp; B64 &amp; "*")</f>
        <v>0</v>
      </c>
      <c r="H64" s="60">
        <f>COUNTIF(G3:G36,"*" &amp; B64 &amp; "*")</f>
        <v>0</v>
      </c>
      <c r="I64" s="61">
        <f t="shared" si="24"/>
        <v>0</v>
      </c>
      <c r="J64" s="68"/>
      <c r="K64" s="210" t="str">
        <f t="shared" si="25"/>
        <v>H kişisi (MS)</v>
      </c>
      <c r="L64" s="59">
        <f>COUNTIF(C3:F36,"*" &amp; K64 &amp; "*")</f>
        <v>0</v>
      </c>
      <c r="M64" s="63">
        <f>COUNTIF(K3:L37,"*" &amp; K64 &amp; "*")</f>
        <v>0</v>
      </c>
      <c r="N64" s="64">
        <f>COUNTIF(K3:L37,"*" &amp; K64 &amp; "*")</f>
        <v>0</v>
      </c>
      <c r="O64" s="33">
        <f>COUNTIF(G3:G36,"*" &amp; K64 &amp; "*")</f>
        <v>0</v>
      </c>
      <c r="P64" s="40"/>
      <c r="Q64" s="42"/>
    </row>
    <row r="65" spans="1:17" ht="27" hidden="1" customHeight="1">
      <c r="A65" s="44"/>
      <c r="B65" s="604" t="str">
        <f t="shared" si="23"/>
        <v>I kişisi</v>
      </c>
      <c r="C65" s="605"/>
      <c r="D65" s="59">
        <f>COUNTIF(C3:F36,"*" &amp; B65 &amp; "*")</f>
        <v>0</v>
      </c>
      <c r="E65" s="60">
        <f>COUNTIF(H3:H37,"*" &amp; B65 &amp; "*")</f>
        <v>0</v>
      </c>
      <c r="F65" s="60"/>
      <c r="G65" s="60">
        <f>COUNTIF(K3:L37,"*" &amp; B65 &amp; "*")</f>
        <v>0</v>
      </c>
      <c r="H65" s="60">
        <f>COUNTIF(G3:G36,"*" &amp; B65 &amp; "*")</f>
        <v>0</v>
      </c>
      <c r="I65" s="66">
        <f>J48</f>
        <v>0</v>
      </c>
      <c r="J65" s="67"/>
      <c r="K65" s="210" t="str">
        <f t="shared" si="25"/>
        <v>I kişisi (MS)</v>
      </c>
      <c r="L65" s="59">
        <f>COUNTIF(C3:F36,"*" &amp; K65 &amp; "*")</f>
        <v>0</v>
      </c>
      <c r="M65" s="63">
        <f>COUNTIF(K3:L37,"*" &amp; K65 &amp; "*")</f>
        <v>0</v>
      </c>
      <c r="N65" s="64">
        <f>COUNTIF(K3:L37,"*" &amp; K65 &amp; "*")</f>
        <v>0</v>
      </c>
      <c r="O65" s="33">
        <f>COUNTIF(G3:G36,"*" &amp; K65 &amp; "*")</f>
        <v>0</v>
      </c>
      <c r="P65" s="40"/>
      <c r="Q65" s="42"/>
    </row>
    <row r="66" spans="1:17" ht="23.25" hidden="1" customHeight="1">
      <c r="A66" s="44"/>
      <c r="B66" s="604" t="str">
        <f t="shared" si="23"/>
        <v>J kişisi</v>
      </c>
      <c r="C66" s="605"/>
      <c r="D66" s="59">
        <f>COUNTIF(C3:F36,"*" &amp; B66 &amp; "*")</f>
        <v>0</v>
      </c>
      <c r="E66" s="60">
        <f>COUNTIF(H3:H37,"*" &amp; B66 &amp; "*")</f>
        <v>0</v>
      </c>
      <c r="F66" s="60"/>
      <c r="G66" s="60">
        <f>COUNTIF(K3:L37,"*" &amp; B66 &amp; "*")</f>
        <v>0</v>
      </c>
      <c r="H66" s="60">
        <f>COUNTIF(G3:G36,"*" &amp; B66 &amp; "*")</f>
        <v>0</v>
      </c>
      <c r="I66" s="61">
        <f t="shared" si="24"/>
        <v>0</v>
      </c>
      <c r="J66" s="67"/>
      <c r="K66" s="210" t="str">
        <f t="shared" si="25"/>
        <v>J kişisi (MS)</v>
      </c>
      <c r="L66" s="59">
        <f>COUNTIF(C3:F36,"*" &amp; K66 &amp; "*")</f>
        <v>0</v>
      </c>
      <c r="M66" s="63">
        <f>COUNTIF(H3:H37,"*" &amp; K66 &amp; "*")</f>
        <v>0</v>
      </c>
      <c r="N66" s="64">
        <f>COUNTIF(K3:L37,"*" &amp; K66 &amp; "*")</f>
        <v>0</v>
      </c>
      <c r="O66" s="33">
        <f>COUNTIF(G3:G36,"*" &amp; K66 &amp; "*")</f>
        <v>0</v>
      </c>
      <c r="P66" s="40"/>
      <c r="Q66" s="42"/>
    </row>
    <row r="67" spans="1:17" ht="27" hidden="1" customHeight="1">
      <c r="A67" s="44"/>
      <c r="B67" s="604" t="str">
        <f t="shared" si="23"/>
        <v>K kişisi</v>
      </c>
      <c r="C67" s="605"/>
      <c r="D67" s="59">
        <f>COUNTIF(C3:F36,"*" &amp; B67 &amp; "*")</f>
        <v>0</v>
      </c>
      <c r="E67" s="60">
        <f>COUNTIF(H3:H37,"*" &amp; B67 &amp; "*")</f>
        <v>0</v>
      </c>
      <c r="F67" s="60"/>
      <c r="G67" s="60">
        <f>COUNTIF(K3:L37,"*" &amp; B67 &amp; "*")</f>
        <v>0</v>
      </c>
      <c r="H67" s="60">
        <f>COUNTIF(G3:G36,"*" &amp; B67&amp; "*")</f>
        <v>0</v>
      </c>
      <c r="I67" s="66">
        <f t="shared" si="24"/>
        <v>0</v>
      </c>
      <c r="J67" s="67"/>
      <c r="K67" s="210" t="str">
        <f t="shared" si="25"/>
        <v>K kişisi (MS)</v>
      </c>
      <c r="L67" s="59">
        <f>COUNTIF(C3:F36,"*" &amp; K67 &amp; "*")</f>
        <v>0</v>
      </c>
      <c r="M67" s="63">
        <f>COUNTIF(H3:H37,"*" &amp; K67 &amp; "*")</f>
        <v>0</v>
      </c>
      <c r="N67" s="64">
        <f>COUNTIF(K3:L37,"*" &amp; K67 &amp; "*")</f>
        <v>0</v>
      </c>
      <c r="O67" s="33">
        <f>COUNTIF(G3:G36,"*" &amp; K67&amp; "*")</f>
        <v>0</v>
      </c>
      <c r="P67" s="40"/>
      <c r="Q67" s="42"/>
    </row>
    <row r="68" spans="1:17" ht="27" hidden="1" customHeight="1">
      <c r="A68" s="44"/>
      <c r="B68" s="604" t="str">
        <f t="shared" si="23"/>
        <v>L kişisi</v>
      </c>
      <c r="C68" s="605"/>
      <c r="D68" s="59">
        <f>COUNTIF(C3:F36,"*" &amp; B68 &amp; "*")</f>
        <v>0</v>
      </c>
      <c r="E68" s="60">
        <f>COUNTIF(H3:H37,"*" &amp; B68 &amp; "*")</f>
        <v>0</v>
      </c>
      <c r="F68" s="60"/>
      <c r="G68" s="60">
        <f>COUNTIF(K3:L37,"*" &amp; B68 &amp; "*")</f>
        <v>0</v>
      </c>
      <c r="H68" s="60">
        <f>COUNTIF(G3:G36,"*" &amp; B68 &amp; "*")</f>
        <v>0</v>
      </c>
      <c r="I68" s="61">
        <f t="shared" si="24"/>
        <v>0</v>
      </c>
      <c r="J68" s="67"/>
      <c r="K68" s="210" t="str">
        <f t="shared" si="25"/>
        <v>L kişisi (MS)</v>
      </c>
      <c r="L68" s="59">
        <f>COUNTIF(C3:F36,"*" &amp; K68 &amp; "*")</f>
        <v>0</v>
      </c>
      <c r="M68" s="63">
        <f>COUNTIF(H3:H37,"*" &amp; K68 &amp; "*")</f>
        <v>0</v>
      </c>
      <c r="N68" s="64">
        <f>COUNTIF(K3:L37,"*" &amp; K68 &amp; "*")</f>
        <v>0</v>
      </c>
      <c r="O68" s="33">
        <f>COUNTIF(G3:G36,"*" &amp; K68 &amp; "*")</f>
        <v>0</v>
      </c>
      <c r="P68" s="40"/>
      <c r="Q68" s="42"/>
    </row>
    <row r="69" spans="1:17" ht="27" hidden="1" customHeight="1">
      <c r="A69" s="44"/>
      <c r="B69" s="604" t="str">
        <f>B52</f>
        <v>M kişisi</v>
      </c>
      <c r="C69" s="605"/>
      <c r="D69" s="59">
        <f>COUNTIF(C3:F36,"*" &amp; B69 &amp; "*")</f>
        <v>0</v>
      </c>
      <c r="E69" s="60">
        <f>COUNTIF(H3:H37,"*" &amp; B69 &amp; "*")</f>
        <v>0</v>
      </c>
      <c r="F69" s="60"/>
      <c r="G69" s="60">
        <f>COUNTIF(K3:L37,"*" &amp; B69 &amp; "*")</f>
        <v>0</v>
      </c>
      <c r="H69" s="60">
        <f>COUNTIF(G3:G36,"*" &amp; B69 &amp; "*")</f>
        <v>0</v>
      </c>
      <c r="I69" s="66">
        <f t="shared" si="24"/>
        <v>0</v>
      </c>
      <c r="J69" s="209"/>
      <c r="K69" s="210" t="str">
        <f t="shared" si="25"/>
        <v>M kişisi (MS)</v>
      </c>
      <c r="L69" s="59">
        <f>COUNTIF(C3:F36,"*" &amp; K69 &amp; "*")</f>
        <v>0</v>
      </c>
      <c r="M69" s="63">
        <f>COUNTIF(H3:H37,"*" &amp; K69 &amp; "*")</f>
        <v>0</v>
      </c>
      <c r="N69" s="64">
        <f>COUNTIF(K3:L37,"*" &amp; K69 &amp; "*")</f>
        <v>0</v>
      </c>
      <c r="O69" s="33">
        <f>COUNTIF(G3:G36,"*" &amp; K69 &amp; "*")</f>
        <v>0</v>
      </c>
      <c r="P69" s="40"/>
      <c r="Q69" s="42"/>
    </row>
    <row r="70" spans="1:17" ht="27" hidden="1" customHeight="1">
      <c r="A70" s="44"/>
      <c r="B70" s="604" t="str">
        <f t="shared" ref="B70:B71" si="26">B53</f>
        <v>N kişisi</v>
      </c>
      <c r="C70" s="605"/>
      <c r="D70" s="59">
        <f>COUNTIF(C3:F36,"*" &amp; B70 &amp; "*")</f>
        <v>0</v>
      </c>
      <c r="E70" s="60">
        <f>COUNTIF(H3:H37,"*" &amp; B70 &amp; "*")</f>
        <v>0</v>
      </c>
      <c r="F70" s="60"/>
      <c r="G70" s="60">
        <f>COUNTIF(K3:L37,"*" &amp; B70 &amp; "*")</f>
        <v>0</v>
      </c>
      <c r="H70" s="60">
        <f>COUNTIF(G3:G36,"*" &amp; B70 &amp; "*")</f>
        <v>0</v>
      </c>
      <c r="I70" s="61">
        <f t="shared" si="24"/>
        <v>0</v>
      </c>
      <c r="J70" s="209"/>
      <c r="K70" s="210" t="str">
        <f t="shared" si="25"/>
        <v>N kişisi (MS)</v>
      </c>
      <c r="L70" s="59">
        <f>COUNTIF(C3:F36,"*" &amp; K70 &amp; "*")</f>
        <v>0</v>
      </c>
      <c r="M70" s="63">
        <f>COUNTIF(H3:H37,"*" &amp; K70 &amp; "*")</f>
        <v>0</v>
      </c>
      <c r="N70" s="64">
        <f>COUNTIF(K3:L37,"*" &amp; K70 &amp; "*")</f>
        <v>0</v>
      </c>
      <c r="O70" s="33">
        <f>COUNTIF(G3:G36,"*" &amp; K70 &amp; "*")</f>
        <v>0</v>
      </c>
      <c r="P70" s="40"/>
      <c r="Q70" s="42"/>
    </row>
    <row r="71" spans="1:17" ht="27" hidden="1" customHeight="1" thickBot="1">
      <c r="A71" s="44"/>
      <c r="B71" s="604" t="str">
        <f t="shared" si="26"/>
        <v>YENİ PERSONEL 3</v>
      </c>
      <c r="C71" s="605"/>
      <c r="D71" s="69">
        <f>COUNTIF(C3:F36,"*" &amp; B71 &amp; "*")</f>
        <v>0</v>
      </c>
      <c r="E71" s="70">
        <f>COUNTIF(H3:H37,"*" &amp; B71 &amp; "*")</f>
        <v>0</v>
      </c>
      <c r="F71" s="70"/>
      <c r="G71" s="70">
        <f>COUNTIF(K3:L37,"*" &amp; B71 &amp; "*")</f>
        <v>0</v>
      </c>
      <c r="H71" s="70">
        <f>COUNTIF(G3:G36,"*" &amp; B71 &amp; "*")</f>
        <v>0</v>
      </c>
      <c r="I71" s="66">
        <f t="shared" si="24"/>
        <v>0</v>
      </c>
      <c r="J71" s="209"/>
      <c r="K71" s="210" t="str">
        <f t="shared" si="25"/>
        <v>YENİ PERSONEL 3 (MS)</v>
      </c>
      <c r="L71" s="69">
        <f>COUNTIF(C3:F36,"*" &amp; K71 &amp; "*")</f>
        <v>0</v>
      </c>
      <c r="M71" s="63">
        <f>COUNTIF(H3:H37,"*" &amp; K71 &amp; "*")</f>
        <v>0</v>
      </c>
      <c r="N71" s="64">
        <f>COUNTIF(K3:L37,"*" &amp; K71 &amp; "*")</f>
        <v>0</v>
      </c>
      <c r="O71" s="33">
        <f>COUNTIF(G3:G36,"*" &amp; K71 &amp; "*")</f>
        <v>0</v>
      </c>
      <c r="P71" s="40"/>
      <c r="Q71" s="42"/>
    </row>
    <row r="72" spans="1:17" ht="27" hidden="1" customHeight="1">
      <c r="A72" s="44"/>
      <c r="B72" s="608"/>
      <c r="C72" s="608"/>
      <c r="D72" s="71"/>
      <c r="E72" s="71"/>
      <c r="F72" s="71"/>
      <c r="G72" s="71"/>
      <c r="H72" s="609"/>
      <c r="I72" s="72"/>
      <c r="J72" s="72"/>
      <c r="K72" s="210"/>
      <c r="L72" s="48"/>
      <c r="M72" s="49"/>
      <c r="N72" s="73"/>
      <c r="O72" s="40"/>
      <c r="P72" s="42"/>
    </row>
    <row r="73" spans="1:17" ht="27" hidden="1" customHeight="1">
      <c r="A73" s="44"/>
      <c r="B73" s="609"/>
      <c r="C73" s="609"/>
      <c r="D73" s="74" t="s">
        <v>13</v>
      </c>
      <c r="E73" s="75"/>
      <c r="F73" s="75"/>
      <c r="G73" s="76"/>
      <c r="H73" s="609"/>
      <c r="I73" s="614" t="s">
        <v>14</v>
      </c>
      <c r="J73" s="77"/>
      <c r="K73" s="616" t="s">
        <v>16</v>
      </c>
      <c r="L73" s="618" t="s">
        <v>18</v>
      </c>
      <c r="M73" s="49"/>
      <c r="N73" s="73"/>
      <c r="O73" s="40"/>
      <c r="P73" s="42"/>
    </row>
    <row r="74" spans="1:17" ht="27" hidden="1" customHeight="1">
      <c r="A74" s="44"/>
      <c r="B74" s="610"/>
      <c r="C74" s="610"/>
      <c r="D74" s="78" t="s">
        <v>8</v>
      </c>
      <c r="E74" s="77" t="s">
        <v>1</v>
      </c>
      <c r="F74" s="77"/>
      <c r="G74" s="77" t="s">
        <v>12</v>
      </c>
      <c r="H74" s="609"/>
      <c r="I74" s="615"/>
      <c r="J74" s="20"/>
      <c r="K74" s="617"/>
      <c r="L74" s="619"/>
      <c r="M74" s="49"/>
      <c r="N74" s="73"/>
      <c r="O74" s="40"/>
      <c r="P74" s="42"/>
    </row>
    <row r="75" spans="1:17" ht="21" hidden="1" customHeight="1">
      <c r="A75" s="44"/>
      <c r="B75" s="604" t="str">
        <f>B41</f>
        <v>A kişisi</v>
      </c>
      <c r="C75" s="592"/>
      <c r="D75" s="78">
        <f t="shared" ref="D75:D88" si="27">D58+E58+G58-I58</f>
        <v>0</v>
      </c>
      <c r="E75" s="77">
        <f t="shared" ref="E75:E88" si="28">H58</f>
        <v>0</v>
      </c>
      <c r="F75" s="77"/>
      <c r="G75" s="78">
        <f t="shared" ref="G75:G88" si="29">I58</f>
        <v>0</v>
      </c>
      <c r="H75" s="609"/>
      <c r="I75" s="20">
        <v>8</v>
      </c>
      <c r="J75" s="20">
        <v>8</v>
      </c>
      <c r="K75" s="79">
        <v>15.5</v>
      </c>
      <c r="L75" s="80">
        <v>5</v>
      </c>
      <c r="M75" s="49"/>
      <c r="N75" s="73"/>
      <c r="O75" s="40"/>
      <c r="P75" s="42"/>
    </row>
    <row r="76" spans="1:17" ht="21" hidden="1" customHeight="1">
      <c r="A76" s="44"/>
      <c r="B76" s="604" t="str">
        <f t="shared" ref="B76:B85" si="30">B42</f>
        <v>C kişisi</v>
      </c>
      <c r="C76" s="592"/>
      <c r="D76" s="78">
        <f t="shared" si="27"/>
        <v>0</v>
      </c>
      <c r="E76" s="77">
        <f t="shared" si="28"/>
        <v>0</v>
      </c>
      <c r="F76" s="77"/>
      <c r="G76" s="77">
        <f t="shared" si="29"/>
        <v>0</v>
      </c>
      <c r="H76" s="609"/>
      <c r="I76" s="20">
        <v>8</v>
      </c>
      <c r="J76" s="20">
        <v>8</v>
      </c>
      <c r="K76" s="79">
        <v>15.5</v>
      </c>
      <c r="L76" s="80">
        <v>5</v>
      </c>
      <c r="M76" s="49"/>
      <c r="N76" s="73"/>
      <c r="O76" s="40"/>
      <c r="P76" s="42"/>
    </row>
    <row r="77" spans="1:17" ht="21" hidden="1" customHeight="1">
      <c r="A77" s="44"/>
      <c r="B77" s="604" t="str">
        <f t="shared" si="30"/>
        <v>D kişisi</v>
      </c>
      <c r="C77" s="592"/>
      <c r="D77" s="78">
        <f t="shared" si="27"/>
        <v>0</v>
      </c>
      <c r="E77" s="78">
        <f t="shared" si="28"/>
        <v>0</v>
      </c>
      <c r="F77" s="78"/>
      <c r="G77" s="77">
        <f t="shared" si="29"/>
        <v>0</v>
      </c>
      <c r="H77" s="609"/>
      <c r="I77" s="20">
        <v>8</v>
      </c>
      <c r="J77" s="20">
        <v>8</v>
      </c>
      <c r="K77" s="79">
        <v>15.5</v>
      </c>
      <c r="L77" s="80">
        <v>5</v>
      </c>
      <c r="M77" s="49"/>
      <c r="N77" s="73"/>
      <c r="O77" s="40"/>
      <c r="P77" s="42"/>
    </row>
    <row r="78" spans="1:17" ht="21" hidden="1" customHeight="1">
      <c r="A78" s="44"/>
      <c r="B78" s="604" t="str">
        <f t="shared" si="30"/>
        <v>E kişisi</v>
      </c>
      <c r="C78" s="592"/>
      <c r="D78" s="78">
        <f t="shared" si="27"/>
        <v>0</v>
      </c>
      <c r="E78" s="77">
        <f t="shared" si="28"/>
        <v>0</v>
      </c>
      <c r="F78" s="77"/>
      <c r="G78" s="77">
        <f t="shared" si="29"/>
        <v>0</v>
      </c>
      <c r="H78" s="609"/>
      <c r="I78" s="20">
        <v>8</v>
      </c>
      <c r="J78" s="81">
        <v>8</v>
      </c>
      <c r="K78" s="79">
        <v>15.5</v>
      </c>
      <c r="L78" s="80">
        <v>5</v>
      </c>
      <c r="M78" s="49"/>
      <c r="N78" s="73"/>
      <c r="O78" s="40"/>
      <c r="P78" s="42"/>
    </row>
    <row r="79" spans="1:17" ht="21" hidden="1" customHeight="1">
      <c r="A79" s="44"/>
      <c r="B79" s="604" t="str">
        <f t="shared" si="30"/>
        <v>F kişisi</v>
      </c>
      <c r="C79" s="592"/>
      <c r="D79" s="78">
        <f t="shared" si="27"/>
        <v>0</v>
      </c>
      <c r="E79" s="77">
        <f t="shared" si="28"/>
        <v>0</v>
      </c>
      <c r="F79" s="77"/>
      <c r="G79" s="77">
        <f t="shared" si="29"/>
        <v>0</v>
      </c>
      <c r="H79" s="609"/>
      <c r="I79" s="20">
        <v>8</v>
      </c>
      <c r="J79" s="81">
        <v>8</v>
      </c>
      <c r="K79" s="79">
        <v>15.5</v>
      </c>
      <c r="L79" s="80">
        <v>5</v>
      </c>
      <c r="M79" s="49"/>
      <c r="N79" s="73"/>
      <c r="O79" s="40"/>
      <c r="P79" s="42"/>
    </row>
    <row r="80" spans="1:17" ht="21" hidden="1" customHeight="1">
      <c r="A80" s="44"/>
      <c r="B80" s="604" t="str">
        <f t="shared" si="30"/>
        <v>G kişisi</v>
      </c>
      <c r="C80" s="592"/>
      <c r="D80" s="78">
        <f t="shared" si="27"/>
        <v>0</v>
      </c>
      <c r="E80" s="77">
        <f t="shared" si="28"/>
        <v>0</v>
      </c>
      <c r="F80" s="77"/>
      <c r="G80" s="77">
        <f t="shared" si="29"/>
        <v>0</v>
      </c>
      <c r="H80" s="609"/>
      <c r="I80" s="20">
        <v>8</v>
      </c>
      <c r="J80" s="81">
        <v>8</v>
      </c>
      <c r="K80" s="79">
        <v>15.5</v>
      </c>
      <c r="L80" s="80">
        <v>5</v>
      </c>
      <c r="M80" s="49"/>
      <c r="N80" s="73"/>
      <c r="O80" s="40"/>
      <c r="P80" s="42"/>
    </row>
    <row r="81" spans="1:16" ht="21" hidden="1" customHeight="1">
      <c r="A81" s="44"/>
      <c r="B81" s="604" t="str">
        <f t="shared" si="30"/>
        <v>H kişisi</v>
      </c>
      <c r="C81" s="592"/>
      <c r="D81" s="78">
        <f t="shared" si="27"/>
        <v>0</v>
      </c>
      <c r="E81" s="77">
        <f t="shared" si="28"/>
        <v>0</v>
      </c>
      <c r="F81" s="77"/>
      <c r="G81" s="77">
        <f t="shared" si="29"/>
        <v>0</v>
      </c>
      <c r="H81" s="609"/>
      <c r="I81" s="20">
        <v>8</v>
      </c>
      <c r="J81" s="20">
        <v>8</v>
      </c>
      <c r="K81" s="79">
        <v>15.5</v>
      </c>
      <c r="L81" s="80">
        <v>5</v>
      </c>
      <c r="M81" s="49"/>
      <c r="N81" s="73"/>
      <c r="O81" s="40"/>
      <c r="P81" s="42"/>
    </row>
    <row r="82" spans="1:16" ht="21" hidden="1" customHeight="1">
      <c r="A82" s="44"/>
      <c r="B82" s="604" t="str">
        <f t="shared" si="30"/>
        <v>I kişisi</v>
      </c>
      <c r="C82" s="592"/>
      <c r="D82" s="78">
        <f t="shared" si="27"/>
        <v>0</v>
      </c>
      <c r="E82" s="77">
        <f t="shared" si="28"/>
        <v>0</v>
      </c>
      <c r="F82" s="77"/>
      <c r="G82" s="77">
        <f t="shared" si="29"/>
        <v>0</v>
      </c>
      <c r="H82" s="609"/>
      <c r="I82" s="20">
        <v>8</v>
      </c>
      <c r="J82" s="20">
        <v>8</v>
      </c>
      <c r="K82" s="79">
        <v>15.5</v>
      </c>
      <c r="L82" s="80">
        <v>5</v>
      </c>
      <c r="M82" s="49"/>
      <c r="N82" s="73"/>
      <c r="O82" s="40"/>
      <c r="P82" s="42"/>
    </row>
    <row r="83" spans="1:16" ht="21" hidden="1" customHeight="1">
      <c r="A83" s="44"/>
      <c r="B83" s="604" t="str">
        <f t="shared" si="30"/>
        <v>J kişisi</v>
      </c>
      <c r="C83" s="592"/>
      <c r="D83" s="78">
        <f t="shared" si="27"/>
        <v>0</v>
      </c>
      <c r="E83" s="77">
        <f t="shared" si="28"/>
        <v>0</v>
      </c>
      <c r="F83" s="77"/>
      <c r="G83" s="77">
        <f t="shared" si="29"/>
        <v>0</v>
      </c>
      <c r="H83" s="609"/>
      <c r="I83" s="20">
        <v>8</v>
      </c>
      <c r="J83" s="20">
        <v>8</v>
      </c>
      <c r="K83" s="79">
        <v>15.5</v>
      </c>
      <c r="L83" s="80">
        <v>5</v>
      </c>
      <c r="M83" s="49"/>
      <c r="N83" s="73"/>
      <c r="O83" s="40"/>
      <c r="P83" s="42"/>
    </row>
    <row r="84" spans="1:16" ht="21" hidden="1" customHeight="1">
      <c r="A84" s="44"/>
      <c r="B84" s="604" t="str">
        <f t="shared" si="30"/>
        <v>K kişisi</v>
      </c>
      <c r="C84" s="592"/>
      <c r="D84" s="78">
        <f t="shared" si="27"/>
        <v>0</v>
      </c>
      <c r="E84" s="78">
        <f t="shared" si="28"/>
        <v>0</v>
      </c>
      <c r="F84" s="78"/>
      <c r="G84" s="77">
        <f t="shared" si="29"/>
        <v>0</v>
      </c>
      <c r="H84" s="609"/>
      <c r="I84" s="20">
        <v>8</v>
      </c>
      <c r="J84" s="20">
        <v>8</v>
      </c>
      <c r="K84" s="79">
        <v>15.5</v>
      </c>
      <c r="L84" s="80">
        <v>5</v>
      </c>
      <c r="M84" s="49"/>
      <c r="N84" s="73"/>
      <c r="O84" s="40"/>
      <c r="P84" s="42"/>
    </row>
    <row r="85" spans="1:16" ht="21" hidden="1" customHeight="1">
      <c r="A85" s="44"/>
      <c r="B85" s="604" t="str">
        <f t="shared" si="30"/>
        <v>L kişisi</v>
      </c>
      <c r="C85" s="592"/>
      <c r="D85" s="78">
        <f t="shared" si="27"/>
        <v>0</v>
      </c>
      <c r="E85" s="77">
        <f t="shared" si="28"/>
        <v>0</v>
      </c>
      <c r="F85" s="77"/>
      <c r="G85" s="77">
        <f t="shared" si="29"/>
        <v>0</v>
      </c>
      <c r="H85" s="609"/>
      <c r="I85" s="20">
        <v>8</v>
      </c>
      <c r="J85" s="20">
        <v>8</v>
      </c>
      <c r="K85" s="79">
        <v>15.5</v>
      </c>
      <c r="L85" s="80">
        <v>5</v>
      </c>
      <c r="M85" s="49"/>
      <c r="N85" s="73"/>
      <c r="O85" s="40"/>
      <c r="P85" s="42"/>
    </row>
    <row r="86" spans="1:16" ht="21" hidden="1" customHeight="1">
      <c r="A86" s="82"/>
      <c r="B86" s="604" t="str">
        <f>B69</f>
        <v>M kişisi</v>
      </c>
      <c r="C86" s="592"/>
      <c r="D86" s="78">
        <f t="shared" si="27"/>
        <v>0</v>
      </c>
      <c r="E86" s="77">
        <f t="shared" si="28"/>
        <v>0</v>
      </c>
      <c r="F86" s="77"/>
      <c r="G86" s="77">
        <f t="shared" si="29"/>
        <v>0</v>
      </c>
      <c r="H86" s="208"/>
      <c r="I86" s="20">
        <v>8</v>
      </c>
      <c r="J86" s="20">
        <v>8</v>
      </c>
      <c r="K86" s="79">
        <v>15.5</v>
      </c>
      <c r="L86" s="80">
        <v>5</v>
      </c>
      <c r="M86" s="49"/>
      <c r="N86" s="73"/>
      <c r="O86" s="40"/>
      <c r="P86" s="42"/>
    </row>
    <row r="87" spans="1:16" ht="21" hidden="1" customHeight="1">
      <c r="A87" s="82"/>
      <c r="B87" s="604" t="str">
        <f t="shared" ref="B87:B88" si="31">B70</f>
        <v>N kişisi</v>
      </c>
      <c r="C87" s="592"/>
      <c r="D87" s="78">
        <f t="shared" si="27"/>
        <v>0</v>
      </c>
      <c r="E87" s="78">
        <f t="shared" si="28"/>
        <v>0</v>
      </c>
      <c r="F87" s="78"/>
      <c r="G87" s="77">
        <f t="shared" si="29"/>
        <v>0</v>
      </c>
      <c r="H87" s="208"/>
      <c r="I87" s="20">
        <v>8</v>
      </c>
      <c r="J87" s="20">
        <v>8</v>
      </c>
      <c r="K87" s="79">
        <v>15.5</v>
      </c>
      <c r="L87" s="80">
        <v>5</v>
      </c>
      <c r="M87" s="49"/>
      <c r="N87" s="73"/>
      <c r="O87" s="40"/>
      <c r="P87" s="42"/>
    </row>
    <row r="88" spans="1:16" ht="21" hidden="1" customHeight="1">
      <c r="A88" s="82"/>
      <c r="B88" s="604" t="str">
        <f t="shared" si="31"/>
        <v>YENİ PERSONEL 3</v>
      </c>
      <c r="C88" s="592"/>
      <c r="D88" s="78">
        <f t="shared" si="27"/>
        <v>0</v>
      </c>
      <c r="E88" s="77">
        <f t="shared" si="28"/>
        <v>0</v>
      </c>
      <c r="F88" s="77"/>
      <c r="G88" s="77">
        <f t="shared" si="29"/>
        <v>0</v>
      </c>
      <c r="H88" s="208"/>
      <c r="I88" s="20">
        <v>8</v>
      </c>
      <c r="J88" s="20">
        <v>8</v>
      </c>
      <c r="K88" s="79">
        <v>15.5</v>
      </c>
      <c r="L88" s="80">
        <v>5</v>
      </c>
      <c r="M88" s="49"/>
      <c r="N88" s="73"/>
      <c r="O88" s="40"/>
      <c r="P88" s="42"/>
    </row>
    <row r="89" spans="1:16" ht="16.5" hidden="1" thickBot="1">
      <c r="A89" s="642"/>
      <c r="B89" s="643"/>
      <c r="C89" s="643"/>
      <c r="D89" s="643"/>
      <c r="E89" s="643"/>
      <c r="F89" s="643"/>
      <c r="G89" s="643"/>
      <c r="H89" s="643"/>
      <c r="I89" s="643"/>
      <c r="J89" s="643"/>
      <c r="K89" s="83"/>
      <c r="L89" s="84"/>
      <c r="M89" s="85"/>
      <c r="N89" s="86"/>
      <c r="O89" s="87"/>
    </row>
    <row r="90" spans="1:16" ht="90" customHeight="1" thickBot="1">
      <c r="A90" s="611" t="s">
        <v>59</v>
      </c>
      <c r="B90" s="612"/>
      <c r="C90" s="612"/>
      <c r="D90" s="612"/>
      <c r="E90" s="612"/>
      <c r="F90" s="612"/>
      <c r="G90" s="612"/>
      <c r="H90" s="612"/>
      <c r="I90" s="612"/>
      <c r="J90" s="612"/>
      <c r="K90" s="612"/>
      <c r="L90" s="613"/>
    </row>
    <row r="91" spans="1:16" ht="27" customHeight="1"/>
  </sheetData>
  <sheetProtection selectLockedCells="1" selectUnlockedCells="1"/>
  <mergeCells count="108">
    <mergeCell ref="B88:C88"/>
    <mergeCell ref="A89:J89"/>
    <mergeCell ref="A90:L90"/>
    <mergeCell ref="B82:C82"/>
    <mergeCell ref="B83:C83"/>
    <mergeCell ref="B84:C84"/>
    <mergeCell ref="B85:C85"/>
    <mergeCell ref="B86:C86"/>
    <mergeCell ref="B87:C87"/>
    <mergeCell ref="I73:I74"/>
    <mergeCell ref="K73:K74"/>
    <mergeCell ref="L73:L74"/>
    <mergeCell ref="B75:C75"/>
    <mergeCell ref="B76:C76"/>
    <mergeCell ref="B77:C77"/>
    <mergeCell ref="B68:C68"/>
    <mergeCell ref="B69:C69"/>
    <mergeCell ref="B70:C70"/>
    <mergeCell ref="B71:C71"/>
    <mergeCell ref="B72:C74"/>
    <mergeCell ref="H72:H85"/>
    <mergeCell ref="B78:C78"/>
    <mergeCell ref="B79:C79"/>
    <mergeCell ref="B80:C80"/>
    <mergeCell ref="B81:C81"/>
    <mergeCell ref="B62:C62"/>
    <mergeCell ref="B63:C63"/>
    <mergeCell ref="B64:C64"/>
    <mergeCell ref="B65:C65"/>
    <mergeCell ref="B66:C66"/>
    <mergeCell ref="B67:C67"/>
    <mergeCell ref="N56:N57"/>
    <mergeCell ref="O56:O57"/>
    <mergeCell ref="B58:C58"/>
    <mergeCell ref="B59:C59"/>
    <mergeCell ref="B60:C60"/>
    <mergeCell ref="B61:C61"/>
    <mergeCell ref="B54:C54"/>
    <mergeCell ref="H54:I54"/>
    <mergeCell ref="J54:K54"/>
    <mergeCell ref="L54:M54"/>
    <mergeCell ref="B55:C57"/>
    <mergeCell ref="L56:L57"/>
    <mergeCell ref="M56:M57"/>
    <mergeCell ref="B52:C52"/>
    <mergeCell ref="H52:I52"/>
    <mergeCell ref="J52:K52"/>
    <mergeCell ref="L52:M52"/>
    <mergeCell ref="B53:C53"/>
    <mergeCell ref="H53:I53"/>
    <mergeCell ref="J53:K53"/>
    <mergeCell ref="L53:M53"/>
    <mergeCell ref="B50:C50"/>
    <mergeCell ref="H50:I50"/>
    <mergeCell ref="J50:K50"/>
    <mergeCell ref="L50:M50"/>
    <mergeCell ref="B51:C51"/>
    <mergeCell ref="H51:I51"/>
    <mergeCell ref="J51:K51"/>
    <mergeCell ref="L51:M51"/>
    <mergeCell ref="B48:C48"/>
    <mergeCell ref="H48:I48"/>
    <mergeCell ref="J48:K48"/>
    <mergeCell ref="L48:M48"/>
    <mergeCell ref="B49:C49"/>
    <mergeCell ref="H49:I49"/>
    <mergeCell ref="J49:K49"/>
    <mergeCell ref="L49:M49"/>
    <mergeCell ref="B46:C46"/>
    <mergeCell ref="H46:I46"/>
    <mergeCell ref="J46:K46"/>
    <mergeCell ref="L46:M46"/>
    <mergeCell ref="B47:C47"/>
    <mergeCell ref="H47:I47"/>
    <mergeCell ref="J47:K47"/>
    <mergeCell ref="L47:M47"/>
    <mergeCell ref="B44:C44"/>
    <mergeCell ref="H44:I44"/>
    <mergeCell ref="J44:K44"/>
    <mergeCell ref="L44:M44"/>
    <mergeCell ref="B45:C45"/>
    <mergeCell ref="H45:I45"/>
    <mergeCell ref="J45:K45"/>
    <mergeCell ref="L45:M45"/>
    <mergeCell ref="B42:C42"/>
    <mergeCell ref="H42:I42"/>
    <mergeCell ref="J42:K42"/>
    <mergeCell ref="L42:M42"/>
    <mergeCell ref="B43:C43"/>
    <mergeCell ref="H43:I43"/>
    <mergeCell ref="J43:K43"/>
    <mergeCell ref="L43:M43"/>
    <mergeCell ref="H40:J40"/>
    <mergeCell ref="K40:M40"/>
    <mergeCell ref="B41:C41"/>
    <mergeCell ref="H41:I41"/>
    <mergeCell ref="J41:K41"/>
    <mergeCell ref="L41:M41"/>
    <mergeCell ref="A1:E1"/>
    <mergeCell ref="N1:AK1"/>
    <mergeCell ref="A2:E2"/>
    <mergeCell ref="A38:N38"/>
    <mergeCell ref="A39:A40"/>
    <mergeCell ref="B39:G39"/>
    <mergeCell ref="H39:M39"/>
    <mergeCell ref="N39:N40"/>
    <mergeCell ref="B40:C40"/>
    <mergeCell ref="E40:G40"/>
  </mergeCells>
  <conditionalFormatting sqref="B5">
    <cfRule type="containsText" dxfId="7" priority="2" operator="containsText" text="Pazar">
      <formula>NOT(ISERROR(SEARCH("Pazar",B5)))</formula>
    </cfRule>
  </conditionalFormatting>
  <conditionalFormatting sqref="A4">
    <cfRule type="containsText" dxfId="6" priority="1" operator="containsText" text="pazar">
      <formula>NOT(ISERROR(SEARCH("pazar",A4)))</formula>
    </cfRule>
  </conditionalFormatting>
  <pageMargins left="0.22" right="0.15748031496062992" top="0.63" bottom="0.74803149606299213" header="0.51181102362204722" footer="0.51181102362204722"/>
  <pageSetup scale="42" firstPageNumber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91"/>
  <sheetViews>
    <sheetView view="pageBreakPreview" zoomScale="50" zoomScaleNormal="70" zoomScaleSheetLayoutView="50" workbookViewId="0">
      <selection activeCell="AO4" sqref="AO3:AO7"/>
    </sheetView>
  </sheetViews>
  <sheetFormatPr defaultColWidth="9.28515625" defaultRowHeight="15"/>
  <cols>
    <col min="1" max="1" width="16.5703125" style="50" customWidth="1"/>
    <col min="2" max="3" width="22" style="50" customWidth="1"/>
    <col min="4" max="4" width="28" style="50" customWidth="1"/>
    <col min="5" max="5" width="26.7109375" style="50" customWidth="1"/>
    <col min="6" max="6" width="25.28515625" style="50" hidden="1" customWidth="1"/>
    <col min="7" max="7" width="27.28515625" style="50" customWidth="1"/>
    <col min="8" max="8" width="41.7109375" style="50" customWidth="1"/>
    <col min="9" max="9" width="20.28515625" style="50" hidden="1" customWidth="1"/>
    <col min="10" max="10" width="26.7109375" style="88" customWidth="1"/>
    <col min="11" max="11" width="19.7109375" style="50" customWidth="1"/>
    <col min="12" max="12" width="19.42578125" style="50" customWidth="1"/>
    <col min="13" max="13" width="57.42578125" style="50" customWidth="1"/>
    <col min="14" max="14" width="16.42578125" style="10" customWidth="1"/>
    <col min="15" max="37" width="9.28515625" style="10" hidden="1" customWidth="1"/>
    <col min="38" max="39" width="0" style="10" hidden="1" customWidth="1"/>
    <col min="40" max="40" width="28.140625" style="10" customWidth="1"/>
    <col min="41" max="16384" width="9.28515625" style="10"/>
  </cols>
  <sheetData>
    <row r="1" spans="1:44" ht="35.1" customHeight="1" thickBot="1">
      <c r="A1" s="558"/>
      <c r="B1" s="558"/>
      <c r="C1" s="558"/>
      <c r="D1" s="558"/>
      <c r="E1" s="558"/>
      <c r="F1" s="104"/>
      <c r="G1" s="132">
        <f>A3</f>
        <v>43739</v>
      </c>
      <c r="H1" s="131" t="s">
        <v>106</v>
      </c>
      <c r="I1" s="104"/>
      <c r="J1" s="104"/>
      <c r="K1" s="104"/>
      <c r="L1" s="104"/>
      <c r="M1" s="105"/>
      <c r="N1" s="620" t="s">
        <v>53</v>
      </c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</row>
    <row r="2" spans="1:44" ht="35.1" customHeight="1">
      <c r="A2" s="622" t="s">
        <v>0</v>
      </c>
      <c r="B2" s="623"/>
      <c r="C2" s="624"/>
      <c r="D2" s="624"/>
      <c r="E2" s="624"/>
      <c r="F2" s="11" t="s">
        <v>19</v>
      </c>
      <c r="G2" s="18" t="s">
        <v>1</v>
      </c>
      <c r="H2" s="15" t="s">
        <v>2</v>
      </c>
      <c r="I2" s="107" t="s">
        <v>3</v>
      </c>
      <c r="J2" s="108" t="s">
        <v>4</v>
      </c>
      <c r="K2" s="12" t="s">
        <v>5</v>
      </c>
      <c r="L2" s="13" t="s">
        <v>6</v>
      </c>
      <c r="M2" s="111" t="s">
        <v>7</v>
      </c>
      <c r="AN2" s="310" t="s">
        <v>92</v>
      </c>
      <c r="AO2" s="318" t="s">
        <v>95</v>
      </c>
      <c r="AP2" s="311" t="s">
        <v>93</v>
      </c>
      <c r="AQ2" s="311" t="s">
        <v>94</v>
      </c>
      <c r="AR2" s="307" t="s">
        <v>13</v>
      </c>
    </row>
    <row r="3" spans="1:44" s="19" customFormat="1" ht="35.1" customHeight="1">
      <c r="A3" s="14">
        <v>43739</v>
      </c>
      <c r="B3" s="103">
        <f>A3</f>
        <v>43739</v>
      </c>
      <c r="C3" s="110"/>
      <c r="D3" s="110"/>
      <c r="E3" s="110"/>
      <c r="F3" s="110"/>
      <c r="G3" s="110"/>
      <c r="H3" s="110"/>
      <c r="I3" s="17"/>
      <c r="J3" s="9" t="str">
        <f>IF(AJ3&gt;0,"Mesai Var","-")</f>
        <v>-</v>
      </c>
      <c r="K3" s="112"/>
      <c r="L3" s="112"/>
      <c r="M3" s="112"/>
      <c r="O3" s="19">
        <f>IFERROR(FIND("MS",D8,5),0)</f>
        <v>0</v>
      </c>
      <c r="P3" s="19">
        <f>IFERROR(FIND("MS",D3,5),0)</f>
        <v>0</v>
      </c>
      <c r="Q3" s="19">
        <f>IFERROR(FIND("MS",E3,5),0)</f>
        <v>0</v>
      </c>
      <c r="R3" s="19">
        <f>IFERROR(FIND("MS",F3,5),0)</f>
        <v>0</v>
      </c>
      <c r="S3" s="19">
        <f t="shared" ref="S3:X18" si="0">IFERROR(FIND("MS",G3,5),0)</f>
        <v>0</v>
      </c>
      <c r="T3" s="19">
        <f t="shared" si="0"/>
        <v>0</v>
      </c>
      <c r="U3" s="19">
        <f t="shared" si="0"/>
        <v>0</v>
      </c>
      <c r="W3" s="19">
        <f t="shared" ref="W3" si="1">IFERROR(FIND("MS",K3,5),0)</f>
        <v>0</v>
      </c>
      <c r="X3" s="19">
        <f>IFERROR(FIND("MS",L3,5),0)</f>
        <v>0</v>
      </c>
      <c r="Z3" s="19">
        <f>VALUE(P3)</f>
        <v>0</v>
      </c>
      <c r="AA3" s="19">
        <f t="shared" ref="AA3:AH18" si="2">VALUE(Q3)</f>
        <v>0</v>
      </c>
      <c r="AB3" s="19">
        <f t="shared" si="2"/>
        <v>0</v>
      </c>
      <c r="AC3" s="19">
        <f t="shared" si="2"/>
        <v>0</v>
      </c>
      <c r="AD3" s="19">
        <f t="shared" si="2"/>
        <v>0</v>
      </c>
      <c r="AE3" s="19">
        <f t="shared" si="2"/>
        <v>0</v>
      </c>
      <c r="AF3" s="19">
        <f t="shared" si="2"/>
        <v>0</v>
      </c>
      <c r="AG3" s="19">
        <f t="shared" si="2"/>
        <v>0</v>
      </c>
      <c r="AH3" s="19">
        <f t="shared" si="2"/>
        <v>0</v>
      </c>
      <c r="AJ3" s="19">
        <f>SUM(Z3:AH3)</f>
        <v>0</v>
      </c>
      <c r="AN3" s="308" t="str">
        <f>B41</f>
        <v>A kişisi</v>
      </c>
      <c r="AO3" s="323"/>
      <c r="AP3" s="320"/>
      <c r="AQ3" s="313"/>
      <c r="AR3" s="317">
        <f>AO3+AP3+(AQ3/8)</f>
        <v>0</v>
      </c>
    </row>
    <row r="4" spans="1:44" s="19" customFormat="1" ht="35.1" customHeight="1">
      <c r="A4" s="102">
        <f>A3+1</f>
        <v>43740</v>
      </c>
      <c r="B4" s="103">
        <f>A4</f>
        <v>43740</v>
      </c>
      <c r="C4" s="110"/>
      <c r="D4" s="110"/>
      <c r="E4" s="110"/>
      <c r="F4" s="110"/>
      <c r="G4" s="110"/>
      <c r="H4" s="110"/>
      <c r="I4" s="17"/>
      <c r="J4" s="9" t="str">
        <f t="shared" ref="J4:J33" si="3">IF(AJ4&gt;0,"Mesai Var","-")</f>
        <v>-</v>
      </c>
      <c r="K4" s="112"/>
      <c r="L4" s="112"/>
      <c r="M4" s="112"/>
      <c r="O4" s="19">
        <f t="shared" ref="O4:O30" si="4">IFERROR(FIND("MS",C4,5),0)</f>
        <v>0</v>
      </c>
      <c r="P4" s="19">
        <f>IFERROR(FIND("MS",#REF!,5),0)</f>
        <v>0</v>
      </c>
      <c r="Q4" s="19">
        <f t="shared" ref="Q4:Q24" si="5">IFERROR(FIND("MS",E4,5),0)</f>
        <v>0</v>
      </c>
      <c r="R4" s="19">
        <f>IFERROR(FIND("MS",D4,5),0)</f>
        <v>0</v>
      </c>
      <c r="S4" s="19">
        <f t="shared" si="0"/>
        <v>0</v>
      </c>
      <c r="T4" s="19">
        <f t="shared" si="0"/>
        <v>0</v>
      </c>
      <c r="U4" s="19">
        <f t="shared" si="0"/>
        <v>0</v>
      </c>
      <c r="W4" s="19">
        <f t="shared" si="0"/>
        <v>0</v>
      </c>
      <c r="X4" s="19">
        <f>IFERROR(FIND("MS",L4,5),0)</f>
        <v>0</v>
      </c>
      <c r="Z4" s="19">
        <f>VALUE(P4)</f>
        <v>0</v>
      </c>
      <c r="AA4" s="19">
        <f t="shared" si="2"/>
        <v>0</v>
      </c>
      <c r="AB4" s="19">
        <f t="shared" si="2"/>
        <v>0</v>
      </c>
      <c r="AC4" s="19">
        <f t="shared" si="2"/>
        <v>0</v>
      </c>
      <c r="AD4" s="19">
        <f t="shared" si="2"/>
        <v>0</v>
      </c>
      <c r="AE4" s="19">
        <f t="shared" si="2"/>
        <v>0</v>
      </c>
      <c r="AF4" s="19">
        <f t="shared" si="2"/>
        <v>0</v>
      </c>
      <c r="AG4" s="19">
        <f t="shared" si="2"/>
        <v>0</v>
      </c>
      <c r="AH4" s="19">
        <f t="shared" si="2"/>
        <v>0</v>
      </c>
      <c r="AJ4" s="19">
        <f>SUM(Z4:AH4)</f>
        <v>0</v>
      </c>
      <c r="AN4" s="308" t="str">
        <f t="shared" ref="AN4:AN16" si="6">B42</f>
        <v>C kişisi</v>
      </c>
      <c r="AO4" s="319"/>
      <c r="AP4" s="320"/>
      <c r="AQ4" s="314"/>
      <c r="AR4" s="317">
        <f t="shared" ref="AR4:AR16" si="7">AO4+AP4+(AQ4/8)</f>
        <v>0</v>
      </c>
    </row>
    <row r="5" spans="1:44" ht="35.1" customHeight="1">
      <c r="A5" s="102">
        <f>A4+1</f>
        <v>43741</v>
      </c>
      <c r="B5" s="103">
        <f t="shared" ref="B5:B33" si="8">A5</f>
        <v>43741</v>
      </c>
      <c r="C5" s="110"/>
      <c r="D5" s="110"/>
      <c r="E5" s="110"/>
      <c r="F5" s="110"/>
      <c r="G5" s="110"/>
      <c r="H5" s="110"/>
      <c r="I5" s="17"/>
      <c r="J5" s="9" t="str">
        <f t="shared" si="3"/>
        <v>-</v>
      </c>
      <c r="K5" s="112"/>
      <c r="L5" s="112"/>
      <c r="M5" s="112"/>
      <c r="O5" s="19">
        <f t="shared" si="4"/>
        <v>0</v>
      </c>
      <c r="P5" s="19">
        <f>IFERROR(FIND("MS",#REF!,5),0)</f>
        <v>0</v>
      </c>
      <c r="Q5" s="19">
        <f t="shared" si="5"/>
        <v>0</v>
      </c>
      <c r="R5" s="19">
        <f>IFERROR(FIND("MS",D5,5),0)</f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9"/>
      <c r="W5" s="19">
        <f t="shared" si="0"/>
        <v>0</v>
      </c>
      <c r="X5" s="19">
        <f t="shared" si="0"/>
        <v>0</v>
      </c>
      <c r="Z5" s="19">
        <f t="shared" ref="Z5:AH37" si="9">VALUE(P5)</f>
        <v>0</v>
      </c>
      <c r="AA5" s="19">
        <f t="shared" si="2"/>
        <v>0</v>
      </c>
      <c r="AB5" s="19">
        <f t="shared" si="2"/>
        <v>0</v>
      </c>
      <c r="AC5" s="19">
        <f t="shared" si="2"/>
        <v>0</v>
      </c>
      <c r="AD5" s="19">
        <f t="shared" si="2"/>
        <v>0</v>
      </c>
      <c r="AE5" s="19">
        <f t="shared" si="2"/>
        <v>0</v>
      </c>
      <c r="AF5" s="19">
        <f t="shared" si="2"/>
        <v>0</v>
      </c>
      <c r="AG5" s="19">
        <f t="shared" si="2"/>
        <v>0</v>
      </c>
      <c r="AH5" s="19">
        <f t="shared" si="2"/>
        <v>0</v>
      </c>
      <c r="AJ5" s="19">
        <f t="shared" ref="AJ5:AJ37" si="10">SUM(Z5:AH5)</f>
        <v>0</v>
      </c>
      <c r="AN5" s="308" t="str">
        <f t="shared" si="6"/>
        <v>D kişisi</v>
      </c>
      <c r="AO5" s="323"/>
      <c r="AP5" s="320"/>
      <c r="AQ5" s="314"/>
      <c r="AR5" s="317">
        <f t="shared" si="7"/>
        <v>0</v>
      </c>
    </row>
    <row r="6" spans="1:44" s="19" customFormat="1" ht="35.1" customHeight="1">
      <c r="A6" s="102">
        <f t="shared" ref="A6:A32" si="11">A5+1</f>
        <v>43742</v>
      </c>
      <c r="B6" s="103">
        <f t="shared" si="8"/>
        <v>43742</v>
      </c>
      <c r="C6" s="110"/>
      <c r="D6" s="110"/>
      <c r="E6" s="110"/>
      <c r="F6" s="110"/>
      <c r="G6" s="110"/>
      <c r="H6" s="110"/>
      <c r="I6" s="17"/>
      <c r="J6" s="9" t="str">
        <f t="shared" si="3"/>
        <v>-</v>
      </c>
      <c r="K6" s="112"/>
      <c r="L6" s="112"/>
      <c r="M6" s="112"/>
      <c r="O6" s="19">
        <f t="shared" si="4"/>
        <v>0</v>
      </c>
      <c r="P6" s="19">
        <f>IFERROR(FIND("MS",#REF!,5),0)</f>
        <v>0</v>
      </c>
      <c r="Q6" s="19">
        <f t="shared" si="5"/>
        <v>0</v>
      </c>
      <c r="R6" s="19">
        <f>IFERROR(FIND("MS",D6,5),0)</f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W6" s="19">
        <f>IFERROR(FIND("MS",K6,5),0)</f>
        <v>0</v>
      </c>
      <c r="X6" s="19">
        <f t="shared" si="0"/>
        <v>0</v>
      </c>
      <c r="Z6" s="19">
        <f t="shared" si="9"/>
        <v>0</v>
      </c>
      <c r="AA6" s="19">
        <f t="shared" si="2"/>
        <v>0</v>
      </c>
      <c r="AB6" s="19">
        <f t="shared" si="2"/>
        <v>0</v>
      </c>
      <c r="AC6" s="19">
        <f t="shared" si="2"/>
        <v>0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J6" s="19">
        <f t="shared" si="10"/>
        <v>0</v>
      </c>
      <c r="AN6" s="308" t="str">
        <f t="shared" si="6"/>
        <v>E kişisi</v>
      </c>
      <c r="AO6" s="323"/>
      <c r="AP6" s="320"/>
      <c r="AQ6" s="313"/>
      <c r="AR6" s="317">
        <f t="shared" si="7"/>
        <v>0</v>
      </c>
    </row>
    <row r="7" spans="1:44" s="19" customFormat="1" ht="35.1" customHeight="1">
      <c r="A7" s="102">
        <f t="shared" si="11"/>
        <v>43743</v>
      </c>
      <c r="B7" s="103">
        <f t="shared" si="8"/>
        <v>43743</v>
      </c>
      <c r="C7" s="110"/>
      <c r="D7" s="110"/>
      <c r="E7" s="110"/>
      <c r="F7" s="110"/>
      <c r="G7" s="110"/>
      <c r="H7" s="110"/>
      <c r="I7" s="17"/>
      <c r="J7" s="9" t="str">
        <f t="shared" si="3"/>
        <v>-</v>
      </c>
      <c r="K7" s="112"/>
      <c r="L7" s="112"/>
      <c r="M7" s="112"/>
      <c r="O7" s="19">
        <f t="shared" si="4"/>
        <v>0</v>
      </c>
      <c r="P7" s="19">
        <f>IFERROR(FIND("MS",#REF!,5),0)</f>
        <v>0</v>
      </c>
      <c r="Q7" s="19">
        <f t="shared" si="5"/>
        <v>0</v>
      </c>
      <c r="R7" s="19">
        <f>IFERROR(FIND("MS",D7,5),0)</f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W7" s="19">
        <f>IFERROR(FIND("MS",K7,5),0)</f>
        <v>0</v>
      </c>
      <c r="X7" s="19">
        <f t="shared" si="0"/>
        <v>0</v>
      </c>
      <c r="Z7" s="19">
        <f t="shared" si="9"/>
        <v>0</v>
      </c>
      <c r="AA7" s="19">
        <f t="shared" si="2"/>
        <v>0</v>
      </c>
      <c r="AB7" s="19">
        <f t="shared" si="2"/>
        <v>0</v>
      </c>
      <c r="AC7" s="19">
        <f t="shared" si="2"/>
        <v>0</v>
      </c>
      <c r="AD7" s="19">
        <f t="shared" si="2"/>
        <v>0</v>
      </c>
      <c r="AE7" s="19">
        <f t="shared" si="2"/>
        <v>0</v>
      </c>
      <c r="AF7" s="19">
        <f t="shared" si="2"/>
        <v>0</v>
      </c>
      <c r="AG7" s="19">
        <f t="shared" si="2"/>
        <v>0</v>
      </c>
      <c r="AH7" s="19">
        <f t="shared" si="2"/>
        <v>0</v>
      </c>
      <c r="AJ7" s="19">
        <f t="shared" si="10"/>
        <v>0</v>
      </c>
      <c r="AN7" s="308" t="str">
        <f t="shared" si="6"/>
        <v>F kişisi</v>
      </c>
      <c r="AO7" s="323"/>
      <c r="AP7" s="320"/>
      <c r="AQ7" s="314"/>
      <c r="AR7" s="317">
        <f t="shared" si="7"/>
        <v>0</v>
      </c>
    </row>
    <row r="8" spans="1:44" ht="35.1" customHeight="1">
      <c r="A8" s="102">
        <f t="shared" si="11"/>
        <v>43744</v>
      </c>
      <c r="B8" s="103">
        <f t="shared" si="8"/>
        <v>43744</v>
      </c>
      <c r="C8" s="110"/>
      <c r="D8" s="110"/>
      <c r="E8" s="110"/>
      <c r="F8" s="110"/>
      <c r="G8" s="110"/>
      <c r="H8" s="110"/>
      <c r="I8" s="17"/>
      <c r="J8" s="9" t="str">
        <f t="shared" si="3"/>
        <v>-</v>
      </c>
      <c r="K8" s="112"/>
      <c r="L8" s="112"/>
      <c r="M8" s="112"/>
      <c r="O8" s="19">
        <f t="shared" si="4"/>
        <v>0</v>
      </c>
      <c r="P8" s="19">
        <f>IFERROR(FIND("MS",#REF!,5),0)</f>
        <v>0</v>
      </c>
      <c r="Q8" s="19">
        <f t="shared" si="5"/>
        <v>0</v>
      </c>
      <c r="R8" s="19">
        <f>IFERROR(FIND("MS",#REF!,5),0)</f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/>
      <c r="W8" s="19">
        <f>IFERROR(FIND("MS",K8,5),0)</f>
        <v>0</v>
      </c>
      <c r="X8" s="19">
        <f t="shared" si="0"/>
        <v>0</v>
      </c>
      <c r="Z8" s="19">
        <f t="shared" si="9"/>
        <v>0</v>
      </c>
      <c r="AA8" s="19">
        <f t="shared" si="2"/>
        <v>0</v>
      </c>
      <c r="AB8" s="19">
        <f t="shared" si="2"/>
        <v>0</v>
      </c>
      <c r="AC8" s="19">
        <f t="shared" si="2"/>
        <v>0</v>
      </c>
      <c r="AD8" s="19">
        <f t="shared" si="2"/>
        <v>0</v>
      </c>
      <c r="AE8" s="19">
        <f t="shared" si="2"/>
        <v>0</v>
      </c>
      <c r="AF8" s="19">
        <f t="shared" si="2"/>
        <v>0</v>
      </c>
      <c r="AG8" s="19">
        <f t="shared" si="2"/>
        <v>0</v>
      </c>
      <c r="AH8" s="19">
        <f t="shared" si="2"/>
        <v>0</v>
      </c>
      <c r="AJ8" s="19">
        <f t="shared" si="10"/>
        <v>0</v>
      </c>
      <c r="AN8" s="308" t="str">
        <f t="shared" si="6"/>
        <v>G kişisi</v>
      </c>
      <c r="AO8" s="323"/>
      <c r="AP8" s="320"/>
      <c r="AQ8" s="314"/>
      <c r="AR8" s="317">
        <f t="shared" si="7"/>
        <v>0</v>
      </c>
    </row>
    <row r="9" spans="1:44" ht="35.1" customHeight="1">
      <c r="A9" s="102">
        <f t="shared" si="11"/>
        <v>43745</v>
      </c>
      <c r="B9" s="103">
        <f t="shared" si="8"/>
        <v>43745</v>
      </c>
      <c r="C9" s="110"/>
      <c r="D9" s="110"/>
      <c r="E9" s="110"/>
      <c r="F9" s="110"/>
      <c r="G9" s="110"/>
      <c r="H9" s="110"/>
      <c r="I9" s="17"/>
      <c r="J9" s="9" t="str">
        <f t="shared" si="3"/>
        <v>-</v>
      </c>
      <c r="K9" s="112"/>
      <c r="L9" s="112"/>
      <c r="M9" s="112"/>
      <c r="O9" s="19">
        <f t="shared" si="4"/>
        <v>0</v>
      </c>
      <c r="P9" s="19">
        <f>IFERROR(FIND("MS",#REF!,5),0)</f>
        <v>0</v>
      </c>
      <c r="Q9" s="19">
        <f t="shared" si="5"/>
        <v>0</v>
      </c>
      <c r="R9" s="19">
        <f>IFERROR(FIND("MS",D9,5),0)</f>
        <v>0</v>
      </c>
      <c r="S9" s="19">
        <f t="shared" si="0"/>
        <v>0</v>
      </c>
      <c r="T9" s="19">
        <f t="shared" si="0"/>
        <v>0</v>
      </c>
      <c r="U9" s="19">
        <f t="shared" si="0"/>
        <v>0</v>
      </c>
      <c r="V9" s="19"/>
      <c r="W9" s="19">
        <f>IFERROR(FIND("MS",K9,5),0)</f>
        <v>0</v>
      </c>
      <c r="X9" s="19">
        <f t="shared" si="0"/>
        <v>0</v>
      </c>
      <c r="Z9" s="19">
        <f t="shared" si="9"/>
        <v>0</v>
      </c>
      <c r="AA9" s="19">
        <f t="shared" si="2"/>
        <v>0</v>
      </c>
      <c r="AB9" s="19">
        <f t="shared" si="2"/>
        <v>0</v>
      </c>
      <c r="AC9" s="19">
        <f t="shared" si="2"/>
        <v>0</v>
      </c>
      <c r="AD9" s="19">
        <f t="shared" si="2"/>
        <v>0</v>
      </c>
      <c r="AE9" s="19">
        <f t="shared" si="2"/>
        <v>0</v>
      </c>
      <c r="AF9" s="19">
        <f t="shared" si="2"/>
        <v>0</v>
      </c>
      <c r="AG9" s="19">
        <f t="shared" si="2"/>
        <v>0</v>
      </c>
      <c r="AH9" s="19">
        <f t="shared" si="2"/>
        <v>0</v>
      </c>
      <c r="AJ9" s="19">
        <f t="shared" si="10"/>
        <v>0</v>
      </c>
      <c r="AN9" s="308" t="str">
        <f t="shared" si="6"/>
        <v>H kişisi</v>
      </c>
      <c r="AO9" s="323"/>
      <c r="AP9" s="320"/>
      <c r="AQ9" s="313"/>
      <c r="AR9" s="317">
        <f t="shared" si="7"/>
        <v>0</v>
      </c>
    </row>
    <row r="10" spans="1:44" s="19" customFormat="1" ht="35.1" customHeight="1">
      <c r="A10" s="102">
        <f t="shared" si="11"/>
        <v>43746</v>
      </c>
      <c r="B10" s="103">
        <f t="shared" si="8"/>
        <v>43746</v>
      </c>
      <c r="C10" s="110"/>
      <c r="D10" s="110"/>
      <c r="E10" s="110"/>
      <c r="F10" s="110"/>
      <c r="G10" s="110"/>
      <c r="H10" s="110"/>
      <c r="I10" s="17"/>
      <c r="J10" s="9" t="str">
        <f t="shared" si="3"/>
        <v>-</v>
      </c>
      <c r="K10" s="112"/>
      <c r="L10" s="112"/>
      <c r="M10" s="112"/>
      <c r="N10" s="21"/>
      <c r="O10" s="19">
        <f t="shared" si="4"/>
        <v>0</v>
      </c>
      <c r="P10" s="19">
        <f>IFERROR(FIND("MS",D10,5),0)</f>
        <v>0</v>
      </c>
      <c r="Q10" s="19">
        <f t="shared" si="5"/>
        <v>0</v>
      </c>
      <c r="R10" s="19">
        <f>IFERROR(FIND("MS",F10,5),0)</f>
        <v>0</v>
      </c>
      <c r="S10" s="19">
        <f t="shared" si="0"/>
        <v>0</v>
      </c>
      <c r="T10" s="19">
        <f t="shared" si="0"/>
        <v>0</v>
      </c>
      <c r="U10" s="19">
        <f t="shared" si="0"/>
        <v>0</v>
      </c>
      <c r="W10" s="19">
        <f>IFERROR(FIND("MS",K10,5),0)</f>
        <v>0</v>
      </c>
      <c r="X10" s="19">
        <f t="shared" si="0"/>
        <v>0</v>
      </c>
      <c r="Z10" s="19">
        <f t="shared" si="9"/>
        <v>0</v>
      </c>
      <c r="AA10" s="19">
        <f t="shared" si="2"/>
        <v>0</v>
      </c>
      <c r="AB10" s="19">
        <f t="shared" si="2"/>
        <v>0</v>
      </c>
      <c r="AC10" s="19">
        <f t="shared" si="2"/>
        <v>0</v>
      </c>
      <c r="AD10" s="19">
        <f t="shared" si="2"/>
        <v>0</v>
      </c>
      <c r="AE10" s="19">
        <f t="shared" si="2"/>
        <v>0</v>
      </c>
      <c r="AF10" s="19">
        <f t="shared" si="2"/>
        <v>0</v>
      </c>
      <c r="AG10" s="19">
        <f t="shared" si="2"/>
        <v>0</v>
      </c>
      <c r="AH10" s="19">
        <f t="shared" si="2"/>
        <v>0</v>
      </c>
      <c r="AJ10" s="19">
        <f t="shared" si="10"/>
        <v>0</v>
      </c>
      <c r="AN10" s="308" t="str">
        <f t="shared" si="6"/>
        <v>I kişisi</v>
      </c>
      <c r="AO10" s="323"/>
      <c r="AP10" s="320"/>
      <c r="AQ10" s="313"/>
      <c r="AR10" s="317">
        <f t="shared" si="7"/>
        <v>0</v>
      </c>
    </row>
    <row r="11" spans="1:44" s="19" customFormat="1" ht="35.1" customHeight="1">
      <c r="A11" s="102">
        <f t="shared" si="11"/>
        <v>43747</v>
      </c>
      <c r="B11" s="103">
        <f t="shared" si="8"/>
        <v>43747</v>
      </c>
      <c r="C11" s="110"/>
      <c r="D11" s="110"/>
      <c r="E11" s="110"/>
      <c r="F11" s="110"/>
      <c r="G11" s="110"/>
      <c r="H11" s="110"/>
      <c r="I11" s="17"/>
      <c r="J11" s="9" t="str">
        <f t="shared" si="3"/>
        <v>-</v>
      </c>
      <c r="K11" s="112"/>
      <c r="L11" s="112"/>
      <c r="M11" s="112"/>
      <c r="N11" s="22"/>
      <c r="O11" s="19">
        <f t="shared" si="4"/>
        <v>0</v>
      </c>
      <c r="P11" s="19">
        <f>IFERROR(FIND("MS",#REF!,5),0)</f>
        <v>0</v>
      </c>
      <c r="Q11" s="19">
        <f t="shared" si="5"/>
        <v>0</v>
      </c>
      <c r="R11" s="19">
        <f t="shared" ref="R11:R16" si="12">IFERROR(FIND("MS",D11,5),0)</f>
        <v>0</v>
      </c>
      <c r="S11" s="19">
        <f t="shared" si="0"/>
        <v>0</v>
      </c>
      <c r="T11" s="19">
        <f t="shared" si="0"/>
        <v>0</v>
      </c>
      <c r="U11" s="19">
        <f t="shared" si="0"/>
        <v>0</v>
      </c>
      <c r="W11" s="19">
        <f t="shared" si="0"/>
        <v>0</v>
      </c>
      <c r="X11" s="19">
        <f t="shared" si="0"/>
        <v>0</v>
      </c>
      <c r="Z11" s="19">
        <f t="shared" si="9"/>
        <v>0</v>
      </c>
      <c r="AA11" s="19">
        <f t="shared" si="2"/>
        <v>0</v>
      </c>
      <c r="AB11" s="19">
        <f t="shared" si="2"/>
        <v>0</v>
      </c>
      <c r="AC11" s="19">
        <f t="shared" si="2"/>
        <v>0</v>
      </c>
      <c r="AD11" s="19">
        <f t="shared" si="2"/>
        <v>0</v>
      </c>
      <c r="AE11" s="19">
        <f t="shared" si="2"/>
        <v>0</v>
      </c>
      <c r="AF11" s="19">
        <f t="shared" si="2"/>
        <v>0</v>
      </c>
      <c r="AG11" s="19">
        <f t="shared" si="2"/>
        <v>0</v>
      </c>
      <c r="AH11" s="19">
        <f t="shared" si="2"/>
        <v>0</v>
      </c>
      <c r="AJ11" s="19">
        <f t="shared" si="10"/>
        <v>0</v>
      </c>
      <c r="AN11" s="308" t="str">
        <f t="shared" si="6"/>
        <v>J kişisi</v>
      </c>
      <c r="AO11" s="323"/>
      <c r="AP11" s="320"/>
      <c r="AQ11" s="314"/>
      <c r="AR11" s="317">
        <f t="shared" si="7"/>
        <v>0</v>
      </c>
    </row>
    <row r="12" spans="1:44" ht="35.1" customHeight="1">
      <c r="A12" s="102">
        <f t="shared" si="11"/>
        <v>43748</v>
      </c>
      <c r="B12" s="103">
        <f t="shared" si="8"/>
        <v>43748</v>
      </c>
      <c r="C12" s="110"/>
      <c r="D12" s="110"/>
      <c r="E12" s="110"/>
      <c r="F12" s="110"/>
      <c r="G12" s="110"/>
      <c r="H12" s="110"/>
      <c r="I12" s="17"/>
      <c r="J12" s="9" t="str">
        <f t="shared" si="3"/>
        <v>-</v>
      </c>
      <c r="K12" s="112"/>
      <c r="L12" s="112"/>
      <c r="M12" s="112"/>
      <c r="N12" s="23"/>
      <c r="O12" s="19">
        <f t="shared" si="4"/>
        <v>0</v>
      </c>
      <c r="P12" s="19">
        <f>IFERROR(FIND("MS",#REF!,5),0)</f>
        <v>0</v>
      </c>
      <c r="Q12" s="19">
        <f t="shared" si="5"/>
        <v>0</v>
      </c>
      <c r="R12" s="19">
        <f t="shared" si="12"/>
        <v>0</v>
      </c>
      <c r="S12" s="19">
        <f t="shared" si="0"/>
        <v>0</v>
      </c>
      <c r="T12" s="19">
        <f t="shared" si="0"/>
        <v>0</v>
      </c>
      <c r="U12" s="19">
        <f t="shared" si="0"/>
        <v>0</v>
      </c>
      <c r="V12" s="19"/>
      <c r="W12" s="19">
        <f t="shared" si="0"/>
        <v>0</v>
      </c>
      <c r="X12" s="19">
        <f t="shared" si="0"/>
        <v>0</v>
      </c>
      <c r="Z12" s="19">
        <f t="shared" si="9"/>
        <v>0</v>
      </c>
      <c r="AA12" s="19">
        <f t="shared" si="2"/>
        <v>0</v>
      </c>
      <c r="AB12" s="19">
        <f t="shared" si="2"/>
        <v>0</v>
      </c>
      <c r="AC12" s="19">
        <f t="shared" si="2"/>
        <v>0</v>
      </c>
      <c r="AD12" s="19">
        <f t="shared" si="2"/>
        <v>0</v>
      </c>
      <c r="AE12" s="19">
        <f t="shared" si="2"/>
        <v>0</v>
      </c>
      <c r="AF12" s="19">
        <f t="shared" si="2"/>
        <v>0</v>
      </c>
      <c r="AG12" s="19">
        <f t="shared" si="2"/>
        <v>0</v>
      </c>
      <c r="AH12" s="19">
        <f t="shared" si="2"/>
        <v>0</v>
      </c>
      <c r="AJ12" s="19">
        <f t="shared" si="10"/>
        <v>0</v>
      </c>
      <c r="AN12" s="308" t="str">
        <f t="shared" si="6"/>
        <v>K kişisi</v>
      </c>
      <c r="AO12" s="323"/>
      <c r="AP12" s="320"/>
      <c r="AQ12" s="314"/>
      <c r="AR12" s="317">
        <f t="shared" si="7"/>
        <v>0</v>
      </c>
    </row>
    <row r="13" spans="1:44" s="19" customFormat="1" ht="35.1" customHeight="1">
      <c r="A13" s="102">
        <f t="shared" si="11"/>
        <v>43749</v>
      </c>
      <c r="B13" s="103">
        <f t="shared" si="8"/>
        <v>43749</v>
      </c>
      <c r="C13" s="110"/>
      <c r="D13" s="110"/>
      <c r="E13" s="110"/>
      <c r="F13" s="110"/>
      <c r="G13" s="110"/>
      <c r="H13" s="110"/>
      <c r="I13" s="17"/>
      <c r="J13" s="9" t="str">
        <f t="shared" si="3"/>
        <v>-</v>
      </c>
      <c r="K13" s="112"/>
      <c r="L13" s="112"/>
      <c r="M13" s="112"/>
      <c r="N13" s="24"/>
      <c r="O13" s="19">
        <f t="shared" si="4"/>
        <v>0</v>
      </c>
      <c r="P13" s="19">
        <f>IFERROR(FIND("MS",#REF!,5),0)</f>
        <v>0</v>
      </c>
      <c r="Q13" s="19">
        <f t="shared" si="5"/>
        <v>0</v>
      </c>
      <c r="R13" s="19">
        <f t="shared" si="12"/>
        <v>0</v>
      </c>
      <c r="S13" s="19">
        <f t="shared" si="0"/>
        <v>0</v>
      </c>
      <c r="T13" s="19">
        <f t="shared" si="0"/>
        <v>0</v>
      </c>
      <c r="U13" s="19">
        <f t="shared" si="0"/>
        <v>0</v>
      </c>
      <c r="W13" s="19">
        <f t="shared" si="0"/>
        <v>0</v>
      </c>
      <c r="X13" s="19">
        <f t="shared" si="0"/>
        <v>0</v>
      </c>
      <c r="Z13" s="19">
        <f t="shared" si="9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 t="shared" si="2"/>
        <v>0</v>
      </c>
      <c r="AG13" s="19">
        <f t="shared" si="2"/>
        <v>0</v>
      </c>
      <c r="AH13" s="19">
        <f t="shared" si="2"/>
        <v>0</v>
      </c>
      <c r="AJ13" s="19">
        <f t="shared" si="10"/>
        <v>0</v>
      </c>
      <c r="AN13" s="308" t="str">
        <f t="shared" si="6"/>
        <v>L kişisi</v>
      </c>
      <c r="AO13" s="323"/>
      <c r="AP13" s="320"/>
      <c r="AQ13" s="313"/>
      <c r="AR13" s="317">
        <f t="shared" si="7"/>
        <v>0</v>
      </c>
    </row>
    <row r="14" spans="1:44" s="19" customFormat="1" ht="35.1" customHeight="1">
      <c r="A14" s="102">
        <f t="shared" si="11"/>
        <v>43750</v>
      </c>
      <c r="B14" s="103">
        <f t="shared" si="8"/>
        <v>43750</v>
      </c>
      <c r="C14" s="110"/>
      <c r="D14" s="110"/>
      <c r="E14" s="110"/>
      <c r="F14" s="110"/>
      <c r="G14" s="110"/>
      <c r="H14" s="110"/>
      <c r="I14" s="17"/>
      <c r="J14" s="9" t="str">
        <f t="shared" si="3"/>
        <v>-</v>
      </c>
      <c r="K14" s="112"/>
      <c r="L14" s="112"/>
      <c r="M14" s="112"/>
      <c r="N14" s="24"/>
      <c r="O14" s="19">
        <f t="shared" si="4"/>
        <v>0</v>
      </c>
      <c r="P14" s="19">
        <f>IFERROR(FIND("MS",#REF!,5),0)</f>
        <v>0</v>
      </c>
      <c r="Q14" s="19">
        <f t="shared" si="5"/>
        <v>0</v>
      </c>
      <c r="R14" s="19">
        <f t="shared" si="12"/>
        <v>0</v>
      </c>
      <c r="S14" s="19">
        <f t="shared" si="0"/>
        <v>0</v>
      </c>
      <c r="T14" s="19">
        <f t="shared" si="0"/>
        <v>0</v>
      </c>
      <c r="U14" s="19">
        <f t="shared" si="0"/>
        <v>0</v>
      </c>
      <c r="W14" s="19">
        <f t="shared" si="0"/>
        <v>0</v>
      </c>
      <c r="X14" s="19">
        <f t="shared" si="0"/>
        <v>0</v>
      </c>
      <c r="Z14" s="19">
        <f t="shared" si="9"/>
        <v>0</v>
      </c>
      <c r="AA14" s="19">
        <f t="shared" si="2"/>
        <v>0</v>
      </c>
      <c r="AB14" s="19">
        <f t="shared" si="2"/>
        <v>0</v>
      </c>
      <c r="AC14" s="19">
        <f t="shared" si="2"/>
        <v>0</v>
      </c>
      <c r="AD14" s="19">
        <f t="shared" si="2"/>
        <v>0</v>
      </c>
      <c r="AE14" s="19">
        <f t="shared" si="2"/>
        <v>0</v>
      </c>
      <c r="AF14" s="19">
        <f t="shared" si="2"/>
        <v>0</v>
      </c>
      <c r="AG14" s="19">
        <f t="shared" si="2"/>
        <v>0</v>
      </c>
      <c r="AH14" s="19">
        <f t="shared" si="2"/>
        <v>0</v>
      </c>
      <c r="AJ14" s="19">
        <f t="shared" si="10"/>
        <v>0</v>
      </c>
      <c r="AN14" s="308" t="str">
        <f>B52</f>
        <v>M kişisi</v>
      </c>
      <c r="AO14" s="323"/>
      <c r="AP14" s="320"/>
      <c r="AQ14" s="314"/>
      <c r="AR14" s="317">
        <f t="shared" si="7"/>
        <v>0</v>
      </c>
    </row>
    <row r="15" spans="1:44" ht="35.1" customHeight="1">
      <c r="A15" s="102">
        <f t="shared" si="11"/>
        <v>43751</v>
      </c>
      <c r="B15" s="103">
        <f t="shared" si="8"/>
        <v>43751</v>
      </c>
      <c r="C15" s="110"/>
      <c r="D15" s="110"/>
      <c r="E15" s="110"/>
      <c r="F15" s="110"/>
      <c r="G15" s="110"/>
      <c r="H15" s="110"/>
      <c r="I15" s="17"/>
      <c r="J15" s="9" t="str">
        <f t="shared" si="3"/>
        <v>-</v>
      </c>
      <c r="K15" s="112"/>
      <c r="L15" s="112"/>
      <c r="M15" s="112"/>
      <c r="N15" s="25"/>
      <c r="O15" s="19">
        <f t="shared" si="4"/>
        <v>0</v>
      </c>
      <c r="P15" s="19">
        <f>IFERROR(FIND("MS",#REF!,5),0)</f>
        <v>0</v>
      </c>
      <c r="Q15" s="19">
        <f t="shared" si="5"/>
        <v>0</v>
      </c>
      <c r="R15" s="19">
        <f t="shared" si="12"/>
        <v>0</v>
      </c>
      <c r="S15" s="19">
        <f t="shared" si="0"/>
        <v>0</v>
      </c>
      <c r="T15" s="19">
        <f t="shared" si="0"/>
        <v>0</v>
      </c>
      <c r="U15" s="19">
        <f t="shared" si="0"/>
        <v>0</v>
      </c>
      <c r="V15" s="19"/>
      <c r="W15" s="19">
        <f t="shared" si="0"/>
        <v>0</v>
      </c>
      <c r="X15" s="19">
        <f t="shared" si="0"/>
        <v>0</v>
      </c>
      <c r="Z15" s="19">
        <f t="shared" si="9"/>
        <v>0</v>
      </c>
      <c r="AA15" s="19">
        <f t="shared" si="2"/>
        <v>0</v>
      </c>
      <c r="AB15" s="19">
        <f t="shared" si="2"/>
        <v>0</v>
      </c>
      <c r="AC15" s="19">
        <f t="shared" si="2"/>
        <v>0</v>
      </c>
      <c r="AD15" s="19">
        <f t="shared" si="2"/>
        <v>0</v>
      </c>
      <c r="AE15" s="19">
        <f t="shared" si="2"/>
        <v>0</v>
      </c>
      <c r="AF15" s="19">
        <f t="shared" si="2"/>
        <v>0</v>
      </c>
      <c r="AG15" s="19">
        <f t="shared" si="2"/>
        <v>0</v>
      </c>
      <c r="AH15" s="19">
        <f t="shared" si="2"/>
        <v>0</v>
      </c>
      <c r="AJ15" s="19">
        <f t="shared" si="10"/>
        <v>0</v>
      </c>
      <c r="AN15" s="308" t="str">
        <f t="shared" si="6"/>
        <v>N kişisi</v>
      </c>
      <c r="AO15" s="323"/>
      <c r="AP15" s="320"/>
      <c r="AQ15" s="314"/>
      <c r="AR15" s="317">
        <f t="shared" si="7"/>
        <v>0</v>
      </c>
    </row>
    <row r="16" spans="1:44" ht="35.1" customHeight="1" thickBot="1">
      <c r="A16" s="102">
        <f t="shared" si="11"/>
        <v>43752</v>
      </c>
      <c r="B16" s="103">
        <f t="shared" si="8"/>
        <v>43752</v>
      </c>
      <c r="C16" s="110"/>
      <c r="D16" s="110"/>
      <c r="E16" s="110"/>
      <c r="F16" s="110"/>
      <c r="G16" s="110"/>
      <c r="H16" s="110"/>
      <c r="I16" s="17"/>
      <c r="J16" s="9" t="str">
        <f t="shared" si="3"/>
        <v>-</v>
      </c>
      <c r="K16" s="112"/>
      <c r="L16" s="112"/>
      <c r="M16" s="112"/>
      <c r="N16" s="25"/>
      <c r="O16" s="19">
        <f t="shared" si="4"/>
        <v>0</v>
      </c>
      <c r="P16" s="19">
        <f>IFERROR(FIND("MS",#REF!,5),0)</f>
        <v>0</v>
      </c>
      <c r="Q16" s="19">
        <f t="shared" si="5"/>
        <v>0</v>
      </c>
      <c r="R16" s="19">
        <f t="shared" si="12"/>
        <v>0</v>
      </c>
      <c r="S16" s="19">
        <f t="shared" si="0"/>
        <v>0</v>
      </c>
      <c r="T16" s="19">
        <f t="shared" si="0"/>
        <v>0</v>
      </c>
      <c r="U16" s="19">
        <f t="shared" si="0"/>
        <v>0</v>
      </c>
      <c r="V16" s="19"/>
      <c r="W16" s="19">
        <f t="shared" si="0"/>
        <v>0</v>
      </c>
      <c r="X16" s="19">
        <f t="shared" si="0"/>
        <v>0</v>
      </c>
      <c r="Z16" s="19">
        <f t="shared" si="9"/>
        <v>0</v>
      </c>
      <c r="AA16" s="19">
        <f t="shared" si="2"/>
        <v>0</v>
      </c>
      <c r="AB16" s="19">
        <f t="shared" si="2"/>
        <v>0</v>
      </c>
      <c r="AC16" s="19">
        <f t="shared" si="2"/>
        <v>0</v>
      </c>
      <c r="AD16" s="19">
        <f t="shared" si="2"/>
        <v>0</v>
      </c>
      <c r="AE16" s="19">
        <f t="shared" si="2"/>
        <v>0</v>
      </c>
      <c r="AF16" s="19">
        <f t="shared" si="2"/>
        <v>0</v>
      </c>
      <c r="AG16" s="19">
        <f t="shared" si="2"/>
        <v>0</v>
      </c>
      <c r="AH16" s="19">
        <f t="shared" si="2"/>
        <v>0</v>
      </c>
      <c r="AJ16" s="19">
        <f t="shared" si="10"/>
        <v>0</v>
      </c>
      <c r="AN16" s="309" t="str">
        <f t="shared" si="6"/>
        <v>YENİ PERSONEL 3</v>
      </c>
      <c r="AO16" s="322"/>
      <c r="AP16" s="321"/>
      <c r="AQ16" s="316"/>
      <c r="AR16" s="317">
        <f t="shared" si="7"/>
        <v>0</v>
      </c>
    </row>
    <row r="17" spans="1:36" s="19" customFormat="1" ht="35.1" customHeight="1">
      <c r="A17" s="102">
        <f t="shared" si="11"/>
        <v>43753</v>
      </c>
      <c r="B17" s="103">
        <f t="shared" si="8"/>
        <v>43753</v>
      </c>
      <c r="C17" s="110"/>
      <c r="D17" s="110"/>
      <c r="E17" s="110"/>
      <c r="F17" s="110"/>
      <c r="G17" s="110"/>
      <c r="H17" s="110"/>
      <c r="I17" s="109"/>
      <c r="J17" s="9" t="str">
        <f t="shared" si="3"/>
        <v>-</v>
      </c>
      <c r="K17" s="112"/>
      <c r="L17" s="112"/>
      <c r="M17" s="112"/>
      <c r="N17" s="24"/>
      <c r="O17" s="19">
        <f t="shared" si="4"/>
        <v>0</v>
      </c>
      <c r="P17" s="19">
        <f>IFERROR(FIND("MS",D17,5),0)</f>
        <v>0</v>
      </c>
      <c r="Q17" s="19">
        <f t="shared" si="5"/>
        <v>0</v>
      </c>
      <c r="R17" s="19">
        <f>IFERROR(FIND("MS",F17,5),0)</f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W17" s="19">
        <f t="shared" si="0"/>
        <v>0</v>
      </c>
      <c r="X17" s="19">
        <f t="shared" si="0"/>
        <v>0</v>
      </c>
      <c r="Z17" s="19">
        <f t="shared" si="9"/>
        <v>0</v>
      </c>
      <c r="AA17" s="19">
        <f t="shared" si="2"/>
        <v>0</v>
      </c>
      <c r="AB17" s="19">
        <f t="shared" si="2"/>
        <v>0</v>
      </c>
      <c r="AC17" s="19">
        <f t="shared" si="2"/>
        <v>0</v>
      </c>
      <c r="AD17" s="19">
        <f t="shared" si="2"/>
        <v>0</v>
      </c>
      <c r="AE17" s="19">
        <f t="shared" si="2"/>
        <v>0</v>
      </c>
      <c r="AF17" s="19">
        <f t="shared" si="2"/>
        <v>0</v>
      </c>
      <c r="AG17" s="19">
        <f t="shared" si="2"/>
        <v>0</v>
      </c>
      <c r="AH17" s="19">
        <f t="shared" si="2"/>
        <v>0</v>
      </c>
      <c r="AJ17" s="19">
        <f t="shared" si="10"/>
        <v>0</v>
      </c>
    </row>
    <row r="18" spans="1:36" s="19" customFormat="1" ht="35.1" customHeight="1">
      <c r="A18" s="102">
        <f t="shared" si="11"/>
        <v>43754</v>
      </c>
      <c r="B18" s="103">
        <f t="shared" si="8"/>
        <v>43754</v>
      </c>
      <c r="C18" s="110"/>
      <c r="D18" s="110"/>
      <c r="E18" s="110"/>
      <c r="F18" s="110"/>
      <c r="G18" s="110"/>
      <c r="H18" s="110"/>
      <c r="I18" s="109"/>
      <c r="J18" s="9" t="str">
        <f t="shared" si="3"/>
        <v>-</v>
      </c>
      <c r="K18" s="112"/>
      <c r="L18" s="112"/>
      <c r="M18" s="112"/>
      <c r="N18" s="24"/>
      <c r="O18" s="19">
        <f t="shared" si="4"/>
        <v>0</v>
      </c>
      <c r="P18" s="19">
        <f>IFERROR(FIND("MS",#REF!,5),0)</f>
        <v>0</v>
      </c>
      <c r="Q18" s="19">
        <f t="shared" si="5"/>
        <v>0</v>
      </c>
      <c r="R18" s="19">
        <f t="shared" ref="R18:R23" si="13">IFERROR(FIND("MS",D18,5),0)</f>
        <v>0</v>
      </c>
      <c r="S18" s="19">
        <f t="shared" si="0"/>
        <v>0</v>
      </c>
      <c r="T18" s="19">
        <f t="shared" si="0"/>
        <v>0</v>
      </c>
      <c r="U18" s="19">
        <f t="shared" si="0"/>
        <v>0</v>
      </c>
      <c r="W18" s="19">
        <f t="shared" si="0"/>
        <v>0</v>
      </c>
      <c r="X18" s="19">
        <f t="shared" si="0"/>
        <v>0</v>
      </c>
      <c r="Z18" s="19">
        <f t="shared" si="9"/>
        <v>0</v>
      </c>
      <c r="AA18" s="19">
        <f t="shared" si="2"/>
        <v>0</v>
      </c>
      <c r="AB18" s="19">
        <f t="shared" si="2"/>
        <v>0</v>
      </c>
      <c r="AC18" s="19">
        <f t="shared" si="2"/>
        <v>0</v>
      </c>
      <c r="AD18" s="19">
        <f t="shared" si="2"/>
        <v>0</v>
      </c>
      <c r="AE18" s="19">
        <f t="shared" si="2"/>
        <v>0</v>
      </c>
      <c r="AF18" s="19">
        <f t="shared" si="2"/>
        <v>0</v>
      </c>
      <c r="AG18" s="19">
        <f t="shared" si="2"/>
        <v>0</v>
      </c>
      <c r="AH18" s="19">
        <f t="shared" si="2"/>
        <v>0</v>
      </c>
      <c r="AJ18" s="19">
        <f t="shared" si="10"/>
        <v>0</v>
      </c>
    </row>
    <row r="19" spans="1:36" ht="35.1" customHeight="1">
      <c r="A19" s="102">
        <f t="shared" si="11"/>
        <v>43755</v>
      </c>
      <c r="B19" s="103">
        <f t="shared" si="8"/>
        <v>43755</v>
      </c>
      <c r="C19" s="110"/>
      <c r="D19" s="110"/>
      <c r="E19" s="110"/>
      <c r="F19" s="110"/>
      <c r="G19" s="110"/>
      <c r="H19" s="110"/>
      <c r="I19" s="109"/>
      <c r="J19" s="9" t="str">
        <f t="shared" si="3"/>
        <v>-</v>
      </c>
      <c r="K19" s="112"/>
      <c r="L19" s="112"/>
      <c r="M19" s="112"/>
      <c r="N19" s="23"/>
      <c r="O19" s="19">
        <f t="shared" si="4"/>
        <v>0</v>
      </c>
      <c r="P19" s="19">
        <f>IFERROR(FIND("MS",#REF!,5),0)</f>
        <v>0</v>
      </c>
      <c r="Q19" s="19">
        <f t="shared" si="5"/>
        <v>0</v>
      </c>
      <c r="R19" s="19">
        <f t="shared" si="13"/>
        <v>0</v>
      </c>
      <c r="S19" s="19">
        <f t="shared" ref="O19:U34" si="14">IFERROR(FIND("MS",G19,5),0)</f>
        <v>0</v>
      </c>
      <c r="T19" s="19">
        <f t="shared" si="14"/>
        <v>0</v>
      </c>
      <c r="U19" s="19">
        <f t="shared" si="14"/>
        <v>0</v>
      </c>
      <c r="V19" s="19"/>
      <c r="W19" s="19">
        <f t="shared" ref="W19:X37" si="15">IFERROR(FIND("MS",K19,5),0)</f>
        <v>0</v>
      </c>
      <c r="X19" s="19">
        <f t="shared" si="15"/>
        <v>0</v>
      </c>
      <c r="Z19" s="19">
        <f t="shared" si="9"/>
        <v>0</v>
      </c>
      <c r="AA19" s="19">
        <f t="shared" si="9"/>
        <v>0</v>
      </c>
      <c r="AB19" s="19">
        <f t="shared" si="9"/>
        <v>0</v>
      </c>
      <c r="AC19" s="19">
        <f t="shared" si="9"/>
        <v>0</v>
      </c>
      <c r="AD19" s="19">
        <f t="shared" si="9"/>
        <v>0</v>
      </c>
      <c r="AE19" s="19">
        <f t="shared" si="9"/>
        <v>0</v>
      </c>
      <c r="AF19" s="19">
        <f t="shared" si="9"/>
        <v>0</v>
      </c>
      <c r="AG19" s="19">
        <f t="shared" si="9"/>
        <v>0</v>
      </c>
      <c r="AH19" s="19">
        <f t="shared" si="9"/>
        <v>0</v>
      </c>
      <c r="AJ19" s="19">
        <f t="shared" si="10"/>
        <v>0</v>
      </c>
    </row>
    <row r="20" spans="1:36" s="19" customFormat="1" ht="35.1" customHeight="1">
      <c r="A20" s="102">
        <f t="shared" si="11"/>
        <v>43756</v>
      </c>
      <c r="B20" s="103">
        <f t="shared" si="8"/>
        <v>43756</v>
      </c>
      <c r="C20" s="110"/>
      <c r="D20" s="110"/>
      <c r="E20" s="110"/>
      <c r="F20" s="110"/>
      <c r="G20" s="110"/>
      <c r="H20" s="110"/>
      <c r="I20" s="17"/>
      <c r="J20" s="9" t="str">
        <f t="shared" si="3"/>
        <v>-</v>
      </c>
      <c r="K20" s="112"/>
      <c r="L20" s="112"/>
      <c r="M20" s="112"/>
      <c r="N20" s="22"/>
      <c r="O20" s="19">
        <f t="shared" si="4"/>
        <v>0</v>
      </c>
      <c r="P20" s="19">
        <f>IFERROR(FIND("MS",#REF!,5),0)</f>
        <v>0</v>
      </c>
      <c r="Q20" s="19">
        <f t="shared" si="5"/>
        <v>0</v>
      </c>
      <c r="R20" s="19">
        <f t="shared" si="13"/>
        <v>0</v>
      </c>
      <c r="S20" s="19">
        <f t="shared" si="14"/>
        <v>0</v>
      </c>
      <c r="T20" s="19">
        <f t="shared" si="14"/>
        <v>0</v>
      </c>
      <c r="U20" s="19">
        <f t="shared" si="14"/>
        <v>0</v>
      </c>
      <c r="W20" s="19">
        <f t="shared" si="15"/>
        <v>0</v>
      </c>
      <c r="X20" s="19">
        <f t="shared" si="15"/>
        <v>0</v>
      </c>
      <c r="Z20" s="19">
        <f t="shared" si="9"/>
        <v>0</v>
      </c>
      <c r="AA20" s="19">
        <f t="shared" si="9"/>
        <v>0</v>
      </c>
      <c r="AB20" s="19">
        <f t="shared" si="9"/>
        <v>0</v>
      </c>
      <c r="AC20" s="19">
        <f t="shared" si="9"/>
        <v>0</v>
      </c>
      <c r="AD20" s="19">
        <f t="shared" si="9"/>
        <v>0</v>
      </c>
      <c r="AE20" s="19">
        <f t="shared" si="9"/>
        <v>0</v>
      </c>
      <c r="AF20" s="19">
        <f t="shared" si="9"/>
        <v>0</v>
      </c>
      <c r="AG20" s="19">
        <f t="shared" si="9"/>
        <v>0</v>
      </c>
      <c r="AH20" s="19">
        <f t="shared" si="9"/>
        <v>0</v>
      </c>
      <c r="AJ20" s="19">
        <f t="shared" si="10"/>
        <v>0</v>
      </c>
    </row>
    <row r="21" spans="1:36" s="19" customFormat="1" ht="35.1" customHeight="1">
      <c r="A21" s="102">
        <f t="shared" si="11"/>
        <v>43757</v>
      </c>
      <c r="B21" s="103">
        <f t="shared" si="8"/>
        <v>43757</v>
      </c>
      <c r="C21" s="110"/>
      <c r="D21" s="110"/>
      <c r="E21" s="110"/>
      <c r="F21" s="110"/>
      <c r="G21" s="110"/>
      <c r="H21" s="110"/>
      <c r="I21" s="17"/>
      <c r="J21" s="9" t="str">
        <f t="shared" si="3"/>
        <v>-</v>
      </c>
      <c r="K21" s="112"/>
      <c r="L21" s="112"/>
      <c r="M21" s="112"/>
      <c r="O21" s="19">
        <f t="shared" si="4"/>
        <v>0</v>
      </c>
      <c r="P21" s="19">
        <f>IFERROR(FIND("MS",#REF!,5),0)</f>
        <v>0</v>
      </c>
      <c r="Q21" s="19">
        <f t="shared" si="5"/>
        <v>0</v>
      </c>
      <c r="R21" s="19">
        <f t="shared" si="13"/>
        <v>0</v>
      </c>
      <c r="S21" s="19">
        <f t="shared" si="14"/>
        <v>0</v>
      </c>
      <c r="T21" s="19">
        <f t="shared" si="14"/>
        <v>0</v>
      </c>
      <c r="U21" s="19">
        <f t="shared" si="14"/>
        <v>0</v>
      </c>
      <c r="W21" s="19">
        <f t="shared" si="15"/>
        <v>0</v>
      </c>
      <c r="X21" s="19">
        <f t="shared" si="15"/>
        <v>0</v>
      </c>
      <c r="Z21" s="19">
        <f t="shared" si="9"/>
        <v>0</v>
      </c>
      <c r="AA21" s="19">
        <f t="shared" si="9"/>
        <v>0</v>
      </c>
      <c r="AB21" s="19">
        <f t="shared" si="9"/>
        <v>0</v>
      </c>
      <c r="AC21" s="19">
        <f t="shared" si="9"/>
        <v>0</v>
      </c>
      <c r="AD21" s="19">
        <f t="shared" si="9"/>
        <v>0</v>
      </c>
      <c r="AE21" s="19">
        <f t="shared" si="9"/>
        <v>0</v>
      </c>
      <c r="AF21" s="19">
        <f t="shared" si="9"/>
        <v>0</v>
      </c>
      <c r="AG21" s="19">
        <f t="shared" si="9"/>
        <v>0</v>
      </c>
      <c r="AH21" s="19">
        <f t="shared" si="9"/>
        <v>0</v>
      </c>
      <c r="AJ21" s="19">
        <f t="shared" si="10"/>
        <v>0</v>
      </c>
    </row>
    <row r="22" spans="1:36" ht="35.1" customHeight="1">
      <c r="A22" s="102">
        <f t="shared" si="11"/>
        <v>43758</v>
      </c>
      <c r="B22" s="103">
        <f t="shared" si="8"/>
        <v>43758</v>
      </c>
      <c r="C22" s="110"/>
      <c r="D22" s="110"/>
      <c r="E22" s="110"/>
      <c r="F22" s="110"/>
      <c r="G22" s="110"/>
      <c r="H22" s="110"/>
      <c r="I22" s="17"/>
      <c r="J22" s="9" t="str">
        <f t="shared" si="3"/>
        <v>-</v>
      </c>
      <c r="K22" s="112"/>
      <c r="L22" s="112"/>
      <c r="M22" s="112"/>
      <c r="O22" s="19">
        <f t="shared" si="4"/>
        <v>0</v>
      </c>
      <c r="P22" s="19">
        <f>IFERROR(FIND("MS",#REF!,5),0)</f>
        <v>0</v>
      </c>
      <c r="Q22" s="19">
        <f t="shared" si="5"/>
        <v>0</v>
      </c>
      <c r="R22" s="19">
        <f t="shared" si="13"/>
        <v>0</v>
      </c>
      <c r="S22" s="19">
        <f t="shared" si="14"/>
        <v>0</v>
      </c>
      <c r="T22" s="19">
        <f t="shared" si="14"/>
        <v>0</v>
      </c>
      <c r="U22" s="19">
        <f t="shared" si="14"/>
        <v>0</v>
      </c>
      <c r="V22" s="19"/>
      <c r="W22" s="19">
        <f t="shared" si="15"/>
        <v>0</v>
      </c>
      <c r="X22" s="19">
        <f t="shared" si="15"/>
        <v>0</v>
      </c>
      <c r="Z22" s="19">
        <f t="shared" si="9"/>
        <v>0</v>
      </c>
      <c r="AA22" s="19">
        <f t="shared" si="9"/>
        <v>0</v>
      </c>
      <c r="AB22" s="19">
        <f t="shared" si="9"/>
        <v>0</v>
      </c>
      <c r="AC22" s="19">
        <f t="shared" si="9"/>
        <v>0</v>
      </c>
      <c r="AD22" s="19">
        <f t="shared" si="9"/>
        <v>0</v>
      </c>
      <c r="AE22" s="19">
        <f t="shared" si="9"/>
        <v>0</v>
      </c>
      <c r="AF22" s="19">
        <f t="shared" si="9"/>
        <v>0</v>
      </c>
      <c r="AG22" s="19">
        <f t="shared" si="9"/>
        <v>0</v>
      </c>
      <c r="AH22" s="19">
        <f t="shared" si="9"/>
        <v>0</v>
      </c>
      <c r="AJ22" s="19">
        <f t="shared" si="10"/>
        <v>0</v>
      </c>
    </row>
    <row r="23" spans="1:36" ht="35.1" customHeight="1">
      <c r="A23" s="102">
        <f t="shared" si="11"/>
        <v>43759</v>
      </c>
      <c r="B23" s="103">
        <f t="shared" si="8"/>
        <v>43759</v>
      </c>
      <c r="C23" s="110"/>
      <c r="D23" s="110"/>
      <c r="E23" s="110"/>
      <c r="F23" s="110"/>
      <c r="G23" s="110"/>
      <c r="H23" s="110"/>
      <c r="I23" s="17"/>
      <c r="J23" s="9" t="str">
        <f t="shared" si="3"/>
        <v>-</v>
      </c>
      <c r="K23" s="112"/>
      <c r="L23" s="112"/>
      <c r="M23" s="112"/>
      <c r="O23" s="19">
        <f t="shared" si="4"/>
        <v>0</v>
      </c>
      <c r="P23" s="19">
        <f>IFERROR(FIND("MS",#REF!,5),0)</f>
        <v>0</v>
      </c>
      <c r="Q23" s="19">
        <f t="shared" si="5"/>
        <v>0</v>
      </c>
      <c r="R23" s="19">
        <f t="shared" si="13"/>
        <v>0</v>
      </c>
      <c r="S23" s="19">
        <f t="shared" si="14"/>
        <v>0</v>
      </c>
      <c r="T23" s="19">
        <f t="shared" si="14"/>
        <v>0</v>
      </c>
      <c r="U23" s="19">
        <f t="shared" si="14"/>
        <v>0</v>
      </c>
      <c r="V23" s="19"/>
      <c r="W23" s="19">
        <f t="shared" si="15"/>
        <v>0</v>
      </c>
      <c r="X23" s="19">
        <f t="shared" si="15"/>
        <v>0</v>
      </c>
      <c r="Z23" s="19">
        <f t="shared" si="9"/>
        <v>0</v>
      </c>
      <c r="AA23" s="19">
        <f t="shared" si="9"/>
        <v>0</v>
      </c>
      <c r="AB23" s="19">
        <f t="shared" si="9"/>
        <v>0</v>
      </c>
      <c r="AC23" s="19">
        <f t="shared" si="9"/>
        <v>0</v>
      </c>
      <c r="AD23" s="19">
        <f t="shared" si="9"/>
        <v>0</v>
      </c>
      <c r="AE23" s="19">
        <f t="shared" si="9"/>
        <v>0</v>
      </c>
      <c r="AF23" s="19">
        <f t="shared" si="9"/>
        <v>0</v>
      </c>
      <c r="AG23" s="19">
        <f t="shared" si="9"/>
        <v>0</v>
      </c>
      <c r="AH23" s="19">
        <f t="shared" si="9"/>
        <v>0</v>
      </c>
      <c r="AJ23" s="19">
        <f t="shared" si="10"/>
        <v>0</v>
      </c>
    </row>
    <row r="24" spans="1:36" s="19" customFormat="1" ht="35.1" customHeight="1">
      <c r="A24" s="102">
        <f t="shared" si="11"/>
        <v>43760</v>
      </c>
      <c r="B24" s="103">
        <f t="shared" si="8"/>
        <v>43760</v>
      </c>
      <c r="C24" s="110"/>
      <c r="D24" s="110"/>
      <c r="E24" s="110"/>
      <c r="F24" s="110"/>
      <c r="G24" s="110"/>
      <c r="H24" s="110"/>
      <c r="I24" s="17"/>
      <c r="J24" s="9" t="str">
        <f t="shared" si="3"/>
        <v>-</v>
      </c>
      <c r="K24" s="112"/>
      <c r="L24" s="112"/>
      <c r="M24" s="112"/>
      <c r="O24" s="19">
        <f t="shared" si="4"/>
        <v>0</v>
      </c>
      <c r="P24" s="19">
        <f>IFERROR(FIND("MS",D24,5),0)</f>
        <v>0</v>
      </c>
      <c r="Q24" s="19">
        <f t="shared" si="5"/>
        <v>0</v>
      </c>
      <c r="R24" s="19">
        <f>IFERROR(FIND("MS",F24,5),0)</f>
        <v>0</v>
      </c>
      <c r="S24" s="19">
        <f t="shared" si="14"/>
        <v>0</v>
      </c>
      <c r="T24" s="19">
        <f t="shared" si="14"/>
        <v>0</v>
      </c>
      <c r="U24" s="19">
        <f t="shared" si="14"/>
        <v>0</v>
      </c>
      <c r="W24" s="19">
        <f t="shared" si="15"/>
        <v>0</v>
      </c>
      <c r="X24" s="19">
        <f t="shared" si="15"/>
        <v>0</v>
      </c>
      <c r="Z24" s="19">
        <f t="shared" si="9"/>
        <v>0</v>
      </c>
      <c r="AA24" s="19">
        <f t="shared" si="9"/>
        <v>0</v>
      </c>
      <c r="AB24" s="19">
        <f t="shared" si="9"/>
        <v>0</v>
      </c>
      <c r="AC24" s="19">
        <f t="shared" si="9"/>
        <v>0</v>
      </c>
      <c r="AD24" s="19">
        <f t="shared" si="9"/>
        <v>0</v>
      </c>
      <c r="AE24" s="19">
        <f t="shared" si="9"/>
        <v>0</v>
      </c>
      <c r="AF24" s="19">
        <f t="shared" si="9"/>
        <v>0</v>
      </c>
      <c r="AG24" s="19">
        <f t="shared" si="9"/>
        <v>0</v>
      </c>
      <c r="AH24" s="19">
        <f t="shared" si="9"/>
        <v>0</v>
      </c>
      <c r="AJ24" s="19">
        <f t="shared" si="10"/>
        <v>0</v>
      </c>
    </row>
    <row r="25" spans="1:36" s="19" customFormat="1" ht="35.1" customHeight="1">
      <c r="A25" s="102">
        <f t="shared" si="11"/>
        <v>43761</v>
      </c>
      <c r="B25" s="103">
        <f t="shared" si="8"/>
        <v>43761</v>
      </c>
      <c r="C25" s="110"/>
      <c r="D25" s="110"/>
      <c r="E25" s="110"/>
      <c r="F25" s="110"/>
      <c r="G25" s="110"/>
      <c r="H25" s="110"/>
      <c r="I25" s="17"/>
      <c r="J25" s="9" t="str">
        <f t="shared" si="3"/>
        <v>-</v>
      </c>
      <c r="K25" s="112"/>
      <c r="L25" s="112"/>
      <c r="M25" s="112"/>
      <c r="O25" s="19">
        <f t="shared" si="4"/>
        <v>0</v>
      </c>
      <c r="P25" s="19">
        <f>IFERROR(FIND("MS",#REF!,5),0)</f>
        <v>0</v>
      </c>
      <c r="Q25" s="19">
        <f>IFERROR(FIND("MS",#REF!,5),0)</f>
        <v>0</v>
      </c>
      <c r="R25" s="19">
        <f>IFERROR(FIND("MS",D25,5),0)</f>
        <v>0</v>
      </c>
      <c r="S25" s="19">
        <f t="shared" si="14"/>
        <v>0</v>
      </c>
      <c r="T25" s="19">
        <f t="shared" si="14"/>
        <v>0</v>
      </c>
      <c r="U25" s="19">
        <f t="shared" si="14"/>
        <v>0</v>
      </c>
      <c r="W25" s="19">
        <f t="shared" si="15"/>
        <v>0</v>
      </c>
      <c r="X25" s="19">
        <f t="shared" si="15"/>
        <v>0</v>
      </c>
      <c r="Z25" s="19">
        <f t="shared" si="9"/>
        <v>0</v>
      </c>
      <c r="AA25" s="19">
        <f t="shared" si="9"/>
        <v>0</v>
      </c>
      <c r="AB25" s="19">
        <f t="shared" si="9"/>
        <v>0</v>
      </c>
      <c r="AC25" s="19">
        <f t="shared" si="9"/>
        <v>0</v>
      </c>
      <c r="AD25" s="19">
        <f t="shared" si="9"/>
        <v>0</v>
      </c>
      <c r="AE25" s="19">
        <f t="shared" si="9"/>
        <v>0</v>
      </c>
      <c r="AF25" s="19">
        <f t="shared" si="9"/>
        <v>0</v>
      </c>
      <c r="AG25" s="19">
        <f t="shared" si="9"/>
        <v>0</v>
      </c>
      <c r="AH25" s="19">
        <f t="shared" si="9"/>
        <v>0</v>
      </c>
      <c r="AJ25" s="19">
        <f t="shared" si="10"/>
        <v>0</v>
      </c>
    </row>
    <row r="26" spans="1:36" ht="35.1" customHeight="1">
      <c r="A26" s="102">
        <f t="shared" si="11"/>
        <v>43762</v>
      </c>
      <c r="B26" s="103">
        <f t="shared" si="8"/>
        <v>43762</v>
      </c>
      <c r="C26" s="110"/>
      <c r="D26" s="110"/>
      <c r="E26" s="110"/>
      <c r="F26" s="110"/>
      <c r="G26" s="110"/>
      <c r="H26" s="110"/>
      <c r="I26" s="17"/>
      <c r="J26" s="9" t="str">
        <f t="shared" si="3"/>
        <v>-</v>
      </c>
      <c r="K26" s="112"/>
      <c r="L26" s="112"/>
      <c r="M26" s="112"/>
      <c r="O26" s="19">
        <f t="shared" si="4"/>
        <v>0</v>
      </c>
      <c r="P26" s="19">
        <f>IFERROR(FIND("MS",#REF!,5),0)</f>
        <v>0</v>
      </c>
      <c r="Q26" s="19">
        <f t="shared" ref="Q26:Q30" si="16">IFERROR(FIND("MS",E26,5),0)</f>
        <v>0</v>
      </c>
      <c r="R26" s="19">
        <f>IFERROR(FIND("MS",D26,5),0)</f>
        <v>0</v>
      </c>
      <c r="S26" s="19">
        <f t="shared" si="14"/>
        <v>0</v>
      </c>
      <c r="T26" s="19">
        <f t="shared" si="14"/>
        <v>0</v>
      </c>
      <c r="U26" s="19">
        <f t="shared" si="14"/>
        <v>0</v>
      </c>
      <c r="V26" s="19"/>
      <c r="W26" s="19">
        <f t="shared" si="15"/>
        <v>0</v>
      </c>
      <c r="X26" s="19">
        <f t="shared" si="15"/>
        <v>0</v>
      </c>
      <c r="Z26" s="19">
        <f t="shared" si="9"/>
        <v>0</v>
      </c>
      <c r="AA26" s="19">
        <f t="shared" si="9"/>
        <v>0</v>
      </c>
      <c r="AB26" s="19">
        <f t="shared" si="9"/>
        <v>0</v>
      </c>
      <c r="AC26" s="19">
        <f t="shared" si="9"/>
        <v>0</v>
      </c>
      <c r="AD26" s="19">
        <f t="shared" si="9"/>
        <v>0</v>
      </c>
      <c r="AE26" s="19">
        <f t="shared" si="9"/>
        <v>0</v>
      </c>
      <c r="AF26" s="19">
        <f t="shared" si="9"/>
        <v>0</v>
      </c>
      <c r="AG26" s="19">
        <f t="shared" si="9"/>
        <v>0</v>
      </c>
      <c r="AH26" s="19">
        <f t="shared" si="9"/>
        <v>0</v>
      </c>
      <c r="AJ26" s="19">
        <f t="shared" si="10"/>
        <v>0</v>
      </c>
    </row>
    <row r="27" spans="1:36" s="21" customFormat="1" ht="35.1" customHeight="1">
      <c r="A27" s="102">
        <f t="shared" si="11"/>
        <v>43763</v>
      </c>
      <c r="B27" s="103">
        <f t="shared" si="8"/>
        <v>43763</v>
      </c>
      <c r="C27" s="110"/>
      <c r="D27" s="110"/>
      <c r="E27" s="110"/>
      <c r="F27" s="110"/>
      <c r="G27" s="110"/>
      <c r="H27" s="110"/>
      <c r="I27" s="17"/>
      <c r="J27" s="9" t="str">
        <f t="shared" si="3"/>
        <v>-</v>
      </c>
      <c r="K27" s="112"/>
      <c r="L27" s="112"/>
      <c r="M27" s="112"/>
      <c r="O27" s="19">
        <f t="shared" si="4"/>
        <v>0</v>
      </c>
      <c r="P27" s="19">
        <f>IFERROR(FIND("MS",#REF!,5),0)</f>
        <v>0</v>
      </c>
      <c r="Q27" s="19">
        <f t="shared" si="16"/>
        <v>0</v>
      </c>
      <c r="R27" s="19">
        <f>IFERROR(FIND("MS",D27,5),0)</f>
        <v>0</v>
      </c>
      <c r="S27" s="19">
        <f t="shared" si="14"/>
        <v>0</v>
      </c>
      <c r="T27" s="19">
        <f t="shared" si="14"/>
        <v>0</v>
      </c>
      <c r="U27" s="19">
        <f t="shared" si="14"/>
        <v>0</v>
      </c>
      <c r="V27" s="19"/>
      <c r="W27" s="19">
        <f t="shared" si="15"/>
        <v>0</v>
      </c>
      <c r="X27" s="19">
        <f t="shared" si="15"/>
        <v>0</v>
      </c>
      <c r="Z27" s="19">
        <f t="shared" si="9"/>
        <v>0</v>
      </c>
      <c r="AA27" s="19">
        <f t="shared" si="9"/>
        <v>0</v>
      </c>
      <c r="AB27" s="19">
        <f t="shared" si="9"/>
        <v>0</v>
      </c>
      <c r="AC27" s="19">
        <f t="shared" si="9"/>
        <v>0</v>
      </c>
      <c r="AD27" s="19">
        <f t="shared" si="9"/>
        <v>0</v>
      </c>
      <c r="AE27" s="19">
        <f t="shared" si="9"/>
        <v>0</v>
      </c>
      <c r="AF27" s="19">
        <f t="shared" si="9"/>
        <v>0</v>
      </c>
      <c r="AG27" s="19">
        <f t="shared" si="9"/>
        <v>0</v>
      </c>
      <c r="AH27" s="19">
        <f t="shared" si="9"/>
        <v>0</v>
      </c>
      <c r="AJ27" s="19">
        <f t="shared" si="10"/>
        <v>0</v>
      </c>
    </row>
    <row r="28" spans="1:36" s="19" customFormat="1" ht="35.1" customHeight="1">
      <c r="A28" s="102">
        <f t="shared" si="11"/>
        <v>43764</v>
      </c>
      <c r="B28" s="103">
        <f t="shared" si="8"/>
        <v>43764</v>
      </c>
      <c r="C28" s="110"/>
      <c r="D28" s="110"/>
      <c r="E28" s="110"/>
      <c r="F28" s="110"/>
      <c r="G28" s="110"/>
      <c r="H28" s="110"/>
      <c r="I28" s="16"/>
      <c r="J28" s="9" t="str">
        <f t="shared" si="3"/>
        <v>-</v>
      </c>
      <c r="K28" s="112"/>
      <c r="L28" s="112"/>
      <c r="M28" s="112"/>
      <c r="O28" s="19">
        <f t="shared" si="4"/>
        <v>0</v>
      </c>
      <c r="P28" s="19">
        <f>IFERROR(FIND("MS",#REF!,5),0)</f>
        <v>0</v>
      </c>
      <c r="Q28" s="19">
        <f t="shared" si="16"/>
        <v>0</v>
      </c>
      <c r="R28" s="19">
        <f>IFERROR(FIND("MS",D28,5),0)</f>
        <v>0</v>
      </c>
      <c r="S28" s="19">
        <f t="shared" si="14"/>
        <v>0</v>
      </c>
      <c r="T28" s="19">
        <f t="shared" si="14"/>
        <v>0</v>
      </c>
      <c r="U28" s="19">
        <f t="shared" si="14"/>
        <v>0</v>
      </c>
      <c r="W28" s="19">
        <f t="shared" si="15"/>
        <v>0</v>
      </c>
      <c r="X28" s="19">
        <f t="shared" si="15"/>
        <v>0</v>
      </c>
      <c r="Z28" s="19">
        <f t="shared" si="9"/>
        <v>0</v>
      </c>
      <c r="AA28" s="19">
        <f t="shared" si="9"/>
        <v>0</v>
      </c>
      <c r="AB28" s="19">
        <f t="shared" si="9"/>
        <v>0</v>
      </c>
      <c r="AC28" s="19">
        <f t="shared" si="9"/>
        <v>0</v>
      </c>
      <c r="AD28" s="19">
        <f t="shared" si="9"/>
        <v>0</v>
      </c>
      <c r="AE28" s="19">
        <f t="shared" si="9"/>
        <v>0</v>
      </c>
      <c r="AF28" s="19">
        <f t="shared" si="9"/>
        <v>0</v>
      </c>
      <c r="AG28" s="19">
        <f t="shared" si="9"/>
        <v>0</v>
      </c>
      <c r="AH28" s="19">
        <f t="shared" si="9"/>
        <v>0</v>
      </c>
      <c r="AJ28" s="19">
        <f t="shared" si="10"/>
        <v>0</v>
      </c>
    </row>
    <row r="29" spans="1:36" ht="35.1" customHeight="1">
      <c r="A29" s="102">
        <f t="shared" si="11"/>
        <v>43765</v>
      </c>
      <c r="B29" s="103">
        <f t="shared" si="8"/>
        <v>43765</v>
      </c>
      <c r="C29" s="110"/>
      <c r="D29" s="110"/>
      <c r="E29" s="110"/>
      <c r="F29" s="110"/>
      <c r="G29" s="110"/>
      <c r="H29" s="110"/>
      <c r="I29" s="16"/>
      <c r="J29" s="9" t="str">
        <f t="shared" si="3"/>
        <v>-</v>
      </c>
      <c r="K29" s="112"/>
      <c r="L29" s="112"/>
      <c r="M29" s="112"/>
      <c r="O29" s="19">
        <f t="shared" si="4"/>
        <v>0</v>
      </c>
      <c r="P29" s="19">
        <f>IFERROR(FIND("MS",#REF!,5),0)</f>
        <v>0</v>
      </c>
      <c r="Q29" s="19">
        <f t="shared" si="16"/>
        <v>0</v>
      </c>
      <c r="R29" s="19">
        <f>IFERROR(FIND("MS",D29,5),0)</f>
        <v>0</v>
      </c>
      <c r="S29" s="19">
        <f t="shared" si="14"/>
        <v>0</v>
      </c>
      <c r="T29" s="19">
        <f t="shared" si="14"/>
        <v>0</v>
      </c>
      <c r="U29" s="19">
        <f t="shared" si="14"/>
        <v>0</v>
      </c>
      <c r="V29" s="19"/>
      <c r="W29" s="19">
        <f t="shared" si="15"/>
        <v>0</v>
      </c>
      <c r="X29" s="19">
        <f t="shared" si="15"/>
        <v>0</v>
      </c>
      <c r="Z29" s="19">
        <f t="shared" si="9"/>
        <v>0</v>
      </c>
      <c r="AA29" s="19">
        <f t="shared" si="9"/>
        <v>0</v>
      </c>
      <c r="AB29" s="19">
        <f t="shared" si="9"/>
        <v>0</v>
      </c>
      <c r="AC29" s="19">
        <f t="shared" si="9"/>
        <v>0</v>
      </c>
      <c r="AD29" s="19">
        <f t="shared" si="9"/>
        <v>0</v>
      </c>
      <c r="AE29" s="19">
        <f t="shared" si="9"/>
        <v>0</v>
      </c>
      <c r="AF29" s="19">
        <f t="shared" si="9"/>
        <v>0</v>
      </c>
      <c r="AG29" s="19">
        <f t="shared" si="9"/>
        <v>0</v>
      </c>
      <c r="AH29" s="19">
        <f t="shared" si="9"/>
        <v>0</v>
      </c>
      <c r="AJ29" s="19">
        <f t="shared" si="10"/>
        <v>0</v>
      </c>
    </row>
    <row r="30" spans="1:36" ht="35.1" customHeight="1">
      <c r="A30" s="102">
        <f t="shared" si="11"/>
        <v>43766</v>
      </c>
      <c r="B30" s="103">
        <f t="shared" si="8"/>
        <v>43766</v>
      </c>
      <c r="C30" s="110"/>
      <c r="D30" s="110"/>
      <c r="E30" s="110"/>
      <c r="F30" s="110"/>
      <c r="G30" s="110"/>
      <c r="H30" s="110"/>
      <c r="I30" s="16"/>
      <c r="J30" s="9" t="str">
        <f t="shared" si="3"/>
        <v>-</v>
      </c>
      <c r="K30" s="112"/>
      <c r="L30" s="112"/>
      <c r="M30" s="112"/>
      <c r="O30" s="19">
        <f t="shared" si="4"/>
        <v>0</v>
      </c>
      <c r="P30" s="19">
        <f>IFERROR(FIND("MS",D30,5),0)</f>
        <v>0</v>
      </c>
      <c r="Q30" s="19">
        <f t="shared" si="16"/>
        <v>0</v>
      </c>
      <c r="R30" s="19">
        <f>IFERROR(FIND("MS",F30,5),0)</f>
        <v>0</v>
      </c>
      <c r="S30" s="19">
        <f t="shared" si="14"/>
        <v>0</v>
      </c>
      <c r="T30" s="19">
        <f t="shared" si="14"/>
        <v>0</v>
      </c>
      <c r="U30" s="19">
        <f t="shared" si="14"/>
        <v>0</v>
      </c>
      <c r="V30" s="19"/>
      <c r="W30" s="19">
        <f t="shared" si="15"/>
        <v>0</v>
      </c>
      <c r="X30" s="19">
        <f t="shared" si="15"/>
        <v>0</v>
      </c>
      <c r="Z30" s="19">
        <f t="shared" si="9"/>
        <v>0</v>
      </c>
      <c r="AA30" s="19">
        <f t="shared" si="9"/>
        <v>0</v>
      </c>
      <c r="AB30" s="19">
        <f t="shared" si="9"/>
        <v>0</v>
      </c>
      <c r="AC30" s="19">
        <f t="shared" si="9"/>
        <v>0</v>
      </c>
      <c r="AD30" s="19">
        <f t="shared" si="9"/>
        <v>0</v>
      </c>
      <c r="AE30" s="19">
        <f t="shared" si="9"/>
        <v>0</v>
      </c>
      <c r="AF30" s="19">
        <f t="shared" si="9"/>
        <v>0</v>
      </c>
      <c r="AG30" s="19">
        <f t="shared" si="9"/>
        <v>0</v>
      </c>
      <c r="AH30" s="19">
        <f t="shared" si="9"/>
        <v>0</v>
      </c>
      <c r="AJ30" s="19">
        <f t="shared" si="10"/>
        <v>0</v>
      </c>
    </row>
    <row r="31" spans="1:36" s="19" customFormat="1" ht="35.1" customHeight="1">
      <c r="A31" s="102">
        <f t="shared" si="11"/>
        <v>43767</v>
      </c>
      <c r="B31" s="103">
        <f t="shared" si="8"/>
        <v>43767</v>
      </c>
      <c r="C31" s="110"/>
      <c r="D31" s="110"/>
      <c r="E31" s="110"/>
      <c r="F31" s="110"/>
      <c r="G31" s="110"/>
      <c r="H31" s="110"/>
      <c r="I31" s="16"/>
      <c r="J31" s="9" t="str">
        <f t="shared" si="3"/>
        <v>-</v>
      </c>
      <c r="K31" s="112"/>
      <c r="L31" s="112"/>
      <c r="M31" s="112"/>
      <c r="O31" s="19">
        <f>IFERROR(FIND("MS",#REF!,5),0)</f>
        <v>0</v>
      </c>
      <c r="P31" s="19">
        <f>IFERROR(FIND("MS",C31,5),0)</f>
        <v>0</v>
      </c>
      <c r="Q31" s="19">
        <f>IFERROR(FIND("MS",#REF!,5),0)</f>
        <v>0</v>
      </c>
      <c r="R31" s="19">
        <f>IFERROR(FIND("MS",F31,5),0)</f>
        <v>0</v>
      </c>
      <c r="S31" s="19">
        <f t="shared" si="14"/>
        <v>0</v>
      </c>
      <c r="T31" s="19">
        <f t="shared" si="14"/>
        <v>0</v>
      </c>
      <c r="U31" s="19">
        <f t="shared" si="14"/>
        <v>0</v>
      </c>
      <c r="W31" s="19">
        <f t="shared" si="15"/>
        <v>0</v>
      </c>
      <c r="X31" s="19">
        <f t="shared" si="15"/>
        <v>0</v>
      </c>
      <c r="Z31" s="19">
        <f t="shared" si="9"/>
        <v>0</v>
      </c>
      <c r="AA31" s="19">
        <f t="shared" si="9"/>
        <v>0</v>
      </c>
      <c r="AB31" s="19">
        <f t="shared" si="9"/>
        <v>0</v>
      </c>
      <c r="AC31" s="19">
        <f t="shared" si="9"/>
        <v>0</v>
      </c>
      <c r="AD31" s="19">
        <f t="shared" si="9"/>
        <v>0</v>
      </c>
      <c r="AE31" s="19">
        <f t="shared" si="9"/>
        <v>0</v>
      </c>
      <c r="AF31" s="19">
        <f t="shared" si="9"/>
        <v>0</v>
      </c>
      <c r="AG31" s="19">
        <f t="shared" si="9"/>
        <v>0</v>
      </c>
      <c r="AH31" s="19">
        <f t="shared" si="9"/>
        <v>0</v>
      </c>
      <c r="AJ31" s="19">
        <f t="shared" si="10"/>
        <v>0</v>
      </c>
    </row>
    <row r="32" spans="1:36" s="19" customFormat="1" ht="35.1" customHeight="1">
      <c r="A32" s="102">
        <f t="shared" si="11"/>
        <v>43768</v>
      </c>
      <c r="B32" s="103">
        <f t="shared" si="8"/>
        <v>43768</v>
      </c>
      <c r="C32" s="110"/>
      <c r="D32" s="110"/>
      <c r="E32" s="110"/>
      <c r="F32" s="110"/>
      <c r="G32" s="110"/>
      <c r="H32" s="110"/>
      <c r="I32" s="17"/>
      <c r="J32" s="9" t="str">
        <f t="shared" si="3"/>
        <v>-</v>
      </c>
      <c r="K32" s="112"/>
      <c r="L32" s="112"/>
      <c r="M32" s="112"/>
      <c r="O32" s="19">
        <f>IFERROR(FIND("MS",#REF!,5),0)</f>
        <v>0</v>
      </c>
      <c r="P32" s="19">
        <f>IFERROR(FIND("MS",C32,5),0)</f>
        <v>0</v>
      </c>
      <c r="Q32" s="19">
        <f>IFERROR(FIND("MS",#REF!,5),0)</f>
        <v>0</v>
      </c>
      <c r="R32" s="19">
        <f>IFERROR(FIND("MS",D32,5),0)</f>
        <v>0</v>
      </c>
      <c r="S32" s="19">
        <f t="shared" si="14"/>
        <v>0</v>
      </c>
      <c r="T32" s="19">
        <f t="shared" si="14"/>
        <v>0</v>
      </c>
      <c r="U32" s="19">
        <f t="shared" si="14"/>
        <v>0</v>
      </c>
      <c r="W32" s="19">
        <f t="shared" si="15"/>
        <v>0</v>
      </c>
      <c r="X32" s="19">
        <f t="shared" si="15"/>
        <v>0</v>
      </c>
      <c r="Z32" s="19">
        <f t="shared" si="9"/>
        <v>0</v>
      </c>
      <c r="AA32" s="19">
        <f t="shared" si="9"/>
        <v>0</v>
      </c>
      <c r="AB32" s="19">
        <f t="shared" si="9"/>
        <v>0</v>
      </c>
      <c r="AC32" s="19">
        <f t="shared" si="9"/>
        <v>0</v>
      </c>
      <c r="AD32" s="19">
        <f t="shared" si="9"/>
        <v>0</v>
      </c>
      <c r="AE32" s="19">
        <f t="shared" si="9"/>
        <v>0</v>
      </c>
      <c r="AF32" s="19">
        <f t="shared" si="9"/>
        <v>0</v>
      </c>
      <c r="AG32" s="19">
        <f t="shared" si="9"/>
        <v>0</v>
      </c>
      <c r="AH32" s="19">
        <f t="shared" si="9"/>
        <v>0</v>
      </c>
      <c r="AJ32" s="19">
        <f t="shared" si="10"/>
        <v>0</v>
      </c>
    </row>
    <row r="33" spans="1:36" ht="35.1" customHeight="1">
      <c r="A33" s="102">
        <f>A32+1</f>
        <v>43769</v>
      </c>
      <c r="B33" s="103">
        <f t="shared" si="8"/>
        <v>43769</v>
      </c>
      <c r="C33" s="110"/>
      <c r="D33" s="110"/>
      <c r="E33" s="110"/>
      <c r="F33" s="110"/>
      <c r="G33" s="110"/>
      <c r="H33" s="110"/>
      <c r="I33" s="17"/>
      <c r="J33" s="9" t="str">
        <f t="shared" si="3"/>
        <v>-</v>
      </c>
      <c r="K33" s="112"/>
      <c r="L33" s="112"/>
      <c r="M33" s="112"/>
      <c r="O33" s="19">
        <f>IFERROR(FIND("MS",C33,5),0)</f>
        <v>0</v>
      </c>
      <c r="P33" s="19">
        <f>IFERROR(FIND("MS",#REF!,5),0)</f>
        <v>0</v>
      </c>
      <c r="Q33" s="19">
        <f>IFERROR(FIND("MS",E33,5),0)</f>
        <v>0</v>
      </c>
      <c r="R33" s="19">
        <f>IFERROR(FIND("MS",D33,5),0)</f>
        <v>0</v>
      </c>
      <c r="S33" s="19">
        <f t="shared" si="14"/>
        <v>0</v>
      </c>
      <c r="T33" s="19">
        <f t="shared" si="14"/>
        <v>0</v>
      </c>
      <c r="U33" s="19">
        <f t="shared" si="14"/>
        <v>0</v>
      </c>
      <c r="V33" s="19"/>
      <c r="W33" s="19">
        <f t="shared" si="15"/>
        <v>0</v>
      </c>
      <c r="X33" s="19">
        <f t="shared" si="15"/>
        <v>0</v>
      </c>
      <c r="Z33" s="19">
        <f t="shared" si="9"/>
        <v>0</v>
      </c>
      <c r="AA33" s="19">
        <f t="shared" si="9"/>
        <v>0</v>
      </c>
      <c r="AB33" s="19">
        <f t="shared" si="9"/>
        <v>0</v>
      </c>
      <c r="AC33" s="19">
        <f t="shared" si="9"/>
        <v>0</v>
      </c>
      <c r="AD33" s="19">
        <f t="shared" si="9"/>
        <v>0</v>
      </c>
      <c r="AE33" s="19">
        <f t="shared" si="9"/>
        <v>0</v>
      </c>
      <c r="AF33" s="19">
        <f t="shared" si="9"/>
        <v>0</v>
      </c>
      <c r="AG33" s="19">
        <f t="shared" si="9"/>
        <v>0</v>
      </c>
      <c r="AH33" s="19">
        <f t="shared" si="9"/>
        <v>0</v>
      </c>
      <c r="AJ33" s="19">
        <f t="shared" si="10"/>
        <v>0</v>
      </c>
    </row>
    <row r="34" spans="1:36" s="19" customFormat="1" ht="35.1" customHeight="1">
      <c r="A34" s="26"/>
      <c r="B34" s="27"/>
      <c r="C34" s="28"/>
      <c r="D34" s="29"/>
      <c r="E34" s="30"/>
      <c r="F34" s="30"/>
      <c r="G34" s="28"/>
      <c r="H34" s="31"/>
      <c r="I34" s="6"/>
      <c r="J34" s="32"/>
      <c r="K34" s="33"/>
      <c r="L34" s="34"/>
      <c r="M34" s="8"/>
      <c r="O34" s="19">
        <f t="shared" si="14"/>
        <v>0</v>
      </c>
      <c r="P34" s="19">
        <f t="shared" si="14"/>
        <v>0</v>
      </c>
      <c r="Q34" s="19">
        <f t="shared" si="14"/>
        <v>0</v>
      </c>
      <c r="R34" s="19">
        <f t="shared" si="14"/>
        <v>0</v>
      </c>
      <c r="S34" s="19">
        <f t="shared" si="14"/>
        <v>0</v>
      </c>
      <c r="T34" s="19">
        <f t="shared" si="14"/>
        <v>0</v>
      </c>
      <c r="U34" s="19">
        <f t="shared" si="14"/>
        <v>0</v>
      </c>
      <c r="W34" s="19">
        <f t="shared" si="15"/>
        <v>0</v>
      </c>
      <c r="X34" s="19">
        <f t="shared" si="15"/>
        <v>0</v>
      </c>
      <c r="Z34" s="19">
        <f t="shared" si="9"/>
        <v>0</v>
      </c>
      <c r="AA34" s="19">
        <f t="shared" si="9"/>
        <v>0</v>
      </c>
      <c r="AB34" s="19">
        <f t="shared" si="9"/>
        <v>0</v>
      </c>
      <c r="AC34" s="19">
        <f t="shared" si="9"/>
        <v>0</v>
      </c>
      <c r="AD34" s="19">
        <f t="shared" si="9"/>
        <v>0</v>
      </c>
      <c r="AE34" s="19">
        <f t="shared" si="9"/>
        <v>0</v>
      </c>
      <c r="AF34" s="19">
        <f t="shared" si="9"/>
        <v>0</v>
      </c>
      <c r="AG34" s="19">
        <f t="shared" si="9"/>
        <v>0</v>
      </c>
      <c r="AH34" s="19">
        <f t="shared" si="9"/>
        <v>0</v>
      </c>
      <c r="AJ34" s="19">
        <f t="shared" si="10"/>
        <v>0</v>
      </c>
    </row>
    <row r="35" spans="1:36" s="19" customFormat="1" ht="35.1" customHeight="1">
      <c r="A35" s="26"/>
      <c r="B35" s="27"/>
      <c r="C35" s="28"/>
      <c r="D35" s="29"/>
      <c r="E35" s="30"/>
      <c r="F35" s="30"/>
      <c r="G35" s="28"/>
      <c r="H35" s="31"/>
      <c r="I35" s="6"/>
      <c r="J35" s="32"/>
      <c r="K35" s="33"/>
      <c r="L35" s="34"/>
      <c r="M35" s="8"/>
      <c r="O35" s="19">
        <f t="shared" ref="O35:U37" si="17">IFERROR(FIND("MS",C35,5),0)</f>
        <v>0</v>
      </c>
      <c r="P35" s="19">
        <f t="shared" si="17"/>
        <v>0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f t="shared" si="17"/>
        <v>0</v>
      </c>
      <c r="U35" s="19">
        <f t="shared" si="17"/>
        <v>0</v>
      </c>
      <c r="W35" s="19">
        <f t="shared" si="15"/>
        <v>0</v>
      </c>
      <c r="X35" s="19">
        <f t="shared" si="15"/>
        <v>0</v>
      </c>
      <c r="Z35" s="19">
        <f t="shared" si="9"/>
        <v>0</v>
      </c>
      <c r="AA35" s="19">
        <f t="shared" si="9"/>
        <v>0</v>
      </c>
      <c r="AB35" s="19">
        <f t="shared" si="9"/>
        <v>0</v>
      </c>
      <c r="AC35" s="19">
        <f t="shared" si="9"/>
        <v>0</v>
      </c>
      <c r="AD35" s="19">
        <f t="shared" si="9"/>
        <v>0</v>
      </c>
      <c r="AE35" s="19">
        <f t="shared" si="9"/>
        <v>0</v>
      </c>
      <c r="AF35" s="19">
        <f t="shared" si="9"/>
        <v>0</v>
      </c>
      <c r="AG35" s="19">
        <f t="shared" si="9"/>
        <v>0</v>
      </c>
      <c r="AH35" s="19">
        <f t="shared" si="9"/>
        <v>0</v>
      </c>
      <c r="AJ35" s="19">
        <f t="shared" si="10"/>
        <v>0</v>
      </c>
    </row>
    <row r="36" spans="1:36" ht="25.15" customHeight="1">
      <c r="A36" s="26"/>
      <c r="B36" s="27"/>
      <c r="C36" s="28"/>
      <c r="D36" s="29"/>
      <c r="E36" s="30"/>
      <c r="F36" s="30"/>
      <c r="G36" s="28"/>
      <c r="H36" s="31"/>
      <c r="I36" s="6"/>
      <c r="J36" s="32"/>
      <c r="K36" s="33"/>
      <c r="L36" s="34"/>
      <c r="M36" s="8"/>
      <c r="O36" s="19">
        <f t="shared" si="17"/>
        <v>0</v>
      </c>
      <c r="P36" s="19">
        <f t="shared" si="17"/>
        <v>0</v>
      </c>
      <c r="Q36" s="19">
        <f t="shared" si="17"/>
        <v>0</v>
      </c>
      <c r="R36" s="19">
        <f t="shared" si="17"/>
        <v>0</v>
      </c>
      <c r="S36" s="19">
        <f t="shared" si="17"/>
        <v>0</v>
      </c>
      <c r="T36" s="19">
        <f t="shared" si="17"/>
        <v>0</v>
      </c>
      <c r="U36" s="19">
        <f t="shared" si="17"/>
        <v>0</v>
      </c>
      <c r="V36" s="19"/>
      <c r="W36" s="19">
        <f t="shared" si="15"/>
        <v>0</v>
      </c>
      <c r="X36" s="19">
        <f t="shared" si="15"/>
        <v>0</v>
      </c>
      <c r="Z36" s="19">
        <f t="shared" si="9"/>
        <v>0</v>
      </c>
      <c r="AA36" s="19">
        <f t="shared" si="9"/>
        <v>0</v>
      </c>
      <c r="AB36" s="19">
        <f t="shared" si="9"/>
        <v>0</v>
      </c>
      <c r="AC36" s="19">
        <f t="shared" si="9"/>
        <v>0</v>
      </c>
      <c r="AD36" s="19">
        <f t="shared" si="9"/>
        <v>0</v>
      </c>
      <c r="AE36" s="19">
        <f t="shared" si="9"/>
        <v>0</v>
      </c>
      <c r="AF36" s="19">
        <f t="shared" si="9"/>
        <v>0</v>
      </c>
      <c r="AG36" s="19">
        <f t="shared" si="9"/>
        <v>0</v>
      </c>
      <c r="AH36" s="19">
        <f t="shared" si="9"/>
        <v>0</v>
      </c>
      <c r="AJ36" s="19">
        <f t="shared" si="10"/>
        <v>0</v>
      </c>
    </row>
    <row r="37" spans="1:36" ht="25.15" customHeight="1" thickBot="1">
      <c r="A37" s="35"/>
      <c r="B37" s="36"/>
      <c r="C37" s="6"/>
      <c r="D37" s="6"/>
      <c r="E37" s="6"/>
      <c r="F37" s="6"/>
      <c r="G37" s="6"/>
      <c r="H37" s="6"/>
      <c r="I37" s="6"/>
      <c r="J37" s="32"/>
      <c r="K37" s="6"/>
      <c r="L37" s="6"/>
      <c r="M37" s="1"/>
      <c r="O37" s="19">
        <f t="shared" si="17"/>
        <v>0</v>
      </c>
      <c r="P37" s="19">
        <f t="shared" si="17"/>
        <v>0</v>
      </c>
      <c r="Q37" s="19">
        <f t="shared" si="17"/>
        <v>0</v>
      </c>
      <c r="R37" s="19">
        <f t="shared" si="17"/>
        <v>0</v>
      </c>
      <c r="S37" s="19">
        <f t="shared" si="17"/>
        <v>0</v>
      </c>
      <c r="T37" s="19">
        <f t="shared" si="17"/>
        <v>0</v>
      </c>
      <c r="U37" s="19">
        <f t="shared" si="17"/>
        <v>0</v>
      </c>
      <c r="V37" s="19"/>
      <c r="W37" s="19">
        <f t="shared" si="15"/>
        <v>0</v>
      </c>
      <c r="X37" s="19">
        <f t="shared" si="15"/>
        <v>0</v>
      </c>
      <c r="Z37" s="19">
        <f t="shared" si="9"/>
        <v>0</v>
      </c>
      <c r="AA37" s="19">
        <f t="shared" si="9"/>
        <v>0</v>
      </c>
      <c r="AB37" s="19">
        <f t="shared" si="9"/>
        <v>0</v>
      </c>
      <c r="AC37" s="19">
        <f t="shared" si="9"/>
        <v>0</v>
      </c>
      <c r="AD37" s="19">
        <f t="shared" si="9"/>
        <v>0</v>
      </c>
      <c r="AE37" s="19">
        <f t="shared" si="9"/>
        <v>0</v>
      </c>
      <c r="AF37" s="19">
        <f t="shared" si="9"/>
        <v>0</v>
      </c>
      <c r="AG37" s="19">
        <f t="shared" si="9"/>
        <v>0</v>
      </c>
      <c r="AH37" s="19">
        <f t="shared" si="9"/>
        <v>0</v>
      </c>
      <c r="AJ37" s="19">
        <f t="shared" si="10"/>
        <v>0</v>
      </c>
    </row>
    <row r="38" spans="1:36" ht="25.15" customHeight="1" thickBot="1">
      <c r="A38" s="544" t="s">
        <v>54</v>
      </c>
      <c r="B38" s="545"/>
      <c r="C38" s="545"/>
      <c r="D38" s="545"/>
      <c r="E38" s="545"/>
      <c r="F38" s="545"/>
      <c r="G38" s="545"/>
      <c r="H38" s="545"/>
      <c r="I38" s="545"/>
      <c r="J38" s="545"/>
      <c r="K38" s="545"/>
      <c r="L38" s="545"/>
      <c r="M38" s="545"/>
      <c r="N38" s="545"/>
      <c r="O38" s="37"/>
    </row>
    <row r="39" spans="1:36" ht="38.25" customHeight="1" thickBot="1">
      <c r="A39" s="546" t="s">
        <v>57</v>
      </c>
      <c r="B39" s="548" t="s">
        <v>51</v>
      </c>
      <c r="C39" s="548"/>
      <c r="D39" s="548"/>
      <c r="E39" s="548"/>
      <c r="F39" s="548"/>
      <c r="G39" s="549"/>
      <c r="H39" s="550" t="s">
        <v>55</v>
      </c>
      <c r="I39" s="551"/>
      <c r="J39" s="551"/>
      <c r="K39" s="551"/>
      <c r="L39" s="551"/>
      <c r="M39" s="551"/>
      <c r="N39" s="552" t="s">
        <v>58</v>
      </c>
      <c r="O39" s="38"/>
    </row>
    <row r="40" spans="1:36" ht="25.15" customHeight="1" thickBot="1">
      <c r="A40" s="547"/>
      <c r="B40" s="554">
        <f>A3</f>
        <v>43739</v>
      </c>
      <c r="C40" s="555"/>
      <c r="D40" s="97" t="s">
        <v>15</v>
      </c>
      <c r="E40" s="575" t="s">
        <v>50</v>
      </c>
      <c r="F40" s="576"/>
      <c r="G40" s="577"/>
      <c r="H40" s="578" t="s">
        <v>56</v>
      </c>
      <c r="I40" s="579"/>
      <c r="J40" s="580"/>
      <c r="K40" s="581" t="s">
        <v>52</v>
      </c>
      <c r="L40" s="582"/>
      <c r="M40" s="582"/>
      <c r="N40" s="553"/>
      <c r="O40" s="23"/>
    </row>
    <row r="41" spans="1:36" ht="25.15" customHeight="1" thickBot="1">
      <c r="A41" s="39"/>
      <c r="B41" s="568" t="str">
        <f>'TÜM YIL SAAT HESAPLAMA '!C2</f>
        <v>A kişisi</v>
      </c>
      <c r="C41" s="569"/>
      <c r="D41" s="98">
        <f t="shared" ref="D41:D54" si="18">(D75*I75)+(E75*K75)+(G75*L75)+(A41)+N41</f>
        <v>0</v>
      </c>
      <c r="E41" s="89" t="str">
        <f>K58</f>
        <v>A kişisi (MS)</v>
      </c>
      <c r="F41" s="90"/>
      <c r="G41" s="91">
        <f t="shared" ref="G41:G54" si="19">(L58*I75)+(M58*I75)+(N58*I75)-(L41*I75)+(L41*L75)+(O58*K75)+(A41)</f>
        <v>0</v>
      </c>
      <c r="H41" s="583" t="str">
        <f>B41</f>
        <v>A kişisi</v>
      </c>
      <c r="I41" s="583"/>
      <c r="J41" s="571"/>
      <c r="K41" s="572"/>
      <c r="L41" s="584"/>
      <c r="M41" s="585"/>
      <c r="N41" s="99"/>
      <c r="O41" s="40"/>
      <c r="P41" s="40"/>
    </row>
    <row r="42" spans="1:36" ht="25.15" customHeight="1" thickBot="1">
      <c r="A42" s="41"/>
      <c r="B42" s="568" t="str">
        <f>'TÜM YIL SAAT HESAPLAMA '!G2</f>
        <v>C kişisi</v>
      </c>
      <c r="C42" s="569"/>
      <c r="D42" s="98">
        <f t="shared" si="18"/>
        <v>0</v>
      </c>
      <c r="E42" s="92" t="str">
        <f t="shared" ref="E42:E54" si="20">K59</f>
        <v>C kişisi (MS)</v>
      </c>
      <c r="F42" s="93"/>
      <c r="G42" s="91">
        <f t="shared" si="19"/>
        <v>0</v>
      </c>
      <c r="H42" s="570" t="str">
        <f>B42</f>
        <v>C kişisi</v>
      </c>
      <c r="I42" s="570"/>
      <c r="J42" s="571"/>
      <c r="K42" s="572"/>
      <c r="L42" s="573"/>
      <c r="M42" s="574"/>
      <c r="N42" s="100"/>
      <c r="O42" s="40"/>
      <c r="P42" s="40"/>
    </row>
    <row r="43" spans="1:36" ht="25.15" customHeight="1" thickBot="1">
      <c r="A43" s="41"/>
      <c r="B43" s="568" t="str">
        <f>'TÜM YIL SAAT HESAPLAMA '!I2</f>
        <v>D kişisi</v>
      </c>
      <c r="C43" s="569"/>
      <c r="D43" s="98">
        <f t="shared" si="18"/>
        <v>0</v>
      </c>
      <c r="E43" s="92" t="str">
        <f t="shared" si="20"/>
        <v>D kişisi (MS)</v>
      </c>
      <c r="F43" s="93"/>
      <c r="G43" s="91">
        <f t="shared" si="19"/>
        <v>0</v>
      </c>
      <c r="H43" s="570" t="str">
        <f t="shared" ref="H43:H51" si="21">B43</f>
        <v>D kişisi</v>
      </c>
      <c r="I43" s="570"/>
      <c r="J43" s="571"/>
      <c r="K43" s="572"/>
      <c r="L43" s="573"/>
      <c r="M43" s="574"/>
      <c r="N43" s="101"/>
      <c r="O43" s="40"/>
      <c r="P43" s="42"/>
    </row>
    <row r="44" spans="1:36" ht="25.15" customHeight="1" thickBot="1">
      <c r="A44" s="41"/>
      <c r="B44" s="568" t="str">
        <f>'TÜM YIL SAAT HESAPLAMA '!K2</f>
        <v>E kişisi</v>
      </c>
      <c r="C44" s="569"/>
      <c r="D44" s="98">
        <f t="shared" si="18"/>
        <v>0</v>
      </c>
      <c r="E44" s="92" t="str">
        <f t="shared" si="20"/>
        <v>E kişisi (MS)</v>
      </c>
      <c r="F44" s="93"/>
      <c r="G44" s="91">
        <f t="shared" si="19"/>
        <v>0</v>
      </c>
      <c r="H44" s="570" t="str">
        <f t="shared" si="21"/>
        <v>E kişisi</v>
      </c>
      <c r="I44" s="570"/>
      <c r="J44" s="571"/>
      <c r="K44" s="586"/>
      <c r="L44" s="587"/>
      <c r="M44" s="587"/>
      <c r="N44" s="101"/>
      <c r="O44" s="40"/>
      <c r="P44" s="42"/>
    </row>
    <row r="45" spans="1:36" ht="24.6" customHeight="1" thickBot="1">
      <c r="A45" s="41"/>
      <c r="B45" s="588" t="str">
        <f>'TÜM YIL SAAT HESAPLAMA '!M2</f>
        <v>F kişisi</v>
      </c>
      <c r="C45" s="569"/>
      <c r="D45" s="98">
        <f t="shared" si="18"/>
        <v>0</v>
      </c>
      <c r="E45" s="92" t="str">
        <f t="shared" si="20"/>
        <v>F kişisi (MS)</v>
      </c>
      <c r="F45" s="93"/>
      <c r="G45" s="91">
        <f t="shared" si="19"/>
        <v>0</v>
      </c>
      <c r="H45" s="570" t="str">
        <f t="shared" si="21"/>
        <v>F kişisi</v>
      </c>
      <c r="I45" s="570"/>
      <c r="J45" s="571"/>
      <c r="K45" s="572"/>
      <c r="L45" s="573"/>
      <c r="M45" s="574"/>
      <c r="N45" s="101"/>
      <c r="O45" s="40"/>
      <c r="P45" s="42"/>
    </row>
    <row r="46" spans="1:36" ht="25.15" customHeight="1" thickBot="1">
      <c r="A46" s="41"/>
      <c r="B46" s="568" t="str">
        <f>'TÜM YIL SAAT HESAPLAMA '!O2</f>
        <v>G kişisi</v>
      </c>
      <c r="C46" s="569"/>
      <c r="D46" s="98">
        <f t="shared" si="18"/>
        <v>0</v>
      </c>
      <c r="E46" s="92" t="str">
        <f t="shared" si="20"/>
        <v>G kişisi (MS)</v>
      </c>
      <c r="F46" s="93"/>
      <c r="G46" s="91">
        <f t="shared" si="19"/>
        <v>0</v>
      </c>
      <c r="H46" s="570" t="str">
        <f t="shared" si="21"/>
        <v>G kişisi</v>
      </c>
      <c r="I46" s="570"/>
      <c r="J46" s="571"/>
      <c r="K46" s="572"/>
      <c r="L46" s="573"/>
      <c r="M46" s="574"/>
      <c r="N46" s="101"/>
      <c r="O46" s="40"/>
      <c r="P46" s="42"/>
    </row>
    <row r="47" spans="1:36" ht="25.15" customHeight="1" thickBot="1">
      <c r="A47" s="41"/>
      <c r="B47" s="568" t="str">
        <f>'TÜM YIL SAAT HESAPLAMA '!Q2</f>
        <v>H kişisi</v>
      </c>
      <c r="C47" s="569"/>
      <c r="D47" s="98">
        <f t="shared" si="18"/>
        <v>0</v>
      </c>
      <c r="E47" s="92" t="str">
        <f t="shared" si="20"/>
        <v>H kişisi (MS)</v>
      </c>
      <c r="F47" s="93"/>
      <c r="G47" s="91">
        <f t="shared" si="19"/>
        <v>0</v>
      </c>
      <c r="H47" s="570" t="str">
        <f t="shared" si="21"/>
        <v>H kişisi</v>
      </c>
      <c r="I47" s="570"/>
      <c r="J47" s="571"/>
      <c r="K47" s="572"/>
      <c r="L47" s="573"/>
      <c r="M47" s="574"/>
      <c r="N47" s="101"/>
      <c r="O47" s="40"/>
      <c r="P47" s="42"/>
    </row>
    <row r="48" spans="1:36" ht="25.15" customHeight="1" thickBot="1">
      <c r="A48" s="41"/>
      <c r="B48" s="568" t="str">
        <f>'TÜM YIL SAAT HESAPLAMA '!S2</f>
        <v>I kişisi</v>
      </c>
      <c r="C48" s="569"/>
      <c r="D48" s="98">
        <f t="shared" si="18"/>
        <v>0</v>
      </c>
      <c r="E48" s="92" t="str">
        <f t="shared" si="20"/>
        <v>I kişisi (MS)</v>
      </c>
      <c r="F48" s="93"/>
      <c r="G48" s="94">
        <f t="shared" si="19"/>
        <v>0</v>
      </c>
      <c r="H48" s="591" t="str">
        <f t="shared" si="21"/>
        <v>I kişisi</v>
      </c>
      <c r="I48" s="592"/>
      <c r="J48" s="571"/>
      <c r="K48" s="572"/>
      <c r="L48" s="573"/>
      <c r="M48" s="574"/>
      <c r="N48" s="101"/>
      <c r="O48" s="40"/>
      <c r="P48" s="42"/>
    </row>
    <row r="49" spans="1:17" ht="25.15" customHeight="1" thickBot="1">
      <c r="A49" s="41"/>
      <c r="B49" s="568" t="s">
        <v>173</v>
      </c>
      <c r="C49" s="569"/>
      <c r="D49" s="98">
        <f t="shared" si="18"/>
        <v>0</v>
      </c>
      <c r="E49" s="92" t="str">
        <f t="shared" si="20"/>
        <v>J kişisi (MS)</v>
      </c>
      <c r="F49" s="93"/>
      <c r="G49" s="94">
        <f t="shared" si="19"/>
        <v>0</v>
      </c>
      <c r="H49" s="591" t="str">
        <f t="shared" si="21"/>
        <v>J kişisi</v>
      </c>
      <c r="I49" s="592"/>
      <c r="J49" s="571"/>
      <c r="K49" s="572"/>
      <c r="L49" s="573"/>
      <c r="M49" s="574"/>
      <c r="N49" s="101"/>
      <c r="O49" s="40"/>
      <c r="P49" s="42"/>
    </row>
    <row r="50" spans="1:17" ht="27" customHeight="1" thickBot="1">
      <c r="A50" s="41"/>
      <c r="B50" s="589" t="str">
        <f>'TÜM YIL SAAT HESAPLAMA '!W2</f>
        <v>K kişisi</v>
      </c>
      <c r="C50" s="590"/>
      <c r="D50" s="98">
        <f t="shared" si="18"/>
        <v>0</v>
      </c>
      <c r="E50" s="92" t="str">
        <f t="shared" si="20"/>
        <v>K kişisi (MS)</v>
      </c>
      <c r="F50" s="93"/>
      <c r="G50" s="94">
        <f t="shared" si="19"/>
        <v>0</v>
      </c>
      <c r="H50" s="591" t="str">
        <f t="shared" si="21"/>
        <v>K kişisi</v>
      </c>
      <c r="I50" s="592"/>
      <c r="J50" s="571"/>
      <c r="K50" s="572"/>
      <c r="L50" s="573"/>
      <c r="M50" s="574"/>
      <c r="N50" s="101"/>
      <c r="O50" s="40"/>
      <c r="P50" s="42"/>
    </row>
    <row r="51" spans="1:17" ht="27" customHeight="1" thickBot="1">
      <c r="A51" s="41"/>
      <c r="B51" s="568" t="str">
        <f>'TÜM YIL SAAT HESAPLAMA '!Y2</f>
        <v>L kişisi</v>
      </c>
      <c r="C51" s="569"/>
      <c r="D51" s="98">
        <f t="shared" si="18"/>
        <v>0</v>
      </c>
      <c r="E51" s="92" t="str">
        <f t="shared" si="20"/>
        <v>L kişisi (MS)</v>
      </c>
      <c r="F51" s="93"/>
      <c r="G51" s="94">
        <f t="shared" si="19"/>
        <v>0</v>
      </c>
      <c r="H51" s="591" t="str">
        <f t="shared" si="21"/>
        <v>L kişisi</v>
      </c>
      <c r="I51" s="592"/>
      <c r="J51" s="571"/>
      <c r="K51" s="572"/>
      <c r="L51" s="573"/>
      <c r="M51" s="574"/>
      <c r="N51" s="101"/>
      <c r="O51" s="40"/>
      <c r="P51" s="42"/>
    </row>
    <row r="52" spans="1:17" ht="27" customHeight="1" thickBot="1">
      <c r="A52" s="41"/>
      <c r="B52" s="568" t="str">
        <f>'TÜM YIL SAAT HESAPLAMA '!AA2</f>
        <v>M kişisi</v>
      </c>
      <c r="C52" s="569"/>
      <c r="D52" s="98">
        <f t="shared" si="18"/>
        <v>0</v>
      </c>
      <c r="E52" s="92" t="str">
        <f t="shared" si="20"/>
        <v>M kişisi (MS)</v>
      </c>
      <c r="F52" s="93"/>
      <c r="G52" s="94">
        <f t="shared" si="19"/>
        <v>0</v>
      </c>
      <c r="H52" s="591" t="str">
        <f>B52</f>
        <v>M kişisi</v>
      </c>
      <c r="I52" s="592"/>
      <c r="J52" s="571"/>
      <c r="K52" s="572"/>
      <c r="L52" s="573"/>
      <c r="M52" s="574"/>
      <c r="N52" s="101"/>
      <c r="O52" s="40"/>
      <c r="P52" s="42"/>
    </row>
    <row r="53" spans="1:17" ht="27" customHeight="1" thickBot="1">
      <c r="A53" s="41"/>
      <c r="B53" s="568" t="str">
        <f>'TÜM YIL SAAT HESAPLAMA '!AC2</f>
        <v>N kişisi</v>
      </c>
      <c r="C53" s="569"/>
      <c r="D53" s="98">
        <f t="shared" si="18"/>
        <v>0</v>
      </c>
      <c r="E53" s="92" t="str">
        <f t="shared" si="20"/>
        <v>N kişisi (MS)</v>
      </c>
      <c r="F53" s="93"/>
      <c r="G53" s="94">
        <f t="shared" si="19"/>
        <v>0</v>
      </c>
      <c r="H53" s="591" t="str">
        <f t="shared" ref="H53:H54" si="22">B53</f>
        <v>N kişisi</v>
      </c>
      <c r="I53" s="592"/>
      <c r="J53" s="571"/>
      <c r="K53" s="572"/>
      <c r="L53" s="573"/>
      <c r="M53" s="574"/>
      <c r="N53" s="101"/>
      <c r="O53" s="40"/>
      <c r="P53" s="42"/>
    </row>
    <row r="54" spans="1:17" s="43" customFormat="1" ht="26.25" customHeight="1" thickBot="1">
      <c r="A54" s="41"/>
      <c r="B54" s="593" t="str">
        <f>'TÜM YIL SAAT HESAPLAMA '!AE2</f>
        <v>YENİ PERSONEL 3</v>
      </c>
      <c r="C54" s="594"/>
      <c r="D54" s="98">
        <f t="shared" si="18"/>
        <v>0</v>
      </c>
      <c r="E54" s="95" t="str">
        <f t="shared" si="20"/>
        <v>YENİ PERSONEL 3 (MS)</v>
      </c>
      <c r="F54" s="96"/>
      <c r="G54" s="94">
        <f t="shared" si="19"/>
        <v>0</v>
      </c>
      <c r="H54" s="595" t="str">
        <f t="shared" si="22"/>
        <v>YENİ PERSONEL 3</v>
      </c>
      <c r="I54" s="596"/>
      <c r="J54" s="571"/>
      <c r="K54" s="572"/>
      <c r="L54" s="597"/>
      <c r="M54" s="598"/>
      <c r="N54" s="101"/>
      <c r="O54" s="40"/>
      <c r="P54" s="42"/>
    </row>
    <row r="55" spans="1:17" ht="19.899999999999999" hidden="1" customHeight="1" thickBot="1">
      <c r="A55" s="44"/>
      <c r="B55" s="599"/>
      <c r="C55" s="599"/>
      <c r="D55" s="7"/>
      <c r="E55" s="7"/>
      <c r="F55" s="7"/>
      <c r="G55" s="45"/>
      <c r="H55" s="208"/>
      <c r="I55" s="46"/>
      <c r="J55" s="208"/>
      <c r="K55" s="47"/>
      <c r="L55" s="48"/>
      <c r="M55" s="49"/>
      <c r="N55" s="50"/>
      <c r="O55" s="40"/>
      <c r="P55" s="42"/>
    </row>
    <row r="56" spans="1:17" ht="19.899999999999999" hidden="1" customHeight="1">
      <c r="A56" s="44"/>
      <c r="B56" s="599"/>
      <c r="C56" s="599"/>
      <c r="D56" s="4" t="s">
        <v>9</v>
      </c>
      <c r="E56" s="5" t="s">
        <v>2</v>
      </c>
      <c r="F56" s="5"/>
      <c r="G56" s="51" t="s">
        <v>10</v>
      </c>
      <c r="H56" s="51" t="s">
        <v>9</v>
      </c>
      <c r="I56" s="52" t="s">
        <v>17</v>
      </c>
      <c r="J56" s="209"/>
      <c r="K56" s="53"/>
      <c r="L56" s="601" t="s">
        <v>48</v>
      </c>
      <c r="M56" s="603" t="s">
        <v>49</v>
      </c>
      <c r="N56" s="606" t="s">
        <v>47</v>
      </c>
      <c r="O56" s="607" t="s">
        <v>46</v>
      </c>
      <c r="P56" s="40"/>
      <c r="Q56" s="42"/>
    </row>
    <row r="57" spans="1:17" ht="19.899999999999999" hidden="1" customHeight="1" thickBot="1">
      <c r="A57" s="44"/>
      <c r="B57" s="600"/>
      <c r="C57" s="600"/>
      <c r="D57" s="54" t="s">
        <v>8</v>
      </c>
      <c r="E57" s="55" t="s">
        <v>8</v>
      </c>
      <c r="F57" s="55"/>
      <c r="G57" s="55" t="s">
        <v>8</v>
      </c>
      <c r="H57" s="55" t="s">
        <v>1</v>
      </c>
      <c r="I57" s="56" t="s">
        <v>11</v>
      </c>
      <c r="J57" s="57"/>
      <c r="K57" s="58"/>
      <c r="L57" s="602"/>
      <c r="M57" s="603"/>
      <c r="N57" s="606"/>
      <c r="O57" s="607"/>
      <c r="P57" s="40"/>
      <c r="Q57" s="42"/>
    </row>
    <row r="58" spans="1:17" ht="19.899999999999999" hidden="1" customHeight="1">
      <c r="A58" s="44"/>
      <c r="B58" s="604" t="str">
        <f>B41</f>
        <v>A kişisi</v>
      </c>
      <c r="C58" s="605"/>
      <c r="D58" s="59">
        <f>COUNTIF(C3:F36,"*" &amp; B58 &amp; "*")</f>
        <v>0</v>
      </c>
      <c r="E58" s="60">
        <f>COUNTIF(H3:H37,"*" &amp; B58 &amp; "*")</f>
        <v>0</v>
      </c>
      <c r="F58" s="60"/>
      <c r="G58" s="60">
        <f>COUNTIF(K3:L37,"*" &amp; B58 &amp; "*")</f>
        <v>0</v>
      </c>
      <c r="H58" s="60">
        <f>COUNTIF(G3:G36,"*" &amp; B58 &amp; "*")</f>
        <v>0</v>
      </c>
      <c r="I58" s="61">
        <f>J41</f>
        <v>0</v>
      </c>
      <c r="J58" s="209"/>
      <c r="K58" s="210" t="str">
        <f>B58&amp;" "&amp;"(MS)"</f>
        <v>A kişisi (MS)</v>
      </c>
      <c r="L58" s="62">
        <f>COUNTIF(C3:F36,"*" &amp; K58 &amp; "*")</f>
        <v>0</v>
      </c>
      <c r="M58" s="63">
        <f>COUNTIF(H3:H37,"*" &amp; K58 &amp; "*")</f>
        <v>0</v>
      </c>
      <c r="N58" s="64">
        <f>COUNTIF(K3:L37,"*" &amp; K58 &amp; "*")</f>
        <v>0</v>
      </c>
      <c r="O58" s="33">
        <f>COUNTIF(G3:G36,"*" &amp; K58 &amp; "*")</f>
        <v>0</v>
      </c>
      <c r="P58" s="40"/>
      <c r="Q58" s="42"/>
    </row>
    <row r="59" spans="1:17" ht="19.899999999999999" hidden="1" customHeight="1">
      <c r="A59" s="44"/>
      <c r="B59" s="604" t="str">
        <f t="shared" ref="B59:B68" si="23">B42</f>
        <v>C kişisi</v>
      </c>
      <c r="C59" s="605"/>
      <c r="D59" s="65">
        <f>COUNTIF(C3:F36,"*" &amp; B59 &amp; "*")</f>
        <v>0</v>
      </c>
      <c r="E59" s="60">
        <f>COUNTIF(H3:H37,"*" &amp; B59 &amp; "*")</f>
        <v>0</v>
      </c>
      <c r="F59" s="60"/>
      <c r="G59" s="60">
        <f>COUNTIF(K3:L37,"*" &amp; B59 &amp; "*")</f>
        <v>0</v>
      </c>
      <c r="H59" s="60">
        <f>COUNTIF(G3:G36,"*" &amp; B59 &amp; "*")</f>
        <v>0</v>
      </c>
      <c r="I59" s="66">
        <f>J42</f>
        <v>0</v>
      </c>
      <c r="J59" s="67"/>
      <c r="K59" s="210" t="str">
        <f>B59&amp;" "&amp;"(MS)"</f>
        <v>C kişisi (MS)</v>
      </c>
      <c r="L59" s="62">
        <f>COUNTIF(C3:F36,"*" &amp; K59 &amp; "*")</f>
        <v>0</v>
      </c>
      <c r="M59" s="63">
        <f>COUNTIF(H3:H37,"*" &amp; K59 &amp; "*")</f>
        <v>0</v>
      </c>
      <c r="N59" s="64">
        <f>COUNTIF(K3:L37,"*" &amp; K59 &amp; "*")</f>
        <v>0</v>
      </c>
      <c r="O59" s="33">
        <f>COUNTIF(G3:G36,"*" &amp; K59 &amp; "*")</f>
        <v>0</v>
      </c>
      <c r="P59" s="40"/>
      <c r="Q59" s="42"/>
    </row>
    <row r="60" spans="1:17" ht="19.899999999999999" hidden="1" customHeight="1">
      <c r="A60" s="44"/>
      <c r="B60" s="604" t="str">
        <f t="shared" si="23"/>
        <v>D kişisi</v>
      </c>
      <c r="C60" s="605"/>
      <c r="D60" s="59">
        <f>COUNTIF(C3:F36,"*" &amp; B60 &amp; "*")</f>
        <v>0</v>
      </c>
      <c r="E60" s="60">
        <f>COUNTIF(H3:H37,"*" &amp; B60 &amp; "*")</f>
        <v>0</v>
      </c>
      <c r="F60" s="60"/>
      <c r="G60" s="60">
        <f>COUNTIF(K3:L37,"*" &amp; B60 &amp; "*")</f>
        <v>0</v>
      </c>
      <c r="H60" s="60">
        <f>COUNTIF(G3:G36,"*" &amp; B60 &amp; "*")</f>
        <v>0</v>
      </c>
      <c r="I60" s="61">
        <f t="shared" ref="I60:I71" si="24">J43</f>
        <v>0</v>
      </c>
      <c r="J60" s="67"/>
      <c r="K60" s="210" t="str">
        <f t="shared" ref="K60:K71" si="25">B60&amp;" "&amp;"(MS)"</f>
        <v>D kişisi (MS)</v>
      </c>
      <c r="L60" s="62">
        <f>COUNTIF(C3:F36,"*" &amp; K60 &amp; "*")</f>
        <v>0</v>
      </c>
      <c r="M60" s="63">
        <f>COUNTIF(H3:H37,"*" &amp; K60 &amp; "*")</f>
        <v>0</v>
      </c>
      <c r="N60" s="64">
        <f>COUNTIF(K3:L37,"*" &amp; K60 &amp; "*")</f>
        <v>0</v>
      </c>
      <c r="O60" s="33">
        <f>COUNTIF(G3:G36,"*" &amp; K60 &amp; "*")</f>
        <v>0</v>
      </c>
      <c r="P60" s="40"/>
      <c r="Q60" s="42"/>
    </row>
    <row r="61" spans="1:17" ht="19.899999999999999" hidden="1" customHeight="1">
      <c r="A61" s="44"/>
      <c r="B61" s="604" t="str">
        <f>B44</f>
        <v>E kişisi</v>
      </c>
      <c r="C61" s="605"/>
      <c r="D61" s="59">
        <f>COUNTIF(C3:F36,"*" &amp; B61 &amp; "*")</f>
        <v>0</v>
      </c>
      <c r="E61" s="60">
        <f>COUNTIF(H3:H37,"*" &amp; B61 &amp; "*")</f>
        <v>0</v>
      </c>
      <c r="F61" s="60"/>
      <c r="G61" s="60">
        <f>COUNTIF(K3:L37,"*" &amp; B61 &amp; "*")</f>
        <v>0</v>
      </c>
      <c r="H61" s="60">
        <f>COUNTIF(G3:G36,"*" &amp; B61 &amp; "*")</f>
        <v>0</v>
      </c>
      <c r="I61" s="66">
        <f t="shared" si="24"/>
        <v>0</v>
      </c>
      <c r="J61" s="67"/>
      <c r="K61" s="210" t="str">
        <f t="shared" si="25"/>
        <v>E kişisi (MS)</v>
      </c>
      <c r="L61" s="62">
        <f>COUNTIF(C3:F36,"*" &amp; K61 &amp; "*")</f>
        <v>0</v>
      </c>
      <c r="M61" s="63">
        <f>COUNTIF(H3:H37,"*" &amp; K61 &amp; "*")</f>
        <v>0</v>
      </c>
      <c r="N61" s="64">
        <f>COUNTIF(K3:L37,"*" &amp; K61 &amp; "*")</f>
        <v>0</v>
      </c>
      <c r="O61" s="33">
        <f>COUNTIF(G3:G36,"*" &amp; K61 &amp; "*")</f>
        <v>0</v>
      </c>
      <c r="P61" s="40"/>
      <c r="Q61" s="42"/>
    </row>
    <row r="62" spans="1:17" ht="27" hidden="1" customHeight="1">
      <c r="A62" s="44"/>
      <c r="B62" s="604" t="str">
        <f>B45</f>
        <v>F kişisi</v>
      </c>
      <c r="C62" s="605"/>
      <c r="D62" s="59">
        <f>COUNTIF(C3:F36,"*" &amp; B62 &amp; "*")</f>
        <v>0</v>
      </c>
      <c r="E62" s="60">
        <f>COUNTIF(H3:H37,"*" &amp; B62 &amp; "*")</f>
        <v>0</v>
      </c>
      <c r="F62" s="60"/>
      <c r="G62" s="60">
        <f>COUNTIF(K3:L37,"*" &amp; B62 &amp; "*")</f>
        <v>0</v>
      </c>
      <c r="H62" s="60">
        <f>COUNTIF(G3:G36,"*" &amp; B62 &amp; "*")</f>
        <v>0</v>
      </c>
      <c r="I62" s="61">
        <f>J45</f>
        <v>0</v>
      </c>
      <c r="J62" s="67"/>
      <c r="K62" s="210" t="str">
        <f t="shared" si="25"/>
        <v>F kişisi (MS)</v>
      </c>
      <c r="L62" s="59">
        <f>COUNTIF(C3:F36,"*" &amp; K62 &amp; "*")</f>
        <v>0</v>
      </c>
      <c r="M62" s="63">
        <f>COUNTIF(H3:H37,"*" &amp; K62 &amp; "*")</f>
        <v>0</v>
      </c>
      <c r="N62" s="64">
        <f>COUNTIF(K3:L37,"*" &amp; K62 &amp; "*")</f>
        <v>0</v>
      </c>
      <c r="O62" s="33">
        <f>COUNTIF(G3:G36,"*" &amp; K62 &amp; "*")</f>
        <v>0</v>
      </c>
      <c r="P62" s="40"/>
      <c r="Q62" s="42"/>
    </row>
    <row r="63" spans="1:17" ht="27" hidden="1" customHeight="1">
      <c r="A63" s="44"/>
      <c r="B63" s="604" t="str">
        <f t="shared" si="23"/>
        <v>G kişisi</v>
      </c>
      <c r="C63" s="605"/>
      <c r="D63" s="59">
        <f>COUNTIF(C3:F36,"*" &amp; B63 &amp; "*")</f>
        <v>0</v>
      </c>
      <c r="E63" s="60">
        <f>COUNTIF(H3:H37,"*" &amp; B63 &amp; "*")</f>
        <v>0</v>
      </c>
      <c r="F63" s="60"/>
      <c r="G63" s="60">
        <f>COUNTIF(K3:L37,"*" &amp; B63 &amp; "*")</f>
        <v>0</v>
      </c>
      <c r="H63" s="60">
        <f>COUNTIF(G3:G36,"*" &amp; B63 &amp; "*")</f>
        <v>0</v>
      </c>
      <c r="I63" s="66">
        <f t="shared" si="24"/>
        <v>0</v>
      </c>
      <c r="J63" s="67"/>
      <c r="K63" s="210" t="str">
        <f t="shared" si="25"/>
        <v>G kişisi (MS)</v>
      </c>
      <c r="L63" s="59">
        <f>COUNTIF(C3:F36,"*" &amp; K63 &amp; "*")</f>
        <v>0</v>
      </c>
      <c r="M63" s="63">
        <f>COUNTIF(H3:H37,"*" &amp; K63 &amp; "*")</f>
        <v>0</v>
      </c>
      <c r="N63" s="64">
        <f>COUNTIF(K3:L37,"*" &amp; K63 &amp; "*")</f>
        <v>0</v>
      </c>
      <c r="O63" s="33">
        <f>COUNTIF(G3:G36,"*" &amp; K63 &amp; "*")</f>
        <v>0</v>
      </c>
      <c r="P63" s="40"/>
      <c r="Q63" s="42"/>
    </row>
    <row r="64" spans="1:17" ht="27" hidden="1" customHeight="1">
      <c r="A64" s="44"/>
      <c r="B64" s="604" t="str">
        <f t="shared" si="23"/>
        <v>H kişisi</v>
      </c>
      <c r="C64" s="605"/>
      <c r="D64" s="59">
        <f>COUNTIF(C3:F36,"*" &amp; B64 &amp; "*")</f>
        <v>0</v>
      </c>
      <c r="E64" s="60">
        <f>COUNTIF(H3:H37,"*" &amp; B64 &amp; "*")</f>
        <v>0</v>
      </c>
      <c r="F64" s="60"/>
      <c r="G64" s="60">
        <f>COUNTIF(K3:L37,"*" &amp; B64 &amp; "*")</f>
        <v>0</v>
      </c>
      <c r="H64" s="60">
        <f>COUNTIF(G3:G36,"*" &amp; B64 &amp; "*")</f>
        <v>0</v>
      </c>
      <c r="I64" s="61">
        <f t="shared" si="24"/>
        <v>0</v>
      </c>
      <c r="J64" s="68"/>
      <c r="K64" s="210" t="str">
        <f t="shared" si="25"/>
        <v>H kişisi (MS)</v>
      </c>
      <c r="L64" s="59">
        <f>COUNTIF(C3:F36,"*" &amp; K64 &amp; "*")</f>
        <v>0</v>
      </c>
      <c r="M64" s="63">
        <f>COUNTIF(K3:L37,"*" &amp; K64 &amp; "*")</f>
        <v>0</v>
      </c>
      <c r="N64" s="64">
        <f>COUNTIF(K3:L37,"*" &amp; K64 &amp; "*")</f>
        <v>0</v>
      </c>
      <c r="O64" s="33">
        <f>COUNTIF(G3:G36,"*" &amp; K64 &amp; "*")</f>
        <v>0</v>
      </c>
      <c r="P64" s="40"/>
      <c r="Q64" s="42"/>
    </row>
    <row r="65" spans="1:17" ht="27" hidden="1" customHeight="1">
      <c r="A65" s="44"/>
      <c r="B65" s="604" t="str">
        <f t="shared" si="23"/>
        <v>I kişisi</v>
      </c>
      <c r="C65" s="605"/>
      <c r="D65" s="59">
        <f>COUNTIF(C3:F36,"*" &amp; B65 &amp; "*")</f>
        <v>0</v>
      </c>
      <c r="E65" s="60">
        <f>COUNTIF(H3:H37,"*" &amp; B65 &amp; "*")</f>
        <v>0</v>
      </c>
      <c r="F65" s="60"/>
      <c r="G65" s="60">
        <f>COUNTIF(K3:L37,"*" &amp; B65 &amp; "*")</f>
        <v>0</v>
      </c>
      <c r="H65" s="60">
        <f>COUNTIF(G3:G36,"*" &amp; B65 &amp; "*")</f>
        <v>0</v>
      </c>
      <c r="I65" s="66">
        <f>J48</f>
        <v>0</v>
      </c>
      <c r="J65" s="67"/>
      <c r="K65" s="210" t="str">
        <f t="shared" si="25"/>
        <v>I kişisi (MS)</v>
      </c>
      <c r="L65" s="59">
        <f>COUNTIF(C3:F36,"*" &amp; K65 &amp; "*")</f>
        <v>0</v>
      </c>
      <c r="M65" s="63">
        <f>COUNTIF(K3:L37,"*" &amp; K65 &amp; "*")</f>
        <v>0</v>
      </c>
      <c r="N65" s="64">
        <f>COUNTIF(K3:L37,"*" &amp; K65 &amp; "*")</f>
        <v>0</v>
      </c>
      <c r="O65" s="33">
        <f>COUNTIF(G3:G36,"*" &amp; K65 &amp; "*")</f>
        <v>0</v>
      </c>
      <c r="P65" s="40"/>
      <c r="Q65" s="42"/>
    </row>
    <row r="66" spans="1:17" ht="23.25" hidden="1" customHeight="1">
      <c r="A66" s="44"/>
      <c r="B66" s="604" t="str">
        <f t="shared" si="23"/>
        <v>J kişisi</v>
      </c>
      <c r="C66" s="605"/>
      <c r="D66" s="59">
        <f>COUNTIF(C3:F36,"*" &amp; B66 &amp; "*")</f>
        <v>0</v>
      </c>
      <c r="E66" s="60">
        <f>COUNTIF(H3:H37,"*" &amp; B66 &amp; "*")</f>
        <v>0</v>
      </c>
      <c r="F66" s="60"/>
      <c r="G66" s="60">
        <f>COUNTIF(K3:L37,"*" &amp; B66 &amp; "*")</f>
        <v>0</v>
      </c>
      <c r="H66" s="60">
        <f>COUNTIF(G3:G36,"*" &amp; B66 &amp; "*")</f>
        <v>0</v>
      </c>
      <c r="I66" s="61">
        <f t="shared" si="24"/>
        <v>0</v>
      </c>
      <c r="J66" s="67"/>
      <c r="K66" s="210" t="str">
        <f t="shared" si="25"/>
        <v>J kişisi (MS)</v>
      </c>
      <c r="L66" s="59">
        <f>COUNTIF(C3:F36,"*" &amp; K66 &amp; "*")</f>
        <v>0</v>
      </c>
      <c r="M66" s="63">
        <f>COUNTIF(H3:H37,"*" &amp; K66 &amp; "*")</f>
        <v>0</v>
      </c>
      <c r="N66" s="64">
        <f>COUNTIF(K3:L37,"*" &amp; K66 &amp; "*")</f>
        <v>0</v>
      </c>
      <c r="O66" s="33">
        <f>COUNTIF(G3:G36,"*" &amp; K66 &amp; "*")</f>
        <v>0</v>
      </c>
      <c r="P66" s="40"/>
      <c r="Q66" s="42"/>
    </row>
    <row r="67" spans="1:17" ht="27" hidden="1" customHeight="1">
      <c r="A67" s="44"/>
      <c r="B67" s="604" t="str">
        <f t="shared" si="23"/>
        <v>K kişisi</v>
      </c>
      <c r="C67" s="605"/>
      <c r="D67" s="59">
        <f>COUNTIF(C3:F36,"*" &amp; B67 &amp; "*")</f>
        <v>0</v>
      </c>
      <c r="E67" s="60">
        <f>COUNTIF(H3:H37,"*" &amp; B67 &amp; "*")</f>
        <v>0</v>
      </c>
      <c r="F67" s="60"/>
      <c r="G67" s="60">
        <f>COUNTIF(K3:L37,"*" &amp; B67 &amp; "*")</f>
        <v>0</v>
      </c>
      <c r="H67" s="60">
        <f>COUNTIF(G3:G36,"*" &amp; B67&amp; "*")</f>
        <v>0</v>
      </c>
      <c r="I67" s="66">
        <f t="shared" si="24"/>
        <v>0</v>
      </c>
      <c r="J67" s="67"/>
      <c r="K67" s="210" t="str">
        <f t="shared" si="25"/>
        <v>K kişisi (MS)</v>
      </c>
      <c r="L67" s="59">
        <f>COUNTIF(C3:F36,"*" &amp; K67 &amp; "*")</f>
        <v>0</v>
      </c>
      <c r="M67" s="63">
        <f>COUNTIF(H3:H37,"*" &amp; K67 &amp; "*")</f>
        <v>0</v>
      </c>
      <c r="N67" s="64">
        <f>COUNTIF(K3:L37,"*" &amp; K67 &amp; "*")</f>
        <v>0</v>
      </c>
      <c r="O67" s="33">
        <f>COUNTIF(G3:G36,"*" &amp; K67&amp; "*")</f>
        <v>0</v>
      </c>
      <c r="P67" s="40"/>
      <c r="Q67" s="42"/>
    </row>
    <row r="68" spans="1:17" ht="27" hidden="1" customHeight="1">
      <c r="A68" s="44"/>
      <c r="B68" s="604" t="str">
        <f t="shared" si="23"/>
        <v>L kişisi</v>
      </c>
      <c r="C68" s="605"/>
      <c r="D68" s="59">
        <f>COUNTIF(C3:F36,"*" &amp; B68 &amp; "*")</f>
        <v>0</v>
      </c>
      <c r="E68" s="60">
        <f>COUNTIF(H3:H37,"*" &amp; B68 &amp; "*")</f>
        <v>0</v>
      </c>
      <c r="F68" s="60"/>
      <c r="G68" s="60">
        <f>COUNTIF(K3:L37,"*" &amp; B68 &amp; "*")</f>
        <v>0</v>
      </c>
      <c r="H68" s="60">
        <f>COUNTIF(G3:G36,"*" &amp; B68 &amp; "*")</f>
        <v>0</v>
      </c>
      <c r="I68" s="61">
        <f t="shared" si="24"/>
        <v>0</v>
      </c>
      <c r="J68" s="67"/>
      <c r="K68" s="210" t="str">
        <f t="shared" si="25"/>
        <v>L kişisi (MS)</v>
      </c>
      <c r="L68" s="59">
        <f>COUNTIF(C3:F36,"*" &amp; K68 &amp; "*")</f>
        <v>0</v>
      </c>
      <c r="M68" s="63">
        <f>COUNTIF(H3:H37,"*" &amp; K68 &amp; "*")</f>
        <v>0</v>
      </c>
      <c r="N68" s="64">
        <f>COUNTIF(K3:L37,"*" &amp; K68 &amp; "*")</f>
        <v>0</v>
      </c>
      <c r="O68" s="33">
        <f>COUNTIF(G3:G36,"*" &amp; K68 &amp; "*")</f>
        <v>0</v>
      </c>
      <c r="P68" s="40"/>
      <c r="Q68" s="42"/>
    </row>
    <row r="69" spans="1:17" ht="27" hidden="1" customHeight="1">
      <c r="A69" s="44"/>
      <c r="B69" s="604" t="str">
        <f>B52</f>
        <v>M kişisi</v>
      </c>
      <c r="C69" s="605"/>
      <c r="D69" s="59">
        <f>COUNTIF(C3:F36,"*" &amp; B69 &amp; "*")</f>
        <v>0</v>
      </c>
      <c r="E69" s="60">
        <f>COUNTIF(H3:H37,"*" &amp; B69 &amp; "*")</f>
        <v>0</v>
      </c>
      <c r="F69" s="60"/>
      <c r="G69" s="60">
        <f>COUNTIF(K3:L37,"*" &amp; B69 &amp; "*")</f>
        <v>0</v>
      </c>
      <c r="H69" s="60">
        <f>COUNTIF(G3:G36,"*" &amp; B69 &amp; "*")</f>
        <v>0</v>
      </c>
      <c r="I69" s="66">
        <f t="shared" si="24"/>
        <v>0</v>
      </c>
      <c r="J69" s="209"/>
      <c r="K69" s="210" t="str">
        <f t="shared" si="25"/>
        <v>M kişisi (MS)</v>
      </c>
      <c r="L69" s="59">
        <f>COUNTIF(C3:F36,"*" &amp; K69 &amp; "*")</f>
        <v>0</v>
      </c>
      <c r="M69" s="63">
        <f>COUNTIF(H3:H37,"*" &amp; K69 &amp; "*")</f>
        <v>0</v>
      </c>
      <c r="N69" s="64">
        <f>COUNTIF(K3:L37,"*" &amp; K69 &amp; "*")</f>
        <v>0</v>
      </c>
      <c r="O69" s="33">
        <f>COUNTIF(G3:G36,"*" &amp; K69 &amp; "*")</f>
        <v>0</v>
      </c>
      <c r="P69" s="40"/>
      <c r="Q69" s="42"/>
    </row>
    <row r="70" spans="1:17" ht="27" hidden="1" customHeight="1">
      <c r="A70" s="44"/>
      <c r="B70" s="604" t="str">
        <f t="shared" ref="B70:B71" si="26">B53</f>
        <v>N kişisi</v>
      </c>
      <c r="C70" s="605"/>
      <c r="D70" s="59">
        <f>COUNTIF(C3:F36,"*" &amp; B70 &amp; "*")</f>
        <v>0</v>
      </c>
      <c r="E70" s="60">
        <f>COUNTIF(H3:H37,"*" &amp; B70 &amp; "*")</f>
        <v>0</v>
      </c>
      <c r="F70" s="60"/>
      <c r="G70" s="60">
        <f>COUNTIF(K3:L37,"*" &amp; B70 &amp; "*")</f>
        <v>0</v>
      </c>
      <c r="H70" s="60">
        <f>COUNTIF(G3:G36,"*" &amp; B70 &amp; "*")</f>
        <v>0</v>
      </c>
      <c r="I70" s="61">
        <f t="shared" si="24"/>
        <v>0</v>
      </c>
      <c r="J70" s="209"/>
      <c r="K70" s="210" t="str">
        <f t="shared" si="25"/>
        <v>N kişisi (MS)</v>
      </c>
      <c r="L70" s="59">
        <f>COUNTIF(C3:F36,"*" &amp; K70 &amp; "*")</f>
        <v>0</v>
      </c>
      <c r="M70" s="63">
        <f>COUNTIF(H3:H37,"*" &amp; K70 &amp; "*")</f>
        <v>0</v>
      </c>
      <c r="N70" s="64">
        <f>COUNTIF(K3:L37,"*" &amp; K70 &amp; "*")</f>
        <v>0</v>
      </c>
      <c r="O70" s="33">
        <f>COUNTIF(G3:G36,"*" &amp; K70 &amp; "*")</f>
        <v>0</v>
      </c>
      <c r="P70" s="40"/>
      <c r="Q70" s="42"/>
    </row>
    <row r="71" spans="1:17" ht="27" hidden="1" customHeight="1" thickBot="1">
      <c r="A71" s="44"/>
      <c r="B71" s="604" t="str">
        <f t="shared" si="26"/>
        <v>YENİ PERSONEL 3</v>
      </c>
      <c r="C71" s="605"/>
      <c r="D71" s="69">
        <f>COUNTIF(C3:F36,"*" &amp; B71 &amp; "*")</f>
        <v>0</v>
      </c>
      <c r="E71" s="70">
        <f>COUNTIF(H3:H37,"*" &amp; B71 &amp; "*")</f>
        <v>0</v>
      </c>
      <c r="F71" s="70"/>
      <c r="G71" s="70">
        <f>COUNTIF(K3:L37,"*" &amp; B71 &amp; "*")</f>
        <v>0</v>
      </c>
      <c r="H71" s="70">
        <f>COUNTIF(G3:G36,"*" &amp; B71 &amp; "*")</f>
        <v>0</v>
      </c>
      <c r="I71" s="66">
        <f t="shared" si="24"/>
        <v>0</v>
      </c>
      <c r="J71" s="209"/>
      <c r="K71" s="210" t="str">
        <f t="shared" si="25"/>
        <v>YENİ PERSONEL 3 (MS)</v>
      </c>
      <c r="L71" s="69">
        <f>COUNTIF(C3:F36,"*" &amp; K71 &amp; "*")</f>
        <v>0</v>
      </c>
      <c r="M71" s="63">
        <f>COUNTIF(H3:H37,"*" &amp; K71 &amp; "*")</f>
        <v>0</v>
      </c>
      <c r="N71" s="64">
        <f>COUNTIF(K3:L37,"*" &amp; K71 &amp; "*")</f>
        <v>0</v>
      </c>
      <c r="O71" s="33">
        <f>COUNTIF(G3:G36,"*" &amp; K71 &amp; "*")</f>
        <v>0</v>
      </c>
      <c r="P71" s="40"/>
      <c r="Q71" s="42"/>
    </row>
    <row r="72" spans="1:17" ht="27" hidden="1" customHeight="1">
      <c r="A72" s="44"/>
      <c r="B72" s="608"/>
      <c r="C72" s="608"/>
      <c r="D72" s="71"/>
      <c r="E72" s="71"/>
      <c r="F72" s="71"/>
      <c r="G72" s="71"/>
      <c r="H72" s="609"/>
      <c r="I72" s="72"/>
      <c r="J72" s="72"/>
      <c r="K72" s="210"/>
      <c r="L72" s="48"/>
      <c r="M72" s="49"/>
      <c r="N72" s="73"/>
      <c r="O72" s="40"/>
      <c r="P72" s="42"/>
    </row>
    <row r="73" spans="1:17" ht="27" hidden="1" customHeight="1">
      <c r="A73" s="44"/>
      <c r="B73" s="609"/>
      <c r="C73" s="609"/>
      <c r="D73" s="74" t="s">
        <v>13</v>
      </c>
      <c r="E73" s="75"/>
      <c r="F73" s="75"/>
      <c r="G73" s="76"/>
      <c r="H73" s="609"/>
      <c r="I73" s="614" t="s">
        <v>14</v>
      </c>
      <c r="J73" s="77"/>
      <c r="K73" s="616" t="s">
        <v>16</v>
      </c>
      <c r="L73" s="618" t="s">
        <v>18</v>
      </c>
      <c r="M73" s="49"/>
      <c r="N73" s="73"/>
      <c r="O73" s="40"/>
      <c r="P73" s="42"/>
    </row>
    <row r="74" spans="1:17" ht="27" hidden="1" customHeight="1">
      <c r="A74" s="44"/>
      <c r="B74" s="610"/>
      <c r="C74" s="610"/>
      <c r="D74" s="78" t="s">
        <v>8</v>
      </c>
      <c r="E74" s="77" t="s">
        <v>1</v>
      </c>
      <c r="F74" s="77"/>
      <c r="G74" s="77" t="s">
        <v>12</v>
      </c>
      <c r="H74" s="609"/>
      <c r="I74" s="615"/>
      <c r="J74" s="20"/>
      <c r="K74" s="617"/>
      <c r="L74" s="619"/>
      <c r="M74" s="49"/>
      <c r="N74" s="73"/>
      <c r="O74" s="40"/>
      <c r="P74" s="42"/>
    </row>
    <row r="75" spans="1:17" ht="21" hidden="1" customHeight="1">
      <c r="A75" s="44"/>
      <c r="B75" s="604" t="str">
        <f>B41</f>
        <v>A kişisi</v>
      </c>
      <c r="C75" s="592"/>
      <c r="D75" s="78">
        <f t="shared" ref="D75:D88" si="27">D58+E58+G58-I58</f>
        <v>0</v>
      </c>
      <c r="E75" s="77">
        <f t="shared" ref="E75:E88" si="28">H58</f>
        <v>0</v>
      </c>
      <c r="F75" s="77"/>
      <c r="G75" s="78">
        <f t="shared" ref="G75:G88" si="29">I58</f>
        <v>0</v>
      </c>
      <c r="H75" s="609"/>
      <c r="I75" s="20">
        <v>8</v>
      </c>
      <c r="J75" s="20">
        <v>8</v>
      </c>
      <c r="K75" s="79">
        <v>15.5</v>
      </c>
      <c r="L75" s="80">
        <v>5</v>
      </c>
      <c r="M75" s="49"/>
      <c r="N75" s="73"/>
      <c r="O75" s="40"/>
      <c r="P75" s="42"/>
    </row>
    <row r="76" spans="1:17" ht="21" hidden="1" customHeight="1">
      <c r="A76" s="44"/>
      <c r="B76" s="604" t="str">
        <f t="shared" ref="B76:B85" si="30">B42</f>
        <v>C kişisi</v>
      </c>
      <c r="C76" s="592"/>
      <c r="D76" s="78">
        <f t="shared" si="27"/>
        <v>0</v>
      </c>
      <c r="E76" s="77">
        <f t="shared" si="28"/>
        <v>0</v>
      </c>
      <c r="F76" s="77"/>
      <c r="G76" s="77">
        <f t="shared" si="29"/>
        <v>0</v>
      </c>
      <c r="H76" s="609"/>
      <c r="I76" s="20">
        <v>8</v>
      </c>
      <c r="J76" s="20">
        <v>8</v>
      </c>
      <c r="K76" s="79">
        <v>15.5</v>
      </c>
      <c r="L76" s="80">
        <v>5</v>
      </c>
      <c r="M76" s="49"/>
      <c r="N76" s="73"/>
      <c r="O76" s="40"/>
      <c r="P76" s="42"/>
    </row>
    <row r="77" spans="1:17" ht="21" hidden="1" customHeight="1">
      <c r="A77" s="44"/>
      <c r="B77" s="604" t="str">
        <f t="shared" si="30"/>
        <v>D kişisi</v>
      </c>
      <c r="C77" s="592"/>
      <c r="D77" s="78">
        <f t="shared" si="27"/>
        <v>0</v>
      </c>
      <c r="E77" s="78">
        <f t="shared" si="28"/>
        <v>0</v>
      </c>
      <c r="F77" s="78"/>
      <c r="G77" s="77">
        <f t="shared" si="29"/>
        <v>0</v>
      </c>
      <c r="H77" s="609"/>
      <c r="I77" s="20">
        <v>8</v>
      </c>
      <c r="J77" s="20">
        <v>8</v>
      </c>
      <c r="K77" s="79">
        <v>15.5</v>
      </c>
      <c r="L77" s="80">
        <v>5</v>
      </c>
      <c r="M77" s="49"/>
      <c r="N77" s="73"/>
      <c r="O77" s="40"/>
      <c r="P77" s="42"/>
    </row>
    <row r="78" spans="1:17" ht="21" hidden="1" customHeight="1">
      <c r="A78" s="44"/>
      <c r="B78" s="604" t="str">
        <f t="shared" si="30"/>
        <v>E kişisi</v>
      </c>
      <c r="C78" s="592"/>
      <c r="D78" s="78">
        <f t="shared" si="27"/>
        <v>0</v>
      </c>
      <c r="E78" s="77">
        <f t="shared" si="28"/>
        <v>0</v>
      </c>
      <c r="F78" s="77"/>
      <c r="G78" s="77">
        <f t="shared" si="29"/>
        <v>0</v>
      </c>
      <c r="H78" s="609"/>
      <c r="I78" s="20">
        <v>8</v>
      </c>
      <c r="J78" s="81">
        <v>8</v>
      </c>
      <c r="K78" s="79">
        <v>15.5</v>
      </c>
      <c r="L78" s="80">
        <v>5</v>
      </c>
      <c r="M78" s="49"/>
      <c r="N78" s="73"/>
      <c r="O78" s="40"/>
      <c r="P78" s="42"/>
    </row>
    <row r="79" spans="1:17" ht="21" hidden="1" customHeight="1">
      <c r="A79" s="44"/>
      <c r="B79" s="604" t="str">
        <f t="shared" si="30"/>
        <v>F kişisi</v>
      </c>
      <c r="C79" s="592"/>
      <c r="D79" s="78">
        <f t="shared" si="27"/>
        <v>0</v>
      </c>
      <c r="E79" s="77">
        <f t="shared" si="28"/>
        <v>0</v>
      </c>
      <c r="F79" s="77"/>
      <c r="G79" s="77">
        <f t="shared" si="29"/>
        <v>0</v>
      </c>
      <c r="H79" s="609"/>
      <c r="I79" s="20">
        <v>8</v>
      </c>
      <c r="J79" s="81">
        <v>8</v>
      </c>
      <c r="K79" s="79">
        <v>15.5</v>
      </c>
      <c r="L79" s="80">
        <v>5</v>
      </c>
      <c r="M79" s="49"/>
      <c r="N79" s="73"/>
      <c r="O79" s="40"/>
      <c r="P79" s="42"/>
    </row>
    <row r="80" spans="1:17" ht="21" hidden="1" customHeight="1">
      <c r="A80" s="44"/>
      <c r="B80" s="604" t="str">
        <f t="shared" si="30"/>
        <v>G kişisi</v>
      </c>
      <c r="C80" s="592"/>
      <c r="D80" s="78">
        <f t="shared" si="27"/>
        <v>0</v>
      </c>
      <c r="E80" s="77">
        <f t="shared" si="28"/>
        <v>0</v>
      </c>
      <c r="F80" s="77"/>
      <c r="G80" s="77">
        <f t="shared" si="29"/>
        <v>0</v>
      </c>
      <c r="H80" s="609"/>
      <c r="I80" s="20">
        <v>8</v>
      </c>
      <c r="J80" s="81">
        <v>8</v>
      </c>
      <c r="K80" s="79">
        <v>15.5</v>
      </c>
      <c r="L80" s="80">
        <v>5</v>
      </c>
      <c r="M80" s="49"/>
      <c r="N80" s="73"/>
      <c r="O80" s="40"/>
      <c r="P80" s="42"/>
    </row>
    <row r="81" spans="1:16" ht="21" hidden="1" customHeight="1">
      <c r="A81" s="44"/>
      <c r="B81" s="604" t="str">
        <f t="shared" si="30"/>
        <v>H kişisi</v>
      </c>
      <c r="C81" s="592"/>
      <c r="D81" s="78">
        <f t="shared" si="27"/>
        <v>0</v>
      </c>
      <c r="E81" s="77">
        <f t="shared" si="28"/>
        <v>0</v>
      </c>
      <c r="F81" s="77"/>
      <c r="G81" s="77">
        <f t="shared" si="29"/>
        <v>0</v>
      </c>
      <c r="H81" s="609"/>
      <c r="I81" s="20">
        <v>8</v>
      </c>
      <c r="J81" s="20">
        <v>8</v>
      </c>
      <c r="K81" s="79">
        <v>15.5</v>
      </c>
      <c r="L81" s="80">
        <v>5</v>
      </c>
      <c r="M81" s="49"/>
      <c r="N81" s="73"/>
      <c r="O81" s="40"/>
      <c r="P81" s="42"/>
    </row>
    <row r="82" spans="1:16" ht="21" hidden="1" customHeight="1">
      <c r="A82" s="44"/>
      <c r="B82" s="604" t="str">
        <f t="shared" si="30"/>
        <v>I kişisi</v>
      </c>
      <c r="C82" s="592"/>
      <c r="D82" s="78">
        <f t="shared" si="27"/>
        <v>0</v>
      </c>
      <c r="E82" s="77">
        <f t="shared" si="28"/>
        <v>0</v>
      </c>
      <c r="F82" s="77"/>
      <c r="G82" s="77">
        <f t="shared" si="29"/>
        <v>0</v>
      </c>
      <c r="H82" s="609"/>
      <c r="I82" s="20">
        <v>8</v>
      </c>
      <c r="J82" s="20">
        <v>8</v>
      </c>
      <c r="K82" s="79">
        <v>15.5</v>
      </c>
      <c r="L82" s="80">
        <v>5</v>
      </c>
      <c r="M82" s="49"/>
      <c r="N82" s="73"/>
      <c r="O82" s="40"/>
      <c r="P82" s="42"/>
    </row>
    <row r="83" spans="1:16" ht="21" hidden="1" customHeight="1">
      <c r="A83" s="44"/>
      <c r="B83" s="604" t="str">
        <f t="shared" si="30"/>
        <v>J kişisi</v>
      </c>
      <c r="C83" s="592"/>
      <c r="D83" s="78">
        <f t="shared" si="27"/>
        <v>0</v>
      </c>
      <c r="E83" s="77">
        <f t="shared" si="28"/>
        <v>0</v>
      </c>
      <c r="F83" s="77"/>
      <c r="G83" s="77">
        <f t="shared" si="29"/>
        <v>0</v>
      </c>
      <c r="H83" s="609"/>
      <c r="I83" s="20">
        <v>8</v>
      </c>
      <c r="J83" s="20">
        <v>8</v>
      </c>
      <c r="K83" s="79">
        <v>15.5</v>
      </c>
      <c r="L83" s="80">
        <v>5</v>
      </c>
      <c r="M83" s="49"/>
      <c r="N83" s="73"/>
      <c r="O83" s="40"/>
      <c r="P83" s="42"/>
    </row>
    <row r="84" spans="1:16" ht="21" hidden="1" customHeight="1">
      <c r="A84" s="44"/>
      <c r="B84" s="604" t="str">
        <f t="shared" si="30"/>
        <v>K kişisi</v>
      </c>
      <c r="C84" s="592"/>
      <c r="D84" s="78">
        <f t="shared" si="27"/>
        <v>0</v>
      </c>
      <c r="E84" s="78">
        <f t="shared" si="28"/>
        <v>0</v>
      </c>
      <c r="F84" s="78"/>
      <c r="G84" s="77">
        <f t="shared" si="29"/>
        <v>0</v>
      </c>
      <c r="H84" s="609"/>
      <c r="I84" s="20">
        <v>8</v>
      </c>
      <c r="J84" s="20">
        <v>8</v>
      </c>
      <c r="K84" s="79">
        <v>15.5</v>
      </c>
      <c r="L84" s="80">
        <v>5</v>
      </c>
      <c r="M84" s="49"/>
      <c r="N84" s="73"/>
      <c r="O84" s="40"/>
      <c r="P84" s="42"/>
    </row>
    <row r="85" spans="1:16" ht="21" hidden="1" customHeight="1">
      <c r="A85" s="44"/>
      <c r="B85" s="604" t="str">
        <f t="shared" si="30"/>
        <v>L kişisi</v>
      </c>
      <c r="C85" s="592"/>
      <c r="D85" s="78">
        <f t="shared" si="27"/>
        <v>0</v>
      </c>
      <c r="E85" s="77">
        <f t="shared" si="28"/>
        <v>0</v>
      </c>
      <c r="F85" s="77"/>
      <c r="G85" s="77">
        <f t="shared" si="29"/>
        <v>0</v>
      </c>
      <c r="H85" s="609"/>
      <c r="I85" s="20">
        <v>8</v>
      </c>
      <c r="J85" s="20">
        <v>8</v>
      </c>
      <c r="K85" s="79">
        <v>15.5</v>
      </c>
      <c r="L85" s="80">
        <v>5</v>
      </c>
      <c r="M85" s="49"/>
      <c r="N85" s="73"/>
      <c r="O85" s="40"/>
      <c r="P85" s="42"/>
    </row>
    <row r="86" spans="1:16" ht="21" hidden="1" customHeight="1">
      <c r="A86" s="82"/>
      <c r="B86" s="604" t="str">
        <f>B69</f>
        <v>M kişisi</v>
      </c>
      <c r="C86" s="592"/>
      <c r="D86" s="78">
        <f t="shared" si="27"/>
        <v>0</v>
      </c>
      <c r="E86" s="77">
        <f t="shared" si="28"/>
        <v>0</v>
      </c>
      <c r="F86" s="77"/>
      <c r="G86" s="77">
        <f t="shared" si="29"/>
        <v>0</v>
      </c>
      <c r="H86" s="208"/>
      <c r="I86" s="20">
        <v>8</v>
      </c>
      <c r="J86" s="20">
        <v>8</v>
      </c>
      <c r="K86" s="79">
        <v>15.5</v>
      </c>
      <c r="L86" s="80">
        <v>5</v>
      </c>
      <c r="M86" s="49"/>
      <c r="N86" s="73"/>
      <c r="O86" s="40"/>
      <c r="P86" s="42"/>
    </row>
    <row r="87" spans="1:16" ht="21" hidden="1" customHeight="1">
      <c r="A87" s="82"/>
      <c r="B87" s="604" t="str">
        <f t="shared" ref="B87:B88" si="31">B70</f>
        <v>N kişisi</v>
      </c>
      <c r="C87" s="592"/>
      <c r="D87" s="78">
        <f t="shared" si="27"/>
        <v>0</v>
      </c>
      <c r="E87" s="78">
        <f t="shared" si="28"/>
        <v>0</v>
      </c>
      <c r="F87" s="78"/>
      <c r="G87" s="77">
        <f t="shared" si="29"/>
        <v>0</v>
      </c>
      <c r="H87" s="208"/>
      <c r="I87" s="20">
        <v>8</v>
      </c>
      <c r="J87" s="20">
        <v>8</v>
      </c>
      <c r="K87" s="79">
        <v>15.5</v>
      </c>
      <c r="L87" s="80">
        <v>5</v>
      </c>
      <c r="M87" s="49"/>
      <c r="N87" s="73"/>
      <c r="O87" s="40"/>
      <c r="P87" s="42"/>
    </row>
    <row r="88" spans="1:16" ht="21" hidden="1" customHeight="1">
      <c r="A88" s="82"/>
      <c r="B88" s="604" t="str">
        <f t="shared" si="31"/>
        <v>YENİ PERSONEL 3</v>
      </c>
      <c r="C88" s="592"/>
      <c r="D88" s="78">
        <f t="shared" si="27"/>
        <v>0</v>
      </c>
      <c r="E88" s="77">
        <f t="shared" si="28"/>
        <v>0</v>
      </c>
      <c r="F88" s="77"/>
      <c r="G88" s="77">
        <f t="shared" si="29"/>
        <v>0</v>
      </c>
      <c r="H88" s="208"/>
      <c r="I88" s="20">
        <v>8</v>
      </c>
      <c r="J88" s="20">
        <v>8</v>
      </c>
      <c r="K88" s="79">
        <v>15.5</v>
      </c>
      <c r="L88" s="80">
        <v>5</v>
      </c>
      <c r="M88" s="49"/>
      <c r="N88" s="73"/>
      <c r="O88" s="40"/>
      <c r="P88" s="42"/>
    </row>
    <row r="89" spans="1:16" ht="16.5" hidden="1" thickBot="1">
      <c r="A89" s="642"/>
      <c r="B89" s="643"/>
      <c r="C89" s="643"/>
      <c r="D89" s="643"/>
      <c r="E89" s="643"/>
      <c r="F89" s="643"/>
      <c r="G89" s="643"/>
      <c r="H89" s="643"/>
      <c r="I89" s="643"/>
      <c r="J89" s="643"/>
      <c r="K89" s="83"/>
      <c r="L89" s="84"/>
      <c r="M89" s="85"/>
      <c r="N89" s="86"/>
      <c r="O89" s="87"/>
    </row>
    <row r="90" spans="1:16" ht="90" customHeight="1" thickBot="1">
      <c r="A90" s="611" t="s">
        <v>59</v>
      </c>
      <c r="B90" s="612"/>
      <c r="C90" s="612"/>
      <c r="D90" s="612"/>
      <c r="E90" s="612"/>
      <c r="F90" s="612"/>
      <c r="G90" s="612"/>
      <c r="H90" s="612"/>
      <c r="I90" s="612"/>
      <c r="J90" s="612"/>
      <c r="K90" s="612"/>
      <c r="L90" s="613"/>
    </row>
    <row r="91" spans="1:16" ht="27" customHeight="1"/>
  </sheetData>
  <sheetProtection selectLockedCells="1" selectUnlockedCells="1"/>
  <mergeCells count="108">
    <mergeCell ref="B88:C88"/>
    <mergeCell ref="A89:J89"/>
    <mergeCell ref="A90:L90"/>
    <mergeCell ref="B82:C82"/>
    <mergeCell ref="B83:C83"/>
    <mergeCell ref="B84:C84"/>
    <mergeCell ref="B85:C85"/>
    <mergeCell ref="B86:C86"/>
    <mergeCell ref="B87:C87"/>
    <mergeCell ref="I73:I74"/>
    <mergeCell ref="K73:K74"/>
    <mergeCell ref="L73:L74"/>
    <mergeCell ref="B75:C75"/>
    <mergeCell ref="B76:C76"/>
    <mergeCell ref="B77:C77"/>
    <mergeCell ref="B68:C68"/>
    <mergeCell ref="B69:C69"/>
    <mergeCell ref="B70:C70"/>
    <mergeCell ref="B71:C71"/>
    <mergeCell ref="B72:C74"/>
    <mergeCell ref="H72:H85"/>
    <mergeCell ref="B78:C78"/>
    <mergeCell ref="B79:C79"/>
    <mergeCell ref="B80:C80"/>
    <mergeCell ref="B81:C81"/>
    <mergeCell ref="B62:C62"/>
    <mergeCell ref="B63:C63"/>
    <mergeCell ref="B64:C64"/>
    <mergeCell ref="B65:C65"/>
    <mergeCell ref="B66:C66"/>
    <mergeCell ref="B67:C67"/>
    <mergeCell ref="N56:N57"/>
    <mergeCell ref="O56:O57"/>
    <mergeCell ref="B58:C58"/>
    <mergeCell ref="B59:C59"/>
    <mergeCell ref="B60:C60"/>
    <mergeCell ref="B61:C61"/>
    <mergeCell ref="B54:C54"/>
    <mergeCell ref="H54:I54"/>
    <mergeCell ref="J54:K54"/>
    <mergeCell ref="L54:M54"/>
    <mergeCell ref="B55:C57"/>
    <mergeCell ref="L56:L57"/>
    <mergeCell ref="M56:M57"/>
    <mergeCell ref="B52:C52"/>
    <mergeCell ref="H52:I52"/>
    <mergeCell ref="J52:K52"/>
    <mergeCell ref="L52:M52"/>
    <mergeCell ref="B53:C53"/>
    <mergeCell ref="H53:I53"/>
    <mergeCell ref="J53:K53"/>
    <mergeCell ref="L53:M53"/>
    <mergeCell ref="B50:C50"/>
    <mergeCell ref="H50:I50"/>
    <mergeCell ref="J50:K50"/>
    <mergeCell ref="L50:M50"/>
    <mergeCell ref="B51:C51"/>
    <mergeCell ref="H51:I51"/>
    <mergeCell ref="J51:K51"/>
    <mergeCell ref="L51:M51"/>
    <mergeCell ref="B48:C48"/>
    <mergeCell ref="H48:I48"/>
    <mergeCell ref="J48:K48"/>
    <mergeCell ref="L48:M48"/>
    <mergeCell ref="B49:C49"/>
    <mergeCell ref="H49:I49"/>
    <mergeCell ref="J49:K49"/>
    <mergeCell ref="L49:M49"/>
    <mergeCell ref="B46:C46"/>
    <mergeCell ref="H46:I46"/>
    <mergeCell ref="J46:K46"/>
    <mergeCell ref="L46:M46"/>
    <mergeCell ref="B47:C47"/>
    <mergeCell ref="H47:I47"/>
    <mergeCell ref="J47:K47"/>
    <mergeCell ref="L47:M47"/>
    <mergeCell ref="B44:C44"/>
    <mergeCell ref="H44:I44"/>
    <mergeCell ref="J44:K44"/>
    <mergeCell ref="L44:M44"/>
    <mergeCell ref="B45:C45"/>
    <mergeCell ref="H45:I45"/>
    <mergeCell ref="J45:K45"/>
    <mergeCell ref="L45:M45"/>
    <mergeCell ref="B42:C42"/>
    <mergeCell ref="H42:I42"/>
    <mergeCell ref="J42:K42"/>
    <mergeCell ref="L42:M42"/>
    <mergeCell ref="B43:C43"/>
    <mergeCell ref="H43:I43"/>
    <mergeCell ref="J43:K43"/>
    <mergeCell ref="L43:M43"/>
    <mergeCell ref="H40:J40"/>
    <mergeCell ref="K40:M40"/>
    <mergeCell ref="B41:C41"/>
    <mergeCell ref="H41:I41"/>
    <mergeCell ref="J41:K41"/>
    <mergeCell ref="L41:M41"/>
    <mergeCell ref="A1:E1"/>
    <mergeCell ref="N1:AK1"/>
    <mergeCell ref="A2:E2"/>
    <mergeCell ref="A38:N38"/>
    <mergeCell ref="A39:A40"/>
    <mergeCell ref="B39:G39"/>
    <mergeCell ref="H39:M39"/>
    <mergeCell ref="N39:N40"/>
    <mergeCell ref="B40:C40"/>
    <mergeCell ref="E40:G40"/>
  </mergeCells>
  <conditionalFormatting sqref="B5">
    <cfRule type="containsText" dxfId="5" priority="2" operator="containsText" text="Pazar">
      <formula>NOT(ISERROR(SEARCH("Pazar",B5)))</formula>
    </cfRule>
  </conditionalFormatting>
  <conditionalFormatting sqref="A4">
    <cfRule type="containsText" dxfId="4" priority="1" operator="containsText" text="pazar">
      <formula>NOT(ISERROR(SEARCH("pazar",A4)))</formula>
    </cfRule>
  </conditionalFormatting>
  <pageMargins left="0.22" right="0.15748031496062992" top="0.63" bottom="0.74803149606299213" header="0.51181102362204722" footer="0.51181102362204722"/>
  <pageSetup scale="42" firstPageNumber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91"/>
  <sheetViews>
    <sheetView view="pageBreakPreview" topLeftCell="H1" zoomScale="60" zoomScaleNormal="70" workbookViewId="0">
      <selection activeCell="AO10" sqref="AO10:AO11"/>
    </sheetView>
  </sheetViews>
  <sheetFormatPr defaultColWidth="9.28515625" defaultRowHeight="15"/>
  <cols>
    <col min="1" max="1" width="16.5703125" style="50" customWidth="1"/>
    <col min="2" max="3" width="22" style="50" customWidth="1"/>
    <col min="4" max="4" width="28" style="50" customWidth="1"/>
    <col min="5" max="5" width="26.7109375" style="50" customWidth="1"/>
    <col min="6" max="6" width="25.28515625" style="50" hidden="1" customWidth="1"/>
    <col min="7" max="7" width="27.28515625" style="50" customWidth="1"/>
    <col min="8" max="8" width="41.7109375" style="50" customWidth="1"/>
    <col min="9" max="9" width="20.28515625" style="50" hidden="1" customWidth="1"/>
    <col min="10" max="10" width="26.7109375" style="88" customWidth="1"/>
    <col min="11" max="11" width="19.7109375" style="50" customWidth="1"/>
    <col min="12" max="12" width="19.42578125" style="50" customWidth="1"/>
    <col min="13" max="13" width="57.42578125" style="50" customWidth="1"/>
    <col min="14" max="14" width="16.42578125" style="10" customWidth="1"/>
    <col min="15" max="37" width="9.28515625" style="10" hidden="1" customWidth="1"/>
    <col min="38" max="39" width="0" style="10" hidden="1" customWidth="1"/>
    <col min="40" max="40" width="31.140625" style="10" customWidth="1"/>
    <col min="41" max="16384" width="9.28515625" style="10"/>
  </cols>
  <sheetData>
    <row r="1" spans="1:44" ht="35.1" customHeight="1" thickBot="1">
      <c r="A1" s="558"/>
      <c r="B1" s="558"/>
      <c r="C1" s="558"/>
      <c r="D1" s="558"/>
      <c r="E1" s="558"/>
      <c r="F1" s="104"/>
      <c r="G1" s="132">
        <f>A3</f>
        <v>43770</v>
      </c>
      <c r="H1" s="131" t="s">
        <v>106</v>
      </c>
      <c r="I1" s="104"/>
      <c r="J1" s="104"/>
      <c r="K1" s="104"/>
      <c r="L1" s="104"/>
      <c r="M1" s="105"/>
      <c r="N1" s="620" t="s">
        <v>53</v>
      </c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</row>
    <row r="2" spans="1:44" ht="35.1" customHeight="1">
      <c r="A2" s="622" t="s">
        <v>0</v>
      </c>
      <c r="B2" s="623"/>
      <c r="C2" s="624"/>
      <c r="D2" s="624"/>
      <c r="E2" s="624"/>
      <c r="F2" s="11" t="s">
        <v>19</v>
      </c>
      <c r="G2" s="18" t="s">
        <v>1</v>
      </c>
      <c r="H2" s="15" t="s">
        <v>2</v>
      </c>
      <c r="I2" s="107" t="s">
        <v>3</v>
      </c>
      <c r="J2" s="108" t="s">
        <v>4</v>
      </c>
      <c r="K2" s="12" t="s">
        <v>5</v>
      </c>
      <c r="L2" s="13" t="s">
        <v>6</v>
      </c>
      <c r="M2" s="111" t="s">
        <v>7</v>
      </c>
      <c r="AN2" s="310" t="s">
        <v>92</v>
      </c>
      <c r="AO2" s="318" t="s">
        <v>95</v>
      </c>
      <c r="AP2" s="311" t="s">
        <v>93</v>
      </c>
      <c r="AQ2" s="311" t="s">
        <v>94</v>
      </c>
      <c r="AR2" s="307" t="s">
        <v>13</v>
      </c>
    </row>
    <row r="3" spans="1:44" s="19" customFormat="1" ht="35.1" customHeight="1">
      <c r="A3" s="14">
        <v>43770</v>
      </c>
      <c r="B3" s="103">
        <f>A3</f>
        <v>43770</v>
      </c>
      <c r="C3" s="110"/>
      <c r="D3" s="110"/>
      <c r="E3" s="110"/>
      <c r="F3" s="110"/>
      <c r="G3" s="110"/>
      <c r="H3" s="110"/>
      <c r="I3" s="17"/>
      <c r="J3" s="9" t="str">
        <f>IF(AJ3&gt;0,"Mesai Var","-")</f>
        <v>-</v>
      </c>
      <c r="K3" s="112"/>
      <c r="L3" s="112"/>
      <c r="M3" s="112"/>
      <c r="O3" s="19">
        <f>IFERROR(FIND("MS",D8,5),0)</f>
        <v>0</v>
      </c>
      <c r="P3" s="19">
        <f>IFERROR(FIND("MS",D3,5),0)</f>
        <v>0</v>
      </c>
      <c r="Q3" s="19">
        <f>IFERROR(FIND("MS",E3,5),0)</f>
        <v>0</v>
      </c>
      <c r="R3" s="19">
        <f>IFERROR(FIND("MS",F3,5),0)</f>
        <v>0</v>
      </c>
      <c r="S3" s="19">
        <f t="shared" ref="S3:X18" si="0">IFERROR(FIND("MS",G3,5),0)</f>
        <v>0</v>
      </c>
      <c r="T3" s="19">
        <f t="shared" si="0"/>
        <v>0</v>
      </c>
      <c r="U3" s="19">
        <f t="shared" si="0"/>
        <v>0</v>
      </c>
      <c r="W3" s="19">
        <f t="shared" ref="W3" si="1">IFERROR(FIND("MS",K3,5),0)</f>
        <v>0</v>
      </c>
      <c r="X3" s="19">
        <f>IFERROR(FIND("MS",L3,5),0)</f>
        <v>0</v>
      </c>
      <c r="Z3" s="19">
        <f>VALUE(P3)</f>
        <v>0</v>
      </c>
      <c r="AA3" s="19">
        <f t="shared" ref="AA3:AH18" si="2">VALUE(Q3)</f>
        <v>0</v>
      </c>
      <c r="AB3" s="19">
        <f t="shared" si="2"/>
        <v>0</v>
      </c>
      <c r="AC3" s="19">
        <f t="shared" si="2"/>
        <v>0</v>
      </c>
      <c r="AD3" s="19">
        <f t="shared" si="2"/>
        <v>0</v>
      </c>
      <c r="AE3" s="19">
        <f t="shared" si="2"/>
        <v>0</v>
      </c>
      <c r="AF3" s="19">
        <f t="shared" si="2"/>
        <v>0</v>
      </c>
      <c r="AG3" s="19">
        <f t="shared" si="2"/>
        <v>0</v>
      </c>
      <c r="AH3" s="19">
        <f t="shared" si="2"/>
        <v>0</v>
      </c>
      <c r="AJ3" s="19">
        <f>SUM(Z3:AH3)</f>
        <v>0</v>
      </c>
      <c r="AN3" s="308" t="str">
        <f>B41</f>
        <v>A kişisi</v>
      </c>
      <c r="AO3" s="323"/>
      <c r="AP3" s="320"/>
      <c r="AQ3" s="313"/>
      <c r="AR3" s="317">
        <f>AO3+AP3+(AQ3/8)</f>
        <v>0</v>
      </c>
    </row>
    <row r="4" spans="1:44" s="19" customFormat="1" ht="35.1" customHeight="1">
      <c r="A4" s="102">
        <f>A3+1</f>
        <v>43771</v>
      </c>
      <c r="B4" s="103">
        <f>A4</f>
        <v>43771</v>
      </c>
      <c r="C4" s="110"/>
      <c r="D4" s="110"/>
      <c r="E4" s="110"/>
      <c r="F4" s="110"/>
      <c r="G4" s="110"/>
      <c r="H4" s="110"/>
      <c r="I4" s="17"/>
      <c r="J4" s="9" t="str">
        <f t="shared" ref="J4:J33" si="3">IF(AJ4&gt;0,"Mesai Var","-")</f>
        <v>-</v>
      </c>
      <c r="K4" s="112"/>
      <c r="L4" s="112"/>
      <c r="M4" s="112"/>
      <c r="O4" s="19">
        <f t="shared" ref="O4:O30" si="4">IFERROR(FIND("MS",C4,5),0)</f>
        <v>0</v>
      </c>
      <c r="P4" s="19">
        <f>IFERROR(FIND("MS",#REF!,5),0)</f>
        <v>0</v>
      </c>
      <c r="Q4" s="19">
        <f t="shared" ref="Q4:Q24" si="5">IFERROR(FIND("MS",E4,5),0)</f>
        <v>0</v>
      </c>
      <c r="R4" s="19">
        <f>IFERROR(FIND("MS",D4,5),0)</f>
        <v>0</v>
      </c>
      <c r="S4" s="19">
        <f t="shared" si="0"/>
        <v>0</v>
      </c>
      <c r="T4" s="19">
        <f t="shared" si="0"/>
        <v>0</v>
      </c>
      <c r="U4" s="19">
        <f t="shared" si="0"/>
        <v>0</v>
      </c>
      <c r="W4" s="19">
        <f t="shared" si="0"/>
        <v>0</v>
      </c>
      <c r="X4" s="19">
        <f>IFERROR(FIND("MS",L4,5),0)</f>
        <v>0</v>
      </c>
      <c r="Z4" s="19">
        <f>VALUE(P4)</f>
        <v>0</v>
      </c>
      <c r="AA4" s="19">
        <f t="shared" si="2"/>
        <v>0</v>
      </c>
      <c r="AB4" s="19">
        <f t="shared" si="2"/>
        <v>0</v>
      </c>
      <c r="AC4" s="19">
        <f t="shared" si="2"/>
        <v>0</v>
      </c>
      <c r="AD4" s="19">
        <f t="shared" si="2"/>
        <v>0</v>
      </c>
      <c r="AE4" s="19">
        <f t="shared" si="2"/>
        <v>0</v>
      </c>
      <c r="AF4" s="19">
        <f t="shared" si="2"/>
        <v>0</v>
      </c>
      <c r="AG4" s="19">
        <f t="shared" si="2"/>
        <v>0</v>
      </c>
      <c r="AH4" s="19">
        <f t="shared" si="2"/>
        <v>0</v>
      </c>
      <c r="AJ4" s="19">
        <f>SUM(Z4:AH4)</f>
        <v>0</v>
      </c>
      <c r="AN4" s="308" t="str">
        <f t="shared" ref="AN4:AN16" si="6">B42</f>
        <v>C kişisi</v>
      </c>
      <c r="AO4" s="319"/>
      <c r="AP4" s="320"/>
      <c r="AQ4" s="314"/>
      <c r="AR4" s="317">
        <f t="shared" ref="AR4:AR16" si="7">AO4+AP4+(AQ4/8)</f>
        <v>0</v>
      </c>
    </row>
    <row r="5" spans="1:44" ht="35.1" customHeight="1">
      <c r="A5" s="102">
        <f>A4+1</f>
        <v>43772</v>
      </c>
      <c r="B5" s="103">
        <f t="shared" ref="B5:B33" si="8">A5</f>
        <v>43772</v>
      </c>
      <c r="C5" s="110"/>
      <c r="D5" s="110"/>
      <c r="E5" s="110"/>
      <c r="F5" s="110"/>
      <c r="G5" s="110"/>
      <c r="H5" s="110"/>
      <c r="I5" s="17"/>
      <c r="J5" s="9" t="str">
        <f t="shared" si="3"/>
        <v>-</v>
      </c>
      <c r="K5" s="112"/>
      <c r="L5" s="112"/>
      <c r="M5" s="112"/>
      <c r="O5" s="19">
        <f t="shared" si="4"/>
        <v>0</v>
      </c>
      <c r="P5" s="19">
        <f>IFERROR(FIND("MS",#REF!,5),0)</f>
        <v>0</v>
      </c>
      <c r="Q5" s="19">
        <f t="shared" si="5"/>
        <v>0</v>
      </c>
      <c r="R5" s="19">
        <f>IFERROR(FIND("MS",D5,5),0)</f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9"/>
      <c r="W5" s="19">
        <f t="shared" si="0"/>
        <v>0</v>
      </c>
      <c r="X5" s="19">
        <f t="shared" si="0"/>
        <v>0</v>
      </c>
      <c r="Z5" s="19">
        <f t="shared" ref="Z5:AH37" si="9">VALUE(P5)</f>
        <v>0</v>
      </c>
      <c r="AA5" s="19">
        <f t="shared" si="2"/>
        <v>0</v>
      </c>
      <c r="AB5" s="19">
        <f t="shared" si="2"/>
        <v>0</v>
      </c>
      <c r="AC5" s="19">
        <f t="shared" si="2"/>
        <v>0</v>
      </c>
      <c r="AD5" s="19">
        <f t="shared" si="2"/>
        <v>0</v>
      </c>
      <c r="AE5" s="19">
        <f t="shared" si="2"/>
        <v>0</v>
      </c>
      <c r="AF5" s="19">
        <f t="shared" si="2"/>
        <v>0</v>
      </c>
      <c r="AG5" s="19">
        <f t="shared" si="2"/>
        <v>0</v>
      </c>
      <c r="AH5" s="19">
        <f t="shared" si="2"/>
        <v>0</v>
      </c>
      <c r="AJ5" s="19">
        <f t="shared" ref="AJ5:AJ37" si="10">SUM(Z5:AH5)</f>
        <v>0</v>
      </c>
      <c r="AN5" s="308" t="str">
        <f t="shared" si="6"/>
        <v>D kişisi</v>
      </c>
      <c r="AO5" s="323"/>
      <c r="AP5" s="320"/>
      <c r="AQ5" s="314"/>
      <c r="AR5" s="317">
        <f t="shared" si="7"/>
        <v>0</v>
      </c>
    </row>
    <row r="6" spans="1:44" s="19" customFormat="1" ht="35.1" customHeight="1">
      <c r="A6" s="102">
        <f t="shared" ref="A6:A32" si="11">A5+1</f>
        <v>43773</v>
      </c>
      <c r="B6" s="103">
        <f t="shared" si="8"/>
        <v>43773</v>
      </c>
      <c r="C6" s="110"/>
      <c r="D6" s="110"/>
      <c r="E6" s="110"/>
      <c r="F6" s="110"/>
      <c r="G6" s="110"/>
      <c r="H6" s="110"/>
      <c r="I6" s="17"/>
      <c r="J6" s="9" t="str">
        <f t="shared" si="3"/>
        <v>-</v>
      </c>
      <c r="K6" s="112"/>
      <c r="L6" s="112"/>
      <c r="M6" s="112"/>
      <c r="O6" s="19">
        <f t="shared" si="4"/>
        <v>0</v>
      </c>
      <c r="P6" s="19">
        <f>IFERROR(FIND("MS",#REF!,5),0)</f>
        <v>0</v>
      </c>
      <c r="Q6" s="19">
        <f t="shared" si="5"/>
        <v>0</v>
      </c>
      <c r="R6" s="19">
        <f>IFERROR(FIND("MS",D6,5),0)</f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W6" s="19">
        <f>IFERROR(FIND("MS",K6,5),0)</f>
        <v>0</v>
      </c>
      <c r="X6" s="19">
        <f t="shared" si="0"/>
        <v>0</v>
      </c>
      <c r="Z6" s="19">
        <f t="shared" si="9"/>
        <v>0</v>
      </c>
      <c r="AA6" s="19">
        <f t="shared" si="2"/>
        <v>0</v>
      </c>
      <c r="AB6" s="19">
        <f t="shared" si="2"/>
        <v>0</v>
      </c>
      <c r="AC6" s="19">
        <f t="shared" si="2"/>
        <v>0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J6" s="19">
        <f t="shared" si="10"/>
        <v>0</v>
      </c>
      <c r="AN6" s="308" t="str">
        <f t="shared" si="6"/>
        <v>E kişisi</v>
      </c>
      <c r="AO6" s="323"/>
      <c r="AP6" s="320"/>
      <c r="AQ6" s="313"/>
      <c r="AR6" s="317">
        <f t="shared" si="7"/>
        <v>0</v>
      </c>
    </row>
    <row r="7" spans="1:44" s="19" customFormat="1" ht="35.1" customHeight="1">
      <c r="A7" s="102">
        <f t="shared" si="11"/>
        <v>43774</v>
      </c>
      <c r="B7" s="103">
        <f t="shared" si="8"/>
        <v>43774</v>
      </c>
      <c r="C7" s="110"/>
      <c r="D7" s="110"/>
      <c r="E7" s="110"/>
      <c r="F7" s="110"/>
      <c r="G7" s="110"/>
      <c r="H7" s="110"/>
      <c r="I7" s="17"/>
      <c r="J7" s="9" t="str">
        <f t="shared" si="3"/>
        <v>-</v>
      </c>
      <c r="K7" s="112"/>
      <c r="L7" s="112"/>
      <c r="M7" s="112"/>
      <c r="O7" s="19">
        <f t="shared" si="4"/>
        <v>0</v>
      </c>
      <c r="P7" s="19">
        <f>IFERROR(FIND("MS",#REF!,5),0)</f>
        <v>0</v>
      </c>
      <c r="Q7" s="19">
        <f t="shared" si="5"/>
        <v>0</v>
      </c>
      <c r="R7" s="19">
        <f>IFERROR(FIND("MS",D7,5),0)</f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W7" s="19">
        <f>IFERROR(FIND("MS",K7,5),0)</f>
        <v>0</v>
      </c>
      <c r="X7" s="19">
        <f t="shared" si="0"/>
        <v>0</v>
      </c>
      <c r="Z7" s="19">
        <f t="shared" si="9"/>
        <v>0</v>
      </c>
      <c r="AA7" s="19">
        <f t="shared" si="2"/>
        <v>0</v>
      </c>
      <c r="AB7" s="19">
        <f t="shared" si="2"/>
        <v>0</v>
      </c>
      <c r="AC7" s="19">
        <f t="shared" si="2"/>
        <v>0</v>
      </c>
      <c r="AD7" s="19">
        <f t="shared" si="2"/>
        <v>0</v>
      </c>
      <c r="AE7" s="19">
        <f t="shared" si="2"/>
        <v>0</v>
      </c>
      <c r="AF7" s="19">
        <f t="shared" si="2"/>
        <v>0</v>
      </c>
      <c r="AG7" s="19">
        <f t="shared" si="2"/>
        <v>0</v>
      </c>
      <c r="AH7" s="19">
        <f t="shared" si="2"/>
        <v>0</v>
      </c>
      <c r="AJ7" s="19">
        <f t="shared" si="10"/>
        <v>0</v>
      </c>
      <c r="AN7" s="308" t="str">
        <f t="shared" si="6"/>
        <v>F kişisi</v>
      </c>
      <c r="AO7" s="323"/>
      <c r="AP7" s="320"/>
      <c r="AQ7" s="314"/>
      <c r="AR7" s="317">
        <f t="shared" si="7"/>
        <v>0</v>
      </c>
    </row>
    <row r="8" spans="1:44" ht="35.1" customHeight="1">
      <c r="A8" s="102">
        <f t="shared" si="11"/>
        <v>43775</v>
      </c>
      <c r="B8" s="103">
        <f t="shared" si="8"/>
        <v>43775</v>
      </c>
      <c r="C8" s="110"/>
      <c r="D8" s="110"/>
      <c r="E8" s="110"/>
      <c r="F8" s="110"/>
      <c r="G8" s="110"/>
      <c r="H8" s="110"/>
      <c r="I8" s="17"/>
      <c r="J8" s="9" t="str">
        <f t="shared" si="3"/>
        <v>-</v>
      </c>
      <c r="K8" s="112"/>
      <c r="L8" s="112"/>
      <c r="M8" s="112"/>
      <c r="O8" s="19">
        <f t="shared" si="4"/>
        <v>0</v>
      </c>
      <c r="P8" s="19">
        <f>IFERROR(FIND("MS",#REF!,5),0)</f>
        <v>0</v>
      </c>
      <c r="Q8" s="19">
        <f t="shared" si="5"/>
        <v>0</v>
      </c>
      <c r="R8" s="19">
        <f>IFERROR(FIND("MS",#REF!,5),0)</f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/>
      <c r="W8" s="19">
        <f>IFERROR(FIND("MS",K8,5),0)</f>
        <v>0</v>
      </c>
      <c r="X8" s="19">
        <f t="shared" si="0"/>
        <v>0</v>
      </c>
      <c r="Z8" s="19">
        <f t="shared" si="9"/>
        <v>0</v>
      </c>
      <c r="AA8" s="19">
        <f t="shared" si="2"/>
        <v>0</v>
      </c>
      <c r="AB8" s="19">
        <f t="shared" si="2"/>
        <v>0</v>
      </c>
      <c r="AC8" s="19">
        <f t="shared" si="2"/>
        <v>0</v>
      </c>
      <c r="AD8" s="19">
        <f t="shared" si="2"/>
        <v>0</v>
      </c>
      <c r="AE8" s="19">
        <f t="shared" si="2"/>
        <v>0</v>
      </c>
      <c r="AF8" s="19">
        <f t="shared" si="2"/>
        <v>0</v>
      </c>
      <c r="AG8" s="19">
        <f t="shared" si="2"/>
        <v>0</v>
      </c>
      <c r="AH8" s="19">
        <f t="shared" si="2"/>
        <v>0</v>
      </c>
      <c r="AJ8" s="19">
        <f t="shared" si="10"/>
        <v>0</v>
      </c>
      <c r="AN8" s="308" t="str">
        <f t="shared" si="6"/>
        <v>G kişisi</v>
      </c>
      <c r="AO8" s="323"/>
      <c r="AP8" s="320"/>
      <c r="AQ8" s="314"/>
      <c r="AR8" s="317">
        <f t="shared" si="7"/>
        <v>0</v>
      </c>
    </row>
    <row r="9" spans="1:44" ht="35.1" customHeight="1">
      <c r="A9" s="102">
        <f t="shared" si="11"/>
        <v>43776</v>
      </c>
      <c r="B9" s="103">
        <f t="shared" si="8"/>
        <v>43776</v>
      </c>
      <c r="C9" s="110"/>
      <c r="D9" s="110"/>
      <c r="E9" s="110"/>
      <c r="F9" s="110"/>
      <c r="G9" s="110"/>
      <c r="H9" s="110"/>
      <c r="I9" s="17"/>
      <c r="J9" s="9" t="str">
        <f t="shared" si="3"/>
        <v>-</v>
      </c>
      <c r="K9" s="112"/>
      <c r="L9" s="112"/>
      <c r="M9" s="112"/>
      <c r="O9" s="19">
        <f t="shared" si="4"/>
        <v>0</v>
      </c>
      <c r="P9" s="19">
        <f>IFERROR(FIND("MS",#REF!,5),0)</f>
        <v>0</v>
      </c>
      <c r="Q9" s="19">
        <f t="shared" si="5"/>
        <v>0</v>
      </c>
      <c r="R9" s="19">
        <f>IFERROR(FIND("MS",D9,5),0)</f>
        <v>0</v>
      </c>
      <c r="S9" s="19">
        <f t="shared" si="0"/>
        <v>0</v>
      </c>
      <c r="T9" s="19">
        <f t="shared" si="0"/>
        <v>0</v>
      </c>
      <c r="U9" s="19">
        <f t="shared" si="0"/>
        <v>0</v>
      </c>
      <c r="V9" s="19"/>
      <c r="W9" s="19">
        <f>IFERROR(FIND("MS",K9,5),0)</f>
        <v>0</v>
      </c>
      <c r="X9" s="19">
        <f t="shared" si="0"/>
        <v>0</v>
      </c>
      <c r="Z9" s="19">
        <f t="shared" si="9"/>
        <v>0</v>
      </c>
      <c r="AA9" s="19">
        <f t="shared" si="2"/>
        <v>0</v>
      </c>
      <c r="AB9" s="19">
        <f t="shared" si="2"/>
        <v>0</v>
      </c>
      <c r="AC9" s="19">
        <f t="shared" si="2"/>
        <v>0</v>
      </c>
      <c r="AD9" s="19">
        <f t="shared" si="2"/>
        <v>0</v>
      </c>
      <c r="AE9" s="19">
        <f t="shared" si="2"/>
        <v>0</v>
      </c>
      <c r="AF9" s="19">
        <f t="shared" si="2"/>
        <v>0</v>
      </c>
      <c r="AG9" s="19">
        <f t="shared" si="2"/>
        <v>0</v>
      </c>
      <c r="AH9" s="19">
        <f t="shared" si="2"/>
        <v>0</v>
      </c>
      <c r="AJ9" s="19">
        <f t="shared" si="10"/>
        <v>0</v>
      </c>
      <c r="AN9" s="308" t="str">
        <f t="shared" si="6"/>
        <v>H kişisi</v>
      </c>
      <c r="AO9" s="323"/>
      <c r="AP9" s="320"/>
      <c r="AQ9" s="313"/>
      <c r="AR9" s="317">
        <f t="shared" si="7"/>
        <v>0</v>
      </c>
    </row>
    <row r="10" spans="1:44" s="19" customFormat="1" ht="35.1" customHeight="1">
      <c r="A10" s="102">
        <f t="shared" si="11"/>
        <v>43777</v>
      </c>
      <c r="B10" s="103">
        <f t="shared" si="8"/>
        <v>43777</v>
      </c>
      <c r="C10" s="110"/>
      <c r="D10" s="110"/>
      <c r="E10" s="110"/>
      <c r="F10" s="110"/>
      <c r="G10" s="110"/>
      <c r="H10" s="110"/>
      <c r="I10" s="17"/>
      <c r="J10" s="9" t="str">
        <f t="shared" si="3"/>
        <v>-</v>
      </c>
      <c r="K10" s="112"/>
      <c r="L10" s="112"/>
      <c r="M10" s="112"/>
      <c r="N10" s="21"/>
      <c r="O10" s="19">
        <f t="shared" si="4"/>
        <v>0</v>
      </c>
      <c r="P10" s="19">
        <f>IFERROR(FIND("MS",D10,5),0)</f>
        <v>0</v>
      </c>
      <c r="Q10" s="19">
        <f t="shared" si="5"/>
        <v>0</v>
      </c>
      <c r="R10" s="19">
        <f>IFERROR(FIND("MS",F10,5),0)</f>
        <v>0</v>
      </c>
      <c r="S10" s="19">
        <f t="shared" si="0"/>
        <v>0</v>
      </c>
      <c r="T10" s="19">
        <f t="shared" si="0"/>
        <v>0</v>
      </c>
      <c r="U10" s="19">
        <f t="shared" si="0"/>
        <v>0</v>
      </c>
      <c r="W10" s="19">
        <f>IFERROR(FIND("MS",K10,5),0)</f>
        <v>0</v>
      </c>
      <c r="X10" s="19">
        <f t="shared" si="0"/>
        <v>0</v>
      </c>
      <c r="Z10" s="19">
        <f t="shared" si="9"/>
        <v>0</v>
      </c>
      <c r="AA10" s="19">
        <f t="shared" si="2"/>
        <v>0</v>
      </c>
      <c r="AB10" s="19">
        <f t="shared" si="2"/>
        <v>0</v>
      </c>
      <c r="AC10" s="19">
        <f t="shared" si="2"/>
        <v>0</v>
      </c>
      <c r="AD10" s="19">
        <f t="shared" si="2"/>
        <v>0</v>
      </c>
      <c r="AE10" s="19">
        <f t="shared" si="2"/>
        <v>0</v>
      </c>
      <c r="AF10" s="19">
        <f t="shared" si="2"/>
        <v>0</v>
      </c>
      <c r="AG10" s="19">
        <f t="shared" si="2"/>
        <v>0</v>
      </c>
      <c r="AH10" s="19">
        <f t="shared" si="2"/>
        <v>0</v>
      </c>
      <c r="AJ10" s="19">
        <f t="shared" si="10"/>
        <v>0</v>
      </c>
      <c r="AN10" s="308" t="str">
        <f t="shared" si="6"/>
        <v>I kişisi</v>
      </c>
      <c r="AO10" s="323"/>
      <c r="AP10" s="320"/>
      <c r="AQ10" s="313"/>
      <c r="AR10" s="317">
        <f t="shared" si="7"/>
        <v>0</v>
      </c>
    </row>
    <row r="11" spans="1:44" s="19" customFormat="1" ht="35.1" customHeight="1">
      <c r="A11" s="102">
        <f t="shared" si="11"/>
        <v>43778</v>
      </c>
      <c r="B11" s="103">
        <f t="shared" si="8"/>
        <v>43778</v>
      </c>
      <c r="C11" s="110"/>
      <c r="D11" s="110"/>
      <c r="E11" s="110"/>
      <c r="F11" s="110"/>
      <c r="G11" s="110"/>
      <c r="H11" s="110"/>
      <c r="I11" s="17"/>
      <c r="J11" s="9" t="str">
        <f t="shared" si="3"/>
        <v>-</v>
      </c>
      <c r="K11" s="112"/>
      <c r="L11" s="112"/>
      <c r="M11" s="112"/>
      <c r="N11" s="22"/>
      <c r="O11" s="19">
        <f t="shared" si="4"/>
        <v>0</v>
      </c>
      <c r="P11" s="19">
        <f>IFERROR(FIND("MS",#REF!,5),0)</f>
        <v>0</v>
      </c>
      <c r="Q11" s="19">
        <f t="shared" si="5"/>
        <v>0</v>
      </c>
      <c r="R11" s="19">
        <f t="shared" ref="R11:R16" si="12">IFERROR(FIND("MS",D11,5),0)</f>
        <v>0</v>
      </c>
      <c r="S11" s="19">
        <f t="shared" si="0"/>
        <v>0</v>
      </c>
      <c r="T11" s="19">
        <f t="shared" si="0"/>
        <v>0</v>
      </c>
      <c r="U11" s="19">
        <f t="shared" si="0"/>
        <v>0</v>
      </c>
      <c r="W11" s="19">
        <f t="shared" si="0"/>
        <v>0</v>
      </c>
      <c r="X11" s="19">
        <f t="shared" si="0"/>
        <v>0</v>
      </c>
      <c r="Z11" s="19">
        <f t="shared" si="9"/>
        <v>0</v>
      </c>
      <c r="AA11" s="19">
        <f t="shared" si="2"/>
        <v>0</v>
      </c>
      <c r="AB11" s="19">
        <f t="shared" si="2"/>
        <v>0</v>
      </c>
      <c r="AC11" s="19">
        <f t="shared" si="2"/>
        <v>0</v>
      </c>
      <c r="AD11" s="19">
        <f t="shared" si="2"/>
        <v>0</v>
      </c>
      <c r="AE11" s="19">
        <f t="shared" si="2"/>
        <v>0</v>
      </c>
      <c r="AF11" s="19">
        <f t="shared" si="2"/>
        <v>0</v>
      </c>
      <c r="AG11" s="19">
        <f t="shared" si="2"/>
        <v>0</v>
      </c>
      <c r="AH11" s="19">
        <f t="shared" si="2"/>
        <v>0</v>
      </c>
      <c r="AJ11" s="19">
        <f t="shared" si="10"/>
        <v>0</v>
      </c>
      <c r="AN11" s="308" t="str">
        <f t="shared" si="6"/>
        <v>J kişisi</v>
      </c>
      <c r="AO11" s="323"/>
      <c r="AP11" s="320"/>
      <c r="AQ11" s="314"/>
      <c r="AR11" s="317">
        <f t="shared" si="7"/>
        <v>0</v>
      </c>
    </row>
    <row r="12" spans="1:44" ht="35.1" customHeight="1">
      <c r="A12" s="102">
        <f t="shared" si="11"/>
        <v>43779</v>
      </c>
      <c r="B12" s="103">
        <f t="shared" si="8"/>
        <v>43779</v>
      </c>
      <c r="C12" s="110"/>
      <c r="D12" s="110"/>
      <c r="E12" s="110"/>
      <c r="F12" s="110"/>
      <c r="G12" s="110"/>
      <c r="H12" s="110"/>
      <c r="I12" s="17"/>
      <c r="J12" s="9" t="str">
        <f t="shared" si="3"/>
        <v>-</v>
      </c>
      <c r="K12" s="112"/>
      <c r="L12" s="112"/>
      <c r="M12" s="112"/>
      <c r="N12" s="23"/>
      <c r="O12" s="19">
        <f t="shared" si="4"/>
        <v>0</v>
      </c>
      <c r="P12" s="19">
        <f>IFERROR(FIND("MS",#REF!,5),0)</f>
        <v>0</v>
      </c>
      <c r="Q12" s="19">
        <f t="shared" si="5"/>
        <v>0</v>
      </c>
      <c r="R12" s="19">
        <f t="shared" si="12"/>
        <v>0</v>
      </c>
      <c r="S12" s="19">
        <f t="shared" si="0"/>
        <v>0</v>
      </c>
      <c r="T12" s="19">
        <f t="shared" si="0"/>
        <v>0</v>
      </c>
      <c r="U12" s="19">
        <f t="shared" si="0"/>
        <v>0</v>
      </c>
      <c r="V12" s="19"/>
      <c r="W12" s="19">
        <f t="shared" si="0"/>
        <v>0</v>
      </c>
      <c r="X12" s="19">
        <f t="shared" si="0"/>
        <v>0</v>
      </c>
      <c r="Z12" s="19">
        <f t="shared" si="9"/>
        <v>0</v>
      </c>
      <c r="AA12" s="19">
        <f t="shared" si="2"/>
        <v>0</v>
      </c>
      <c r="AB12" s="19">
        <f t="shared" si="2"/>
        <v>0</v>
      </c>
      <c r="AC12" s="19">
        <f t="shared" si="2"/>
        <v>0</v>
      </c>
      <c r="AD12" s="19">
        <f t="shared" si="2"/>
        <v>0</v>
      </c>
      <c r="AE12" s="19">
        <f t="shared" si="2"/>
        <v>0</v>
      </c>
      <c r="AF12" s="19">
        <f t="shared" si="2"/>
        <v>0</v>
      </c>
      <c r="AG12" s="19">
        <f t="shared" si="2"/>
        <v>0</v>
      </c>
      <c r="AH12" s="19">
        <f t="shared" si="2"/>
        <v>0</v>
      </c>
      <c r="AJ12" s="19">
        <f t="shared" si="10"/>
        <v>0</v>
      </c>
      <c r="AN12" s="308" t="str">
        <f t="shared" si="6"/>
        <v>K kişisi</v>
      </c>
      <c r="AO12" s="323"/>
      <c r="AP12" s="320"/>
      <c r="AQ12" s="314"/>
      <c r="AR12" s="317">
        <f t="shared" si="7"/>
        <v>0</v>
      </c>
    </row>
    <row r="13" spans="1:44" s="19" customFormat="1" ht="35.1" customHeight="1">
      <c r="A13" s="102">
        <f t="shared" si="11"/>
        <v>43780</v>
      </c>
      <c r="B13" s="103">
        <f t="shared" si="8"/>
        <v>43780</v>
      </c>
      <c r="C13" s="110"/>
      <c r="D13" s="110"/>
      <c r="E13" s="110"/>
      <c r="F13" s="110"/>
      <c r="G13" s="110"/>
      <c r="H13" s="110"/>
      <c r="I13" s="17"/>
      <c r="J13" s="9" t="str">
        <f t="shared" si="3"/>
        <v>-</v>
      </c>
      <c r="K13" s="112"/>
      <c r="L13" s="112"/>
      <c r="M13" s="112"/>
      <c r="N13" s="24"/>
      <c r="O13" s="19">
        <f t="shared" si="4"/>
        <v>0</v>
      </c>
      <c r="P13" s="19">
        <f>IFERROR(FIND("MS",#REF!,5),0)</f>
        <v>0</v>
      </c>
      <c r="Q13" s="19">
        <f t="shared" si="5"/>
        <v>0</v>
      </c>
      <c r="R13" s="19">
        <f t="shared" si="12"/>
        <v>0</v>
      </c>
      <c r="S13" s="19">
        <f t="shared" si="0"/>
        <v>0</v>
      </c>
      <c r="T13" s="19">
        <f t="shared" si="0"/>
        <v>0</v>
      </c>
      <c r="U13" s="19">
        <f t="shared" si="0"/>
        <v>0</v>
      </c>
      <c r="W13" s="19">
        <f t="shared" si="0"/>
        <v>0</v>
      </c>
      <c r="X13" s="19">
        <f t="shared" si="0"/>
        <v>0</v>
      </c>
      <c r="Z13" s="19">
        <f t="shared" si="9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 t="shared" si="2"/>
        <v>0</v>
      </c>
      <c r="AG13" s="19">
        <f t="shared" si="2"/>
        <v>0</v>
      </c>
      <c r="AH13" s="19">
        <f t="shared" si="2"/>
        <v>0</v>
      </c>
      <c r="AJ13" s="19">
        <f t="shared" si="10"/>
        <v>0</v>
      </c>
      <c r="AN13" s="308" t="str">
        <f t="shared" si="6"/>
        <v>L kişisi</v>
      </c>
      <c r="AO13" s="323"/>
      <c r="AP13" s="320"/>
      <c r="AQ13" s="313"/>
      <c r="AR13" s="317">
        <f t="shared" si="7"/>
        <v>0</v>
      </c>
    </row>
    <row r="14" spans="1:44" s="19" customFormat="1" ht="35.1" customHeight="1">
      <c r="A14" s="102">
        <f t="shared" si="11"/>
        <v>43781</v>
      </c>
      <c r="B14" s="103">
        <f t="shared" si="8"/>
        <v>43781</v>
      </c>
      <c r="C14" s="110"/>
      <c r="D14" s="110"/>
      <c r="E14" s="110"/>
      <c r="F14" s="110"/>
      <c r="G14" s="110"/>
      <c r="H14" s="110"/>
      <c r="I14" s="17"/>
      <c r="J14" s="9" t="str">
        <f t="shared" si="3"/>
        <v>-</v>
      </c>
      <c r="K14" s="112"/>
      <c r="L14" s="112"/>
      <c r="M14" s="112"/>
      <c r="N14" s="24"/>
      <c r="O14" s="19">
        <f t="shared" si="4"/>
        <v>0</v>
      </c>
      <c r="P14" s="19">
        <f>IFERROR(FIND("MS",#REF!,5),0)</f>
        <v>0</v>
      </c>
      <c r="Q14" s="19">
        <f t="shared" si="5"/>
        <v>0</v>
      </c>
      <c r="R14" s="19">
        <f t="shared" si="12"/>
        <v>0</v>
      </c>
      <c r="S14" s="19">
        <f t="shared" si="0"/>
        <v>0</v>
      </c>
      <c r="T14" s="19">
        <f t="shared" si="0"/>
        <v>0</v>
      </c>
      <c r="U14" s="19">
        <f t="shared" si="0"/>
        <v>0</v>
      </c>
      <c r="W14" s="19">
        <f t="shared" si="0"/>
        <v>0</v>
      </c>
      <c r="X14" s="19">
        <f t="shared" si="0"/>
        <v>0</v>
      </c>
      <c r="Z14" s="19">
        <f t="shared" si="9"/>
        <v>0</v>
      </c>
      <c r="AA14" s="19">
        <f t="shared" si="2"/>
        <v>0</v>
      </c>
      <c r="AB14" s="19">
        <f t="shared" si="2"/>
        <v>0</v>
      </c>
      <c r="AC14" s="19">
        <f t="shared" si="2"/>
        <v>0</v>
      </c>
      <c r="AD14" s="19">
        <f t="shared" si="2"/>
        <v>0</v>
      </c>
      <c r="AE14" s="19">
        <f t="shared" si="2"/>
        <v>0</v>
      </c>
      <c r="AF14" s="19">
        <f t="shared" si="2"/>
        <v>0</v>
      </c>
      <c r="AG14" s="19">
        <f t="shared" si="2"/>
        <v>0</v>
      </c>
      <c r="AH14" s="19">
        <f t="shared" si="2"/>
        <v>0</v>
      </c>
      <c r="AJ14" s="19">
        <f t="shared" si="10"/>
        <v>0</v>
      </c>
      <c r="AN14" s="308" t="str">
        <f>B52</f>
        <v>M kişisi</v>
      </c>
      <c r="AO14" s="323"/>
      <c r="AP14" s="320"/>
      <c r="AQ14" s="314"/>
      <c r="AR14" s="317">
        <f t="shared" si="7"/>
        <v>0</v>
      </c>
    </row>
    <row r="15" spans="1:44" ht="35.1" customHeight="1">
      <c r="A15" s="102">
        <f t="shared" si="11"/>
        <v>43782</v>
      </c>
      <c r="B15" s="103">
        <f t="shared" si="8"/>
        <v>43782</v>
      </c>
      <c r="C15" s="110"/>
      <c r="D15" s="110"/>
      <c r="E15" s="110"/>
      <c r="F15" s="110"/>
      <c r="G15" s="110"/>
      <c r="H15" s="110"/>
      <c r="I15" s="17"/>
      <c r="J15" s="9" t="str">
        <f t="shared" si="3"/>
        <v>-</v>
      </c>
      <c r="K15" s="112"/>
      <c r="L15" s="112"/>
      <c r="M15" s="112"/>
      <c r="N15" s="25"/>
      <c r="O15" s="19">
        <f t="shared" si="4"/>
        <v>0</v>
      </c>
      <c r="P15" s="19">
        <f>IFERROR(FIND("MS",#REF!,5),0)</f>
        <v>0</v>
      </c>
      <c r="Q15" s="19">
        <f t="shared" si="5"/>
        <v>0</v>
      </c>
      <c r="R15" s="19">
        <f t="shared" si="12"/>
        <v>0</v>
      </c>
      <c r="S15" s="19">
        <f t="shared" si="0"/>
        <v>0</v>
      </c>
      <c r="T15" s="19">
        <f t="shared" si="0"/>
        <v>0</v>
      </c>
      <c r="U15" s="19">
        <f t="shared" si="0"/>
        <v>0</v>
      </c>
      <c r="V15" s="19"/>
      <c r="W15" s="19">
        <f t="shared" si="0"/>
        <v>0</v>
      </c>
      <c r="X15" s="19">
        <f t="shared" si="0"/>
        <v>0</v>
      </c>
      <c r="Z15" s="19">
        <f t="shared" si="9"/>
        <v>0</v>
      </c>
      <c r="AA15" s="19">
        <f t="shared" si="2"/>
        <v>0</v>
      </c>
      <c r="AB15" s="19">
        <f t="shared" si="2"/>
        <v>0</v>
      </c>
      <c r="AC15" s="19">
        <f t="shared" si="2"/>
        <v>0</v>
      </c>
      <c r="AD15" s="19">
        <f t="shared" si="2"/>
        <v>0</v>
      </c>
      <c r="AE15" s="19">
        <f t="shared" si="2"/>
        <v>0</v>
      </c>
      <c r="AF15" s="19">
        <f t="shared" si="2"/>
        <v>0</v>
      </c>
      <c r="AG15" s="19">
        <f t="shared" si="2"/>
        <v>0</v>
      </c>
      <c r="AH15" s="19">
        <f t="shared" si="2"/>
        <v>0</v>
      </c>
      <c r="AJ15" s="19">
        <f t="shared" si="10"/>
        <v>0</v>
      </c>
      <c r="AN15" s="308" t="str">
        <f t="shared" si="6"/>
        <v>N kişisi</v>
      </c>
      <c r="AO15" s="323"/>
      <c r="AP15" s="320"/>
      <c r="AQ15" s="314"/>
      <c r="AR15" s="317">
        <f t="shared" si="7"/>
        <v>0</v>
      </c>
    </row>
    <row r="16" spans="1:44" ht="35.1" customHeight="1" thickBot="1">
      <c r="A16" s="102">
        <f t="shared" si="11"/>
        <v>43783</v>
      </c>
      <c r="B16" s="103">
        <f t="shared" si="8"/>
        <v>43783</v>
      </c>
      <c r="C16" s="110"/>
      <c r="D16" s="110"/>
      <c r="E16" s="110"/>
      <c r="F16" s="110"/>
      <c r="G16" s="110"/>
      <c r="H16" s="110"/>
      <c r="I16" s="17"/>
      <c r="J16" s="9" t="str">
        <f t="shared" si="3"/>
        <v>-</v>
      </c>
      <c r="K16" s="112"/>
      <c r="L16" s="112"/>
      <c r="M16" s="112"/>
      <c r="N16" s="25"/>
      <c r="O16" s="19">
        <f t="shared" si="4"/>
        <v>0</v>
      </c>
      <c r="P16" s="19">
        <f>IFERROR(FIND("MS",#REF!,5),0)</f>
        <v>0</v>
      </c>
      <c r="Q16" s="19">
        <f t="shared" si="5"/>
        <v>0</v>
      </c>
      <c r="R16" s="19">
        <f t="shared" si="12"/>
        <v>0</v>
      </c>
      <c r="S16" s="19">
        <f t="shared" si="0"/>
        <v>0</v>
      </c>
      <c r="T16" s="19">
        <f t="shared" si="0"/>
        <v>0</v>
      </c>
      <c r="U16" s="19">
        <f t="shared" si="0"/>
        <v>0</v>
      </c>
      <c r="V16" s="19"/>
      <c r="W16" s="19">
        <f t="shared" si="0"/>
        <v>0</v>
      </c>
      <c r="X16" s="19">
        <f t="shared" si="0"/>
        <v>0</v>
      </c>
      <c r="Z16" s="19">
        <f t="shared" si="9"/>
        <v>0</v>
      </c>
      <c r="AA16" s="19">
        <f t="shared" si="2"/>
        <v>0</v>
      </c>
      <c r="AB16" s="19">
        <f t="shared" si="2"/>
        <v>0</v>
      </c>
      <c r="AC16" s="19">
        <f t="shared" si="2"/>
        <v>0</v>
      </c>
      <c r="AD16" s="19">
        <f t="shared" si="2"/>
        <v>0</v>
      </c>
      <c r="AE16" s="19">
        <f t="shared" si="2"/>
        <v>0</v>
      </c>
      <c r="AF16" s="19">
        <f t="shared" si="2"/>
        <v>0</v>
      </c>
      <c r="AG16" s="19">
        <f t="shared" si="2"/>
        <v>0</v>
      </c>
      <c r="AH16" s="19">
        <f t="shared" si="2"/>
        <v>0</v>
      </c>
      <c r="AJ16" s="19">
        <f t="shared" si="10"/>
        <v>0</v>
      </c>
      <c r="AN16" s="309" t="str">
        <f t="shared" si="6"/>
        <v>YENİ PERSONEL 3</v>
      </c>
      <c r="AO16" s="322"/>
      <c r="AP16" s="321"/>
      <c r="AQ16" s="316"/>
      <c r="AR16" s="317">
        <f t="shared" si="7"/>
        <v>0</v>
      </c>
    </row>
    <row r="17" spans="1:36" s="19" customFormat="1" ht="35.1" customHeight="1">
      <c r="A17" s="102">
        <f t="shared" si="11"/>
        <v>43784</v>
      </c>
      <c r="B17" s="103">
        <f t="shared" si="8"/>
        <v>43784</v>
      </c>
      <c r="C17" s="110"/>
      <c r="D17" s="110"/>
      <c r="E17" s="110"/>
      <c r="F17" s="110"/>
      <c r="G17" s="110"/>
      <c r="H17" s="110"/>
      <c r="I17" s="109"/>
      <c r="J17" s="9" t="str">
        <f t="shared" si="3"/>
        <v>-</v>
      </c>
      <c r="K17" s="112"/>
      <c r="L17" s="112"/>
      <c r="M17" s="112"/>
      <c r="N17" s="24"/>
      <c r="O17" s="19">
        <f t="shared" si="4"/>
        <v>0</v>
      </c>
      <c r="P17" s="19">
        <f>IFERROR(FIND("MS",D17,5),0)</f>
        <v>0</v>
      </c>
      <c r="Q17" s="19">
        <f t="shared" si="5"/>
        <v>0</v>
      </c>
      <c r="R17" s="19">
        <f>IFERROR(FIND("MS",F17,5),0)</f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W17" s="19">
        <f t="shared" si="0"/>
        <v>0</v>
      </c>
      <c r="X17" s="19">
        <f t="shared" si="0"/>
        <v>0</v>
      </c>
      <c r="Z17" s="19">
        <f t="shared" si="9"/>
        <v>0</v>
      </c>
      <c r="AA17" s="19">
        <f t="shared" si="2"/>
        <v>0</v>
      </c>
      <c r="AB17" s="19">
        <f t="shared" si="2"/>
        <v>0</v>
      </c>
      <c r="AC17" s="19">
        <f t="shared" si="2"/>
        <v>0</v>
      </c>
      <c r="AD17" s="19">
        <f t="shared" si="2"/>
        <v>0</v>
      </c>
      <c r="AE17" s="19">
        <f t="shared" si="2"/>
        <v>0</v>
      </c>
      <c r="AF17" s="19">
        <f t="shared" si="2"/>
        <v>0</v>
      </c>
      <c r="AG17" s="19">
        <f t="shared" si="2"/>
        <v>0</v>
      </c>
      <c r="AH17" s="19">
        <f t="shared" si="2"/>
        <v>0</v>
      </c>
      <c r="AJ17" s="19">
        <f t="shared" si="10"/>
        <v>0</v>
      </c>
    </row>
    <row r="18" spans="1:36" s="19" customFormat="1" ht="35.1" customHeight="1">
      <c r="A18" s="102">
        <f t="shared" si="11"/>
        <v>43785</v>
      </c>
      <c r="B18" s="103">
        <f t="shared" si="8"/>
        <v>43785</v>
      </c>
      <c r="C18" s="110"/>
      <c r="D18" s="110"/>
      <c r="E18" s="110"/>
      <c r="F18" s="110"/>
      <c r="G18" s="110"/>
      <c r="H18" s="110"/>
      <c r="I18" s="109"/>
      <c r="J18" s="9" t="str">
        <f t="shared" si="3"/>
        <v>-</v>
      </c>
      <c r="K18" s="112"/>
      <c r="L18" s="112"/>
      <c r="M18" s="112"/>
      <c r="N18" s="24"/>
      <c r="O18" s="19">
        <f t="shared" si="4"/>
        <v>0</v>
      </c>
      <c r="P18" s="19">
        <f>IFERROR(FIND("MS",#REF!,5),0)</f>
        <v>0</v>
      </c>
      <c r="Q18" s="19">
        <f t="shared" si="5"/>
        <v>0</v>
      </c>
      <c r="R18" s="19">
        <f t="shared" ref="R18:R23" si="13">IFERROR(FIND("MS",D18,5),0)</f>
        <v>0</v>
      </c>
      <c r="S18" s="19">
        <f t="shared" si="0"/>
        <v>0</v>
      </c>
      <c r="T18" s="19">
        <f t="shared" si="0"/>
        <v>0</v>
      </c>
      <c r="U18" s="19">
        <f t="shared" si="0"/>
        <v>0</v>
      </c>
      <c r="W18" s="19">
        <f t="shared" si="0"/>
        <v>0</v>
      </c>
      <c r="X18" s="19">
        <f t="shared" si="0"/>
        <v>0</v>
      </c>
      <c r="Z18" s="19">
        <f t="shared" si="9"/>
        <v>0</v>
      </c>
      <c r="AA18" s="19">
        <f t="shared" si="2"/>
        <v>0</v>
      </c>
      <c r="AB18" s="19">
        <f t="shared" si="2"/>
        <v>0</v>
      </c>
      <c r="AC18" s="19">
        <f t="shared" si="2"/>
        <v>0</v>
      </c>
      <c r="AD18" s="19">
        <f t="shared" si="2"/>
        <v>0</v>
      </c>
      <c r="AE18" s="19">
        <f t="shared" si="2"/>
        <v>0</v>
      </c>
      <c r="AF18" s="19">
        <f t="shared" si="2"/>
        <v>0</v>
      </c>
      <c r="AG18" s="19">
        <f t="shared" si="2"/>
        <v>0</v>
      </c>
      <c r="AH18" s="19">
        <f t="shared" si="2"/>
        <v>0</v>
      </c>
      <c r="AJ18" s="19">
        <f t="shared" si="10"/>
        <v>0</v>
      </c>
    </row>
    <row r="19" spans="1:36" ht="35.1" customHeight="1">
      <c r="A19" s="102">
        <f t="shared" si="11"/>
        <v>43786</v>
      </c>
      <c r="B19" s="103">
        <f t="shared" si="8"/>
        <v>43786</v>
      </c>
      <c r="C19" s="110"/>
      <c r="D19" s="110"/>
      <c r="E19" s="110"/>
      <c r="F19" s="110"/>
      <c r="G19" s="110"/>
      <c r="H19" s="110"/>
      <c r="I19" s="109"/>
      <c r="J19" s="9" t="str">
        <f t="shared" si="3"/>
        <v>-</v>
      </c>
      <c r="K19" s="112"/>
      <c r="L19" s="112"/>
      <c r="M19" s="112"/>
      <c r="N19" s="23"/>
      <c r="O19" s="19">
        <f t="shared" si="4"/>
        <v>0</v>
      </c>
      <c r="P19" s="19">
        <f>IFERROR(FIND("MS",#REF!,5),0)</f>
        <v>0</v>
      </c>
      <c r="Q19" s="19">
        <f t="shared" si="5"/>
        <v>0</v>
      </c>
      <c r="R19" s="19">
        <f t="shared" si="13"/>
        <v>0</v>
      </c>
      <c r="S19" s="19">
        <f t="shared" ref="O19:U34" si="14">IFERROR(FIND("MS",G19,5),0)</f>
        <v>0</v>
      </c>
      <c r="T19" s="19">
        <f t="shared" si="14"/>
        <v>0</v>
      </c>
      <c r="U19" s="19">
        <f t="shared" si="14"/>
        <v>0</v>
      </c>
      <c r="V19" s="19"/>
      <c r="W19" s="19">
        <f t="shared" ref="W19:X37" si="15">IFERROR(FIND("MS",K19,5),0)</f>
        <v>0</v>
      </c>
      <c r="X19" s="19">
        <f t="shared" si="15"/>
        <v>0</v>
      </c>
      <c r="Z19" s="19">
        <f t="shared" si="9"/>
        <v>0</v>
      </c>
      <c r="AA19" s="19">
        <f t="shared" si="9"/>
        <v>0</v>
      </c>
      <c r="AB19" s="19">
        <f t="shared" si="9"/>
        <v>0</v>
      </c>
      <c r="AC19" s="19">
        <f t="shared" si="9"/>
        <v>0</v>
      </c>
      <c r="AD19" s="19">
        <f t="shared" si="9"/>
        <v>0</v>
      </c>
      <c r="AE19" s="19">
        <f t="shared" si="9"/>
        <v>0</v>
      </c>
      <c r="AF19" s="19">
        <f t="shared" si="9"/>
        <v>0</v>
      </c>
      <c r="AG19" s="19">
        <f t="shared" si="9"/>
        <v>0</v>
      </c>
      <c r="AH19" s="19">
        <f t="shared" si="9"/>
        <v>0</v>
      </c>
      <c r="AJ19" s="19">
        <f t="shared" si="10"/>
        <v>0</v>
      </c>
    </row>
    <row r="20" spans="1:36" s="19" customFormat="1" ht="35.1" customHeight="1">
      <c r="A20" s="102">
        <f t="shared" si="11"/>
        <v>43787</v>
      </c>
      <c r="B20" s="103">
        <f t="shared" si="8"/>
        <v>43787</v>
      </c>
      <c r="C20" s="110"/>
      <c r="D20" s="110"/>
      <c r="E20" s="110"/>
      <c r="F20" s="110"/>
      <c r="G20" s="110"/>
      <c r="H20" s="110"/>
      <c r="I20" s="17"/>
      <c r="J20" s="9" t="str">
        <f t="shared" si="3"/>
        <v>-</v>
      </c>
      <c r="K20" s="112"/>
      <c r="L20" s="112"/>
      <c r="M20" s="112"/>
      <c r="N20" s="22"/>
      <c r="O20" s="19">
        <f t="shared" si="4"/>
        <v>0</v>
      </c>
      <c r="P20" s="19">
        <f>IFERROR(FIND("MS",#REF!,5),0)</f>
        <v>0</v>
      </c>
      <c r="Q20" s="19">
        <f t="shared" si="5"/>
        <v>0</v>
      </c>
      <c r="R20" s="19">
        <f t="shared" si="13"/>
        <v>0</v>
      </c>
      <c r="S20" s="19">
        <f t="shared" si="14"/>
        <v>0</v>
      </c>
      <c r="T20" s="19">
        <f t="shared" si="14"/>
        <v>0</v>
      </c>
      <c r="U20" s="19">
        <f t="shared" si="14"/>
        <v>0</v>
      </c>
      <c r="W20" s="19">
        <f t="shared" si="15"/>
        <v>0</v>
      </c>
      <c r="X20" s="19">
        <f t="shared" si="15"/>
        <v>0</v>
      </c>
      <c r="Z20" s="19">
        <f t="shared" si="9"/>
        <v>0</v>
      </c>
      <c r="AA20" s="19">
        <f t="shared" si="9"/>
        <v>0</v>
      </c>
      <c r="AB20" s="19">
        <f t="shared" si="9"/>
        <v>0</v>
      </c>
      <c r="AC20" s="19">
        <f t="shared" si="9"/>
        <v>0</v>
      </c>
      <c r="AD20" s="19">
        <f t="shared" si="9"/>
        <v>0</v>
      </c>
      <c r="AE20" s="19">
        <f t="shared" si="9"/>
        <v>0</v>
      </c>
      <c r="AF20" s="19">
        <f t="shared" si="9"/>
        <v>0</v>
      </c>
      <c r="AG20" s="19">
        <f t="shared" si="9"/>
        <v>0</v>
      </c>
      <c r="AH20" s="19">
        <f t="shared" si="9"/>
        <v>0</v>
      </c>
      <c r="AJ20" s="19">
        <f t="shared" si="10"/>
        <v>0</v>
      </c>
    </row>
    <row r="21" spans="1:36" s="19" customFormat="1" ht="35.1" customHeight="1">
      <c r="A21" s="102">
        <f t="shared" si="11"/>
        <v>43788</v>
      </c>
      <c r="B21" s="103">
        <f t="shared" si="8"/>
        <v>43788</v>
      </c>
      <c r="C21" s="110"/>
      <c r="D21" s="110"/>
      <c r="E21" s="110"/>
      <c r="F21" s="110"/>
      <c r="G21" s="110"/>
      <c r="H21" s="110"/>
      <c r="I21" s="17"/>
      <c r="J21" s="9" t="str">
        <f t="shared" si="3"/>
        <v>-</v>
      </c>
      <c r="K21" s="112"/>
      <c r="L21" s="112"/>
      <c r="M21" s="112"/>
      <c r="O21" s="19">
        <f t="shared" si="4"/>
        <v>0</v>
      </c>
      <c r="P21" s="19">
        <f>IFERROR(FIND("MS",#REF!,5),0)</f>
        <v>0</v>
      </c>
      <c r="Q21" s="19">
        <f t="shared" si="5"/>
        <v>0</v>
      </c>
      <c r="R21" s="19">
        <f t="shared" si="13"/>
        <v>0</v>
      </c>
      <c r="S21" s="19">
        <f t="shared" si="14"/>
        <v>0</v>
      </c>
      <c r="T21" s="19">
        <f t="shared" si="14"/>
        <v>0</v>
      </c>
      <c r="U21" s="19">
        <f t="shared" si="14"/>
        <v>0</v>
      </c>
      <c r="W21" s="19">
        <f t="shared" si="15"/>
        <v>0</v>
      </c>
      <c r="X21" s="19">
        <f t="shared" si="15"/>
        <v>0</v>
      </c>
      <c r="Z21" s="19">
        <f t="shared" si="9"/>
        <v>0</v>
      </c>
      <c r="AA21" s="19">
        <f t="shared" si="9"/>
        <v>0</v>
      </c>
      <c r="AB21" s="19">
        <f t="shared" si="9"/>
        <v>0</v>
      </c>
      <c r="AC21" s="19">
        <f t="shared" si="9"/>
        <v>0</v>
      </c>
      <c r="AD21" s="19">
        <f t="shared" si="9"/>
        <v>0</v>
      </c>
      <c r="AE21" s="19">
        <f t="shared" si="9"/>
        <v>0</v>
      </c>
      <c r="AF21" s="19">
        <f t="shared" si="9"/>
        <v>0</v>
      </c>
      <c r="AG21" s="19">
        <f t="shared" si="9"/>
        <v>0</v>
      </c>
      <c r="AH21" s="19">
        <f t="shared" si="9"/>
        <v>0</v>
      </c>
      <c r="AJ21" s="19">
        <f t="shared" si="10"/>
        <v>0</v>
      </c>
    </row>
    <row r="22" spans="1:36" ht="35.1" customHeight="1">
      <c r="A22" s="102">
        <f t="shared" si="11"/>
        <v>43789</v>
      </c>
      <c r="B22" s="103">
        <f t="shared" si="8"/>
        <v>43789</v>
      </c>
      <c r="C22" s="110"/>
      <c r="D22" s="110"/>
      <c r="E22" s="110"/>
      <c r="F22" s="110"/>
      <c r="G22" s="110"/>
      <c r="H22" s="110"/>
      <c r="I22" s="17"/>
      <c r="J22" s="9" t="str">
        <f t="shared" si="3"/>
        <v>-</v>
      </c>
      <c r="K22" s="112"/>
      <c r="L22" s="112"/>
      <c r="M22" s="112"/>
      <c r="O22" s="19">
        <f t="shared" si="4"/>
        <v>0</v>
      </c>
      <c r="P22" s="19">
        <f>IFERROR(FIND("MS",#REF!,5),0)</f>
        <v>0</v>
      </c>
      <c r="Q22" s="19">
        <f t="shared" si="5"/>
        <v>0</v>
      </c>
      <c r="R22" s="19">
        <f t="shared" si="13"/>
        <v>0</v>
      </c>
      <c r="S22" s="19">
        <f t="shared" si="14"/>
        <v>0</v>
      </c>
      <c r="T22" s="19">
        <f t="shared" si="14"/>
        <v>0</v>
      </c>
      <c r="U22" s="19">
        <f t="shared" si="14"/>
        <v>0</v>
      </c>
      <c r="V22" s="19"/>
      <c r="W22" s="19">
        <f t="shared" si="15"/>
        <v>0</v>
      </c>
      <c r="X22" s="19">
        <f t="shared" si="15"/>
        <v>0</v>
      </c>
      <c r="Z22" s="19">
        <f t="shared" si="9"/>
        <v>0</v>
      </c>
      <c r="AA22" s="19">
        <f t="shared" si="9"/>
        <v>0</v>
      </c>
      <c r="AB22" s="19">
        <f t="shared" si="9"/>
        <v>0</v>
      </c>
      <c r="AC22" s="19">
        <f t="shared" si="9"/>
        <v>0</v>
      </c>
      <c r="AD22" s="19">
        <f t="shared" si="9"/>
        <v>0</v>
      </c>
      <c r="AE22" s="19">
        <f t="shared" si="9"/>
        <v>0</v>
      </c>
      <c r="AF22" s="19">
        <f t="shared" si="9"/>
        <v>0</v>
      </c>
      <c r="AG22" s="19">
        <f t="shared" si="9"/>
        <v>0</v>
      </c>
      <c r="AH22" s="19">
        <f t="shared" si="9"/>
        <v>0</v>
      </c>
      <c r="AJ22" s="19">
        <f t="shared" si="10"/>
        <v>0</v>
      </c>
    </row>
    <row r="23" spans="1:36" ht="35.1" customHeight="1">
      <c r="A23" s="102">
        <f t="shared" si="11"/>
        <v>43790</v>
      </c>
      <c r="B23" s="103">
        <f t="shared" si="8"/>
        <v>43790</v>
      </c>
      <c r="C23" s="110"/>
      <c r="D23" s="110"/>
      <c r="E23" s="110"/>
      <c r="F23" s="110"/>
      <c r="G23" s="110"/>
      <c r="H23" s="110"/>
      <c r="I23" s="17"/>
      <c r="J23" s="9" t="str">
        <f t="shared" si="3"/>
        <v>-</v>
      </c>
      <c r="K23" s="112"/>
      <c r="L23" s="112"/>
      <c r="M23" s="112"/>
      <c r="O23" s="19">
        <f t="shared" si="4"/>
        <v>0</v>
      </c>
      <c r="P23" s="19">
        <f>IFERROR(FIND("MS",#REF!,5),0)</f>
        <v>0</v>
      </c>
      <c r="Q23" s="19">
        <f t="shared" si="5"/>
        <v>0</v>
      </c>
      <c r="R23" s="19">
        <f t="shared" si="13"/>
        <v>0</v>
      </c>
      <c r="S23" s="19">
        <f t="shared" si="14"/>
        <v>0</v>
      </c>
      <c r="T23" s="19">
        <f t="shared" si="14"/>
        <v>0</v>
      </c>
      <c r="U23" s="19">
        <f t="shared" si="14"/>
        <v>0</v>
      </c>
      <c r="V23" s="19"/>
      <c r="W23" s="19">
        <f t="shared" si="15"/>
        <v>0</v>
      </c>
      <c r="X23" s="19">
        <f t="shared" si="15"/>
        <v>0</v>
      </c>
      <c r="Z23" s="19">
        <f t="shared" si="9"/>
        <v>0</v>
      </c>
      <c r="AA23" s="19">
        <f t="shared" si="9"/>
        <v>0</v>
      </c>
      <c r="AB23" s="19">
        <f t="shared" si="9"/>
        <v>0</v>
      </c>
      <c r="AC23" s="19">
        <f t="shared" si="9"/>
        <v>0</v>
      </c>
      <c r="AD23" s="19">
        <f t="shared" si="9"/>
        <v>0</v>
      </c>
      <c r="AE23" s="19">
        <f t="shared" si="9"/>
        <v>0</v>
      </c>
      <c r="AF23" s="19">
        <f t="shared" si="9"/>
        <v>0</v>
      </c>
      <c r="AG23" s="19">
        <f t="shared" si="9"/>
        <v>0</v>
      </c>
      <c r="AH23" s="19">
        <f t="shared" si="9"/>
        <v>0</v>
      </c>
      <c r="AJ23" s="19">
        <f t="shared" si="10"/>
        <v>0</v>
      </c>
    </row>
    <row r="24" spans="1:36" s="19" customFormat="1" ht="35.1" customHeight="1">
      <c r="A24" s="102">
        <f t="shared" si="11"/>
        <v>43791</v>
      </c>
      <c r="B24" s="103">
        <f t="shared" si="8"/>
        <v>43791</v>
      </c>
      <c r="C24" s="110"/>
      <c r="D24" s="110"/>
      <c r="E24" s="110"/>
      <c r="F24" s="110"/>
      <c r="G24" s="110"/>
      <c r="H24" s="110"/>
      <c r="I24" s="17"/>
      <c r="J24" s="9" t="str">
        <f t="shared" si="3"/>
        <v>-</v>
      </c>
      <c r="K24" s="112"/>
      <c r="L24" s="112"/>
      <c r="M24" s="112"/>
      <c r="O24" s="19">
        <f t="shared" si="4"/>
        <v>0</v>
      </c>
      <c r="P24" s="19">
        <f>IFERROR(FIND("MS",D24,5),0)</f>
        <v>0</v>
      </c>
      <c r="Q24" s="19">
        <f t="shared" si="5"/>
        <v>0</v>
      </c>
      <c r="R24" s="19">
        <f>IFERROR(FIND("MS",F24,5),0)</f>
        <v>0</v>
      </c>
      <c r="S24" s="19">
        <f t="shared" si="14"/>
        <v>0</v>
      </c>
      <c r="T24" s="19">
        <f t="shared" si="14"/>
        <v>0</v>
      </c>
      <c r="U24" s="19">
        <f t="shared" si="14"/>
        <v>0</v>
      </c>
      <c r="W24" s="19">
        <f t="shared" si="15"/>
        <v>0</v>
      </c>
      <c r="X24" s="19">
        <f t="shared" si="15"/>
        <v>0</v>
      </c>
      <c r="Z24" s="19">
        <f t="shared" si="9"/>
        <v>0</v>
      </c>
      <c r="AA24" s="19">
        <f t="shared" si="9"/>
        <v>0</v>
      </c>
      <c r="AB24" s="19">
        <f t="shared" si="9"/>
        <v>0</v>
      </c>
      <c r="AC24" s="19">
        <f t="shared" si="9"/>
        <v>0</v>
      </c>
      <c r="AD24" s="19">
        <f t="shared" si="9"/>
        <v>0</v>
      </c>
      <c r="AE24" s="19">
        <f t="shared" si="9"/>
        <v>0</v>
      </c>
      <c r="AF24" s="19">
        <f t="shared" si="9"/>
        <v>0</v>
      </c>
      <c r="AG24" s="19">
        <f t="shared" si="9"/>
        <v>0</v>
      </c>
      <c r="AH24" s="19">
        <f t="shared" si="9"/>
        <v>0</v>
      </c>
      <c r="AJ24" s="19">
        <f t="shared" si="10"/>
        <v>0</v>
      </c>
    </row>
    <row r="25" spans="1:36" s="19" customFormat="1" ht="35.1" customHeight="1">
      <c r="A25" s="102">
        <f t="shared" si="11"/>
        <v>43792</v>
      </c>
      <c r="B25" s="103">
        <f t="shared" si="8"/>
        <v>43792</v>
      </c>
      <c r="C25" s="110"/>
      <c r="D25" s="110"/>
      <c r="E25" s="110"/>
      <c r="F25" s="110"/>
      <c r="G25" s="110"/>
      <c r="H25" s="110"/>
      <c r="I25" s="17"/>
      <c r="J25" s="9" t="str">
        <f t="shared" si="3"/>
        <v>-</v>
      </c>
      <c r="K25" s="112"/>
      <c r="L25" s="112"/>
      <c r="M25" s="112"/>
      <c r="O25" s="19">
        <f t="shared" si="4"/>
        <v>0</v>
      </c>
      <c r="P25" s="19">
        <f>IFERROR(FIND("MS",#REF!,5),0)</f>
        <v>0</v>
      </c>
      <c r="Q25" s="19">
        <f>IFERROR(FIND("MS",#REF!,5),0)</f>
        <v>0</v>
      </c>
      <c r="R25" s="19">
        <f>IFERROR(FIND("MS",D25,5),0)</f>
        <v>0</v>
      </c>
      <c r="S25" s="19">
        <f t="shared" si="14"/>
        <v>0</v>
      </c>
      <c r="T25" s="19">
        <f t="shared" si="14"/>
        <v>0</v>
      </c>
      <c r="U25" s="19">
        <f t="shared" si="14"/>
        <v>0</v>
      </c>
      <c r="W25" s="19">
        <f t="shared" si="15"/>
        <v>0</v>
      </c>
      <c r="X25" s="19">
        <f t="shared" si="15"/>
        <v>0</v>
      </c>
      <c r="Z25" s="19">
        <f t="shared" si="9"/>
        <v>0</v>
      </c>
      <c r="AA25" s="19">
        <f t="shared" si="9"/>
        <v>0</v>
      </c>
      <c r="AB25" s="19">
        <f t="shared" si="9"/>
        <v>0</v>
      </c>
      <c r="AC25" s="19">
        <f t="shared" si="9"/>
        <v>0</v>
      </c>
      <c r="AD25" s="19">
        <f t="shared" si="9"/>
        <v>0</v>
      </c>
      <c r="AE25" s="19">
        <f t="shared" si="9"/>
        <v>0</v>
      </c>
      <c r="AF25" s="19">
        <f t="shared" si="9"/>
        <v>0</v>
      </c>
      <c r="AG25" s="19">
        <f t="shared" si="9"/>
        <v>0</v>
      </c>
      <c r="AH25" s="19">
        <f t="shared" si="9"/>
        <v>0</v>
      </c>
      <c r="AJ25" s="19">
        <f t="shared" si="10"/>
        <v>0</v>
      </c>
    </row>
    <row r="26" spans="1:36" ht="35.1" customHeight="1">
      <c r="A26" s="102">
        <f t="shared" si="11"/>
        <v>43793</v>
      </c>
      <c r="B26" s="103">
        <f t="shared" si="8"/>
        <v>43793</v>
      </c>
      <c r="C26" s="110"/>
      <c r="D26" s="110"/>
      <c r="E26" s="110"/>
      <c r="F26" s="110"/>
      <c r="G26" s="110"/>
      <c r="H26" s="110"/>
      <c r="I26" s="17"/>
      <c r="J26" s="9" t="str">
        <f t="shared" si="3"/>
        <v>-</v>
      </c>
      <c r="K26" s="112"/>
      <c r="L26" s="112"/>
      <c r="M26" s="112"/>
      <c r="O26" s="19">
        <f t="shared" si="4"/>
        <v>0</v>
      </c>
      <c r="P26" s="19">
        <f>IFERROR(FIND("MS",#REF!,5),0)</f>
        <v>0</v>
      </c>
      <c r="Q26" s="19">
        <f t="shared" ref="Q26:Q30" si="16">IFERROR(FIND("MS",E26,5),0)</f>
        <v>0</v>
      </c>
      <c r="R26" s="19">
        <f>IFERROR(FIND("MS",D26,5),0)</f>
        <v>0</v>
      </c>
      <c r="S26" s="19">
        <f t="shared" si="14"/>
        <v>0</v>
      </c>
      <c r="T26" s="19">
        <f t="shared" si="14"/>
        <v>0</v>
      </c>
      <c r="U26" s="19">
        <f t="shared" si="14"/>
        <v>0</v>
      </c>
      <c r="V26" s="19"/>
      <c r="W26" s="19">
        <f t="shared" si="15"/>
        <v>0</v>
      </c>
      <c r="X26" s="19">
        <f t="shared" si="15"/>
        <v>0</v>
      </c>
      <c r="Z26" s="19">
        <f t="shared" si="9"/>
        <v>0</v>
      </c>
      <c r="AA26" s="19">
        <f t="shared" si="9"/>
        <v>0</v>
      </c>
      <c r="AB26" s="19">
        <f t="shared" si="9"/>
        <v>0</v>
      </c>
      <c r="AC26" s="19">
        <f t="shared" si="9"/>
        <v>0</v>
      </c>
      <c r="AD26" s="19">
        <f t="shared" si="9"/>
        <v>0</v>
      </c>
      <c r="AE26" s="19">
        <f t="shared" si="9"/>
        <v>0</v>
      </c>
      <c r="AF26" s="19">
        <f t="shared" si="9"/>
        <v>0</v>
      </c>
      <c r="AG26" s="19">
        <f t="shared" si="9"/>
        <v>0</v>
      </c>
      <c r="AH26" s="19">
        <f t="shared" si="9"/>
        <v>0</v>
      </c>
      <c r="AJ26" s="19">
        <f t="shared" si="10"/>
        <v>0</v>
      </c>
    </row>
    <row r="27" spans="1:36" s="21" customFormat="1" ht="35.1" customHeight="1">
      <c r="A27" s="102">
        <f t="shared" si="11"/>
        <v>43794</v>
      </c>
      <c r="B27" s="103">
        <f t="shared" si="8"/>
        <v>43794</v>
      </c>
      <c r="C27" s="110"/>
      <c r="D27" s="110"/>
      <c r="E27" s="110"/>
      <c r="F27" s="110"/>
      <c r="G27" s="110"/>
      <c r="H27" s="110"/>
      <c r="I27" s="17"/>
      <c r="J27" s="9" t="str">
        <f t="shared" si="3"/>
        <v>-</v>
      </c>
      <c r="K27" s="112"/>
      <c r="L27" s="112"/>
      <c r="M27" s="112"/>
      <c r="O27" s="19">
        <f t="shared" si="4"/>
        <v>0</v>
      </c>
      <c r="P27" s="19">
        <f>IFERROR(FIND("MS",#REF!,5),0)</f>
        <v>0</v>
      </c>
      <c r="Q27" s="19">
        <f t="shared" si="16"/>
        <v>0</v>
      </c>
      <c r="R27" s="19">
        <f>IFERROR(FIND("MS",D27,5),0)</f>
        <v>0</v>
      </c>
      <c r="S27" s="19">
        <f t="shared" si="14"/>
        <v>0</v>
      </c>
      <c r="T27" s="19">
        <f t="shared" si="14"/>
        <v>0</v>
      </c>
      <c r="U27" s="19">
        <f t="shared" si="14"/>
        <v>0</v>
      </c>
      <c r="V27" s="19"/>
      <c r="W27" s="19">
        <f t="shared" si="15"/>
        <v>0</v>
      </c>
      <c r="X27" s="19">
        <f t="shared" si="15"/>
        <v>0</v>
      </c>
      <c r="Z27" s="19">
        <f t="shared" si="9"/>
        <v>0</v>
      </c>
      <c r="AA27" s="19">
        <f t="shared" si="9"/>
        <v>0</v>
      </c>
      <c r="AB27" s="19">
        <f t="shared" si="9"/>
        <v>0</v>
      </c>
      <c r="AC27" s="19">
        <f t="shared" si="9"/>
        <v>0</v>
      </c>
      <c r="AD27" s="19">
        <f t="shared" si="9"/>
        <v>0</v>
      </c>
      <c r="AE27" s="19">
        <f t="shared" si="9"/>
        <v>0</v>
      </c>
      <c r="AF27" s="19">
        <f t="shared" si="9"/>
        <v>0</v>
      </c>
      <c r="AG27" s="19">
        <f t="shared" si="9"/>
        <v>0</v>
      </c>
      <c r="AH27" s="19">
        <f t="shared" si="9"/>
        <v>0</v>
      </c>
      <c r="AJ27" s="19">
        <f t="shared" si="10"/>
        <v>0</v>
      </c>
    </row>
    <row r="28" spans="1:36" s="19" customFormat="1" ht="35.1" customHeight="1">
      <c r="A28" s="102">
        <f t="shared" si="11"/>
        <v>43795</v>
      </c>
      <c r="B28" s="103">
        <f t="shared" si="8"/>
        <v>43795</v>
      </c>
      <c r="C28" s="110"/>
      <c r="D28" s="110"/>
      <c r="E28" s="110"/>
      <c r="F28" s="110"/>
      <c r="G28" s="110"/>
      <c r="H28" s="110"/>
      <c r="I28" s="16"/>
      <c r="J28" s="9" t="str">
        <f t="shared" si="3"/>
        <v>-</v>
      </c>
      <c r="K28" s="112"/>
      <c r="L28" s="112"/>
      <c r="M28" s="112"/>
      <c r="O28" s="19">
        <f t="shared" si="4"/>
        <v>0</v>
      </c>
      <c r="P28" s="19">
        <f>IFERROR(FIND("MS",#REF!,5),0)</f>
        <v>0</v>
      </c>
      <c r="Q28" s="19">
        <f t="shared" si="16"/>
        <v>0</v>
      </c>
      <c r="R28" s="19">
        <f>IFERROR(FIND("MS",D28,5),0)</f>
        <v>0</v>
      </c>
      <c r="S28" s="19">
        <f t="shared" si="14"/>
        <v>0</v>
      </c>
      <c r="T28" s="19">
        <f t="shared" si="14"/>
        <v>0</v>
      </c>
      <c r="U28" s="19">
        <f t="shared" si="14"/>
        <v>0</v>
      </c>
      <c r="W28" s="19">
        <f t="shared" si="15"/>
        <v>0</v>
      </c>
      <c r="X28" s="19">
        <f t="shared" si="15"/>
        <v>0</v>
      </c>
      <c r="Z28" s="19">
        <f t="shared" si="9"/>
        <v>0</v>
      </c>
      <c r="AA28" s="19">
        <f t="shared" si="9"/>
        <v>0</v>
      </c>
      <c r="AB28" s="19">
        <f t="shared" si="9"/>
        <v>0</v>
      </c>
      <c r="AC28" s="19">
        <f t="shared" si="9"/>
        <v>0</v>
      </c>
      <c r="AD28" s="19">
        <f t="shared" si="9"/>
        <v>0</v>
      </c>
      <c r="AE28" s="19">
        <f t="shared" si="9"/>
        <v>0</v>
      </c>
      <c r="AF28" s="19">
        <f t="shared" si="9"/>
        <v>0</v>
      </c>
      <c r="AG28" s="19">
        <f t="shared" si="9"/>
        <v>0</v>
      </c>
      <c r="AH28" s="19">
        <f t="shared" si="9"/>
        <v>0</v>
      </c>
      <c r="AJ28" s="19">
        <f t="shared" si="10"/>
        <v>0</v>
      </c>
    </row>
    <row r="29" spans="1:36" ht="35.1" customHeight="1">
      <c r="A29" s="102">
        <f t="shared" si="11"/>
        <v>43796</v>
      </c>
      <c r="B29" s="103">
        <f t="shared" si="8"/>
        <v>43796</v>
      </c>
      <c r="C29" s="110"/>
      <c r="D29" s="110"/>
      <c r="E29" s="110"/>
      <c r="F29" s="110"/>
      <c r="G29" s="110"/>
      <c r="H29" s="110"/>
      <c r="I29" s="16"/>
      <c r="J29" s="9" t="str">
        <f t="shared" si="3"/>
        <v>-</v>
      </c>
      <c r="K29" s="112"/>
      <c r="L29" s="112"/>
      <c r="M29" s="112"/>
      <c r="O29" s="19">
        <f t="shared" si="4"/>
        <v>0</v>
      </c>
      <c r="P29" s="19">
        <f>IFERROR(FIND("MS",#REF!,5),0)</f>
        <v>0</v>
      </c>
      <c r="Q29" s="19">
        <f t="shared" si="16"/>
        <v>0</v>
      </c>
      <c r="R29" s="19">
        <f>IFERROR(FIND("MS",D29,5),0)</f>
        <v>0</v>
      </c>
      <c r="S29" s="19">
        <f t="shared" si="14"/>
        <v>0</v>
      </c>
      <c r="T29" s="19">
        <f t="shared" si="14"/>
        <v>0</v>
      </c>
      <c r="U29" s="19">
        <f t="shared" si="14"/>
        <v>0</v>
      </c>
      <c r="V29" s="19"/>
      <c r="W29" s="19">
        <f t="shared" si="15"/>
        <v>0</v>
      </c>
      <c r="X29" s="19">
        <f t="shared" si="15"/>
        <v>0</v>
      </c>
      <c r="Z29" s="19">
        <f t="shared" si="9"/>
        <v>0</v>
      </c>
      <c r="AA29" s="19">
        <f t="shared" si="9"/>
        <v>0</v>
      </c>
      <c r="AB29" s="19">
        <f t="shared" si="9"/>
        <v>0</v>
      </c>
      <c r="AC29" s="19">
        <f t="shared" si="9"/>
        <v>0</v>
      </c>
      <c r="AD29" s="19">
        <f t="shared" si="9"/>
        <v>0</v>
      </c>
      <c r="AE29" s="19">
        <f t="shared" si="9"/>
        <v>0</v>
      </c>
      <c r="AF29" s="19">
        <f t="shared" si="9"/>
        <v>0</v>
      </c>
      <c r="AG29" s="19">
        <f t="shared" si="9"/>
        <v>0</v>
      </c>
      <c r="AH29" s="19">
        <f t="shared" si="9"/>
        <v>0</v>
      </c>
      <c r="AJ29" s="19">
        <f t="shared" si="10"/>
        <v>0</v>
      </c>
    </row>
    <row r="30" spans="1:36" ht="35.1" customHeight="1">
      <c r="A30" s="102">
        <f t="shared" si="11"/>
        <v>43797</v>
      </c>
      <c r="B30" s="103">
        <f t="shared" si="8"/>
        <v>43797</v>
      </c>
      <c r="C30" s="110"/>
      <c r="D30" s="110"/>
      <c r="E30" s="110"/>
      <c r="F30" s="110"/>
      <c r="G30" s="110"/>
      <c r="H30" s="110"/>
      <c r="I30" s="16"/>
      <c r="J30" s="9" t="str">
        <f t="shared" si="3"/>
        <v>-</v>
      </c>
      <c r="K30" s="112"/>
      <c r="L30" s="112"/>
      <c r="M30" s="112"/>
      <c r="O30" s="19">
        <f t="shared" si="4"/>
        <v>0</v>
      </c>
      <c r="P30" s="19">
        <f>IFERROR(FIND("MS",D30,5),0)</f>
        <v>0</v>
      </c>
      <c r="Q30" s="19">
        <f t="shared" si="16"/>
        <v>0</v>
      </c>
      <c r="R30" s="19">
        <f>IFERROR(FIND("MS",F30,5),0)</f>
        <v>0</v>
      </c>
      <c r="S30" s="19">
        <f t="shared" si="14"/>
        <v>0</v>
      </c>
      <c r="T30" s="19">
        <f t="shared" si="14"/>
        <v>0</v>
      </c>
      <c r="U30" s="19">
        <f t="shared" si="14"/>
        <v>0</v>
      </c>
      <c r="V30" s="19"/>
      <c r="W30" s="19">
        <f t="shared" si="15"/>
        <v>0</v>
      </c>
      <c r="X30" s="19">
        <f t="shared" si="15"/>
        <v>0</v>
      </c>
      <c r="Z30" s="19">
        <f t="shared" si="9"/>
        <v>0</v>
      </c>
      <c r="AA30" s="19">
        <f t="shared" si="9"/>
        <v>0</v>
      </c>
      <c r="AB30" s="19">
        <f t="shared" si="9"/>
        <v>0</v>
      </c>
      <c r="AC30" s="19">
        <f t="shared" si="9"/>
        <v>0</v>
      </c>
      <c r="AD30" s="19">
        <f t="shared" si="9"/>
        <v>0</v>
      </c>
      <c r="AE30" s="19">
        <f t="shared" si="9"/>
        <v>0</v>
      </c>
      <c r="AF30" s="19">
        <f t="shared" si="9"/>
        <v>0</v>
      </c>
      <c r="AG30" s="19">
        <f t="shared" si="9"/>
        <v>0</v>
      </c>
      <c r="AH30" s="19">
        <f t="shared" si="9"/>
        <v>0</v>
      </c>
      <c r="AJ30" s="19">
        <f t="shared" si="10"/>
        <v>0</v>
      </c>
    </row>
    <row r="31" spans="1:36" s="19" customFormat="1" ht="35.1" customHeight="1">
      <c r="A31" s="102">
        <f t="shared" si="11"/>
        <v>43798</v>
      </c>
      <c r="B31" s="103">
        <f t="shared" si="8"/>
        <v>43798</v>
      </c>
      <c r="C31" s="110"/>
      <c r="D31" s="110"/>
      <c r="E31" s="110"/>
      <c r="F31" s="110"/>
      <c r="G31" s="110"/>
      <c r="H31" s="110"/>
      <c r="I31" s="16"/>
      <c r="J31" s="9" t="str">
        <f t="shared" si="3"/>
        <v>-</v>
      </c>
      <c r="K31" s="112"/>
      <c r="L31" s="112"/>
      <c r="M31" s="112"/>
      <c r="O31" s="19">
        <f>IFERROR(FIND("MS",#REF!,5),0)</f>
        <v>0</v>
      </c>
      <c r="P31" s="19">
        <f>IFERROR(FIND("MS",C31,5),0)</f>
        <v>0</v>
      </c>
      <c r="Q31" s="19">
        <f>IFERROR(FIND("MS",#REF!,5),0)</f>
        <v>0</v>
      </c>
      <c r="R31" s="19">
        <f>IFERROR(FIND("MS",F31,5),0)</f>
        <v>0</v>
      </c>
      <c r="S31" s="19">
        <f t="shared" si="14"/>
        <v>0</v>
      </c>
      <c r="T31" s="19">
        <f t="shared" si="14"/>
        <v>0</v>
      </c>
      <c r="U31" s="19">
        <f t="shared" si="14"/>
        <v>0</v>
      </c>
      <c r="W31" s="19">
        <f t="shared" si="15"/>
        <v>0</v>
      </c>
      <c r="X31" s="19">
        <f t="shared" si="15"/>
        <v>0</v>
      </c>
      <c r="Z31" s="19">
        <f t="shared" si="9"/>
        <v>0</v>
      </c>
      <c r="AA31" s="19">
        <f t="shared" si="9"/>
        <v>0</v>
      </c>
      <c r="AB31" s="19">
        <f t="shared" si="9"/>
        <v>0</v>
      </c>
      <c r="AC31" s="19">
        <f t="shared" si="9"/>
        <v>0</v>
      </c>
      <c r="AD31" s="19">
        <f t="shared" si="9"/>
        <v>0</v>
      </c>
      <c r="AE31" s="19">
        <f t="shared" si="9"/>
        <v>0</v>
      </c>
      <c r="AF31" s="19">
        <f t="shared" si="9"/>
        <v>0</v>
      </c>
      <c r="AG31" s="19">
        <f t="shared" si="9"/>
        <v>0</v>
      </c>
      <c r="AH31" s="19">
        <f t="shared" si="9"/>
        <v>0</v>
      </c>
      <c r="AJ31" s="19">
        <f t="shared" si="10"/>
        <v>0</v>
      </c>
    </row>
    <row r="32" spans="1:36" s="19" customFormat="1" ht="35.1" customHeight="1">
      <c r="A32" s="102">
        <f t="shared" si="11"/>
        <v>43799</v>
      </c>
      <c r="B32" s="103">
        <f t="shared" si="8"/>
        <v>43799</v>
      </c>
      <c r="C32" s="110"/>
      <c r="D32" s="110"/>
      <c r="E32" s="110"/>
      <c r="F32" s="110"/>
      <c r="G32" s="110"/>
      <c r="H32" s="110"/>
      <c r="I32" s="17"/>
      <c r="J32" s="9" t="str">
        <f t="shared" si="3"/>
        <v>-</v>
      </c>
      <c r="K32" s="112"/>
      <c r="L32" s="112"/>
      <c r="M32" s="112"/>
      <c r="O32" s="19">
        <f>IFERROR(FIND("MS",#REF!,5),0)</f>
        <v>0</v>
      </c>
      <c r="P32" s="19">
        <f>IFERROR(FIND("MS",C32,5),0)</f>
        <v>0</v>
      </c>
      <c r="Q32" s="19">
        <f>IFERROR(FIND("MS",#REF!,5),0)</f>
        <v>0</v>
      </c>
      <c r="R32" s="19">
        <f>IFERROR(FIND("MS",D32,5),0)</f>
        <v>0</v>
      </c>
      <c r="S32" s="19">
        <f t="shared" si="14"/>
        <v>0</v>
      </c>
      <c r="T32" s="19">
        <f t="shared" si="14"/>
        <v>0</v>
      </c>
      <c r="U32" s="19">
        <f t="shared" si="14"/>
        <v>0</v>
      </c>
      <c r="W32" s="19">
        <f t="shared" si="15"/>
        <v>0</v>
      </c>
      <c r="X32" s="19">
        <f t="shared" si="15"/>
        <v>0</v>
      </c>
      <c r="Z32" s="19">
        <f t="shared" si="9"/>
        <v>0</v>
      </c>
      <c r="AA32" s="19">
        <f t="shared" si="9"/>
        <v>0</v>
      </c>
      <c r="AB32" s="19">
        <f t="shared" si="9"/>
        <v>0</v>
      </c>
      <c r="AC32" s="19">
        <f t="shared" si="9"/>
        <v>0</v>
      </c>
      <c r="AD32" s="19">
        <f t="shared" si="9"/>
        <v>0</v>
      </c>
      <c r="AE32" s="19">
        <f t="shared" si="9"/>
        <v>0</v>
      </c>
      <c r="AF32" s="19">
        <f t="shared" si="9"/>
        <v>0</v>
      </c>
      <c r="AG32" s="19">
        <f t="shared" si="9"/>
        <v>0</v>
      </c>
      <c r="AH32" s="19">
        <f t="shared" si="9"/>
        <v>0</v>
      </c>
      <c r="AJ32" s="19">
        <f t="shared" si="10"/>
        <v>0</v>
      </c>
    </row>
    <row r="33" spans="1:36" ht="35.1" customHeight="1">
      <c r="A33" s="102">
        <f>A32+1</f>
        <v>43800</v>
      </c>
      <c r="B33" s="103">
        <f t="shared" si="8"/>
        <v>43800</v>
      </c>
      <c r="C33" s="110"/>
      <c r="D33" s="110"/>
      <c r="E33" s="110"/>
      <c r="F33" s="110"/>
      <c r="G33" s="110"/>
      <c r="H33" s="110"/>
      <c r="I33" s="17"/>
      <c r="J33" s="9" t="str">
        <f t="shared" si="3"/>
        <v>-</v>
      </c>
      <c r="K33" s="112"/>
      <c r="L33" s="112"/>
      <c r="M33" s="112"/>
      <c r="O33" s="19">
        <f>IFERROR(FIND("MS",C33,5),0)</f>
        <v>0</v>
      </c>
      <c r="P33" s="19">
        <f>IFERROR(FIND("MS",#REF!,5),0)</f>
        <v>0</v>
      </c>
      <c r="Q33" s="19">
        <f>IFERROR(FIND("MS",E33,5),0)</f>
        <v>0</v>
      </c>
      <c r="R33" s="19">
        <f>IFERROR(FIND("MS",D33,5),0)</f>
        <v>0</v>
      </c>
      <c r="S33" s="19">
        <f t="shared" si="14"/>
        <v>0</v>
      </c>
      <c r="T33" s="19">
        <f t="shared" si="14"/>
        <v>0</v>
      </c>
      <c r="U33" s="19">
        <f t="shared" si="14"/>
        <v>0</v>
      </c>
      <c r="V33" s="19"/>
      <c r="W33" s="19">
        <f t="shared" si="15"/>
        <v>0</v>
      </c>
      <c r="X33" s="19">
        <f t="shared" si="15"/>
        <v>0</v>
      </c>
      <c r="Z33" s="19">
        <f t="shared" si="9"/>
        <v>0</v>
      </c>
      <c r="AA33" s="19">
        <f t="shared" si="9"/>
        <v>0</v>
      </c>
      <c r="AB33" s="19">
        <f t="shared" si="9"/>
        <v>0</v>
      </c>
      <c r="AC33" s="19">
        <f t="shared" si="9"/>
        <v>0</v>
      </c>
      <c r="AD33" s="19">
        <f t="shared" si="9"/>
        <v>0</v>
      </c>
      <c r="AE33" s="19">
        <f t="shared" si="9"/>
        <v>0</v>
      </c>
      <c r="AF33" s="19">
        <f t="shared" si="9"/>
        <v>0</v>
      </c>
      <c r="AG33" s="19">
        <f t="shared" si="9"/>
        <v>0</v>
      </c>
      <c r="AH33" s="19">
        <f t="shared" si="9"/>
        <v>0</v>
      </c>
      <c r="AJ33" s="19">
        <f t="shared" si="10"/>
        <v>0</v>
      </c>
    </row>
    <row r="34" spans="1:36" s="19" customFormat="1" ht="35.1" customHeight="1">
      <c r="A34" s="26"/>
      <c r="B34" s="27"/>
      <c r="C34" s="28"/>
      <c r="D34" s="29"/>
      <c r="E34" s="30"/>
      <c r="F34" s="30"/>
      <c r="G34" s="28"/>
      <c r="H34" s="31"/>
      <c r="I34" s="6"/>
      <c r="J34" s="32"/>
      <c r="K34" s="33"/>
      <c r="L34" s="34"/>
      <c r="M34" s="8"/>
      <c r="O34" s="19">
        <f t="shared" si="14"/>
        <v>0</v>
      </c>
      <c r="P34" s="19">
        <f t="shared" si="14"/>
        <v>0</v>
      </c>
      <c r="Q34" s="19">
        <f t="shared" si="14"/>
        <v>0</v>
      </c>
      <c r="R34" s="19">
        <f t="shared" si="14"/>
        <v>0</v>
      </c>
      <c r="S34" s="19">
        <f t="shared" si="14"/>
        <v>0</v>
      </c>
      <c r="T34" s="19">
        <f t="shared" si="14"/>
        <v>0</v>
      </c>
      <c r="U34" s="19">
        <f t="shared" si="14"/>
        <v>0</v>
      </c>
      <c r="W34" s="19">
        <f t="shared" si="15"/>
        <v>0</v>
      </c>
      <c r="X34" s="19">
        <f t="shared" si="15"/>
        <v>0</v>
      </c>
      <c r="Z34" s="19">
        <f t="shared" si="9"/>
        <v>0</v>
      </c>
      <c r="AA34" s="19">
        <f t="shared" si="9"/>
        <v>0</v>
      </c>
      <c r="AB34" s="19">
        <f t="shared" si="9"/>
        <v>0</v>
      </c>
      <c r="AC34" s="19">
        <f t="shared" si="9"/>
        <v>0</v>
      </c>
      <c r="AD34" s="19">
        <f t="shared" si="9"/>
        <v>0</v>
      </c>
      <c r="AE34" s="19">
        <f t="shared" si="9"/>
        <v>0</v>
      </c>
      <c r="AF34" s="19">
        <f t="shared" si="9"/>
        <v>0</v>
      </c>
      <c r="AG34" s="19">
        <f t="shared" si="9"/>
        <v>0</v>
      </c>
      <c r="AH34" s="19">
        <f t="shared" si="9"/>
        <v>0</v>
      </c>
      <c r="AJ34" s="19">
        <f t="shared" si="10"/>
        <v>0</v>
      </c>
    </row>
    <row r="35" spans="1:36" s="19" customFormat="1" ht="35.1" customHeight="1">
      <c r="A35" s="26"/>
      <c r="B35" s="27"/>
      <c r="C35" s="28"/>
      <c r="D35" s="29"/>
      <c r="E35" s="30"/>
      <c r="F35" s="30"/>
      <c r="G35" s="28"/>
      <c r="H35" s="31"/>
      <c r="I35" s="6"/>
      <c r="J35" s="32"/>
      <c r="K35" s="33"/>
      <c r="L35" s="34"/>
      <c r="M35" s="8"/>
      <c r="O35" s="19">
        <f t="shared" ref="O35:U37" si="17">IFERROR(FIND("MS",C35,5),0)</f>
        <v>0</v>
      </c>
      <c r="P35" s="19">
        <f t="shared" si="17"/>
        <v>0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f t="shared" si="17"/>
        <v>0</v>
      </c>
      <c r="U35" s="19">
        <f t="shared" si="17"/>
        <v>0</v>
      </c>
      <c r="W35" s="19">
        <f t="shared" si="15"/>
        <v>0</v>
      </c>
      <c r="X35" s="19">
        <f t="shared" si="15"/>
        <v>0</v>
      </c>
      <c r="Z35" s="19">
        <f t="shared" si="9"/>
        <v>0</v>
      </c>
      <c r="AA35" s="19">
        <f t="shared" si="9"/>
        <v>0</v>
      </c>
      <c r="AB35" s="19">
        <f t="shared" si="9"/>
        <v>0</v>
      </c>
      <c r="AC35" s="19">
        <f t="shared" si="9"/>
        <v>0</v>
      </c>
      <c r="AD35" s="19">
        <f t="shared" si="9"/>
        <v>0</v>
      </c>
      <c r="AE35" s="19">
        <f t="shared" si="9"/>
        <v>0</v>
      </c>
      <c r="AF35" s="19">
        <f t="shared" si="9"/>
        <v>0</v>
      </c>
      <c r="AG35" s="19">
        <f t="shared" si="9"/>
        <v>0</v>
      </c>
      <c r="AH35" s="19">
        <f t="shared" si="9"/>
        <v>0</v>
      </c>
      <c r="AJ35" s="19">
        <f t="shared" si="10"/>
        <v>0</v>
      </c>
    </row>
    <row r="36" spans="1:36" ht="25.15" customHeight="1">
      <c r="A36" s="26"/>
      <c r="B36" s="27"/>
      <c r="C36" s="28"/>
      <c r="D36" s="29"/>
      <c r="E36" s="30"/>
      <c r="F36" s="30"/>
      <c r="G36" s="28"/>
      <c r="H36" s="31"/>
      <c r="I36" s="6"/>
      <c r="J36" s="32"/>
      <c r="K36" s="33"/>
      <c r="L36" s="34"/>
      <c r="M36" s="8"/>
      <c r="O36" s="19">
        <f t="shared" si="17"/>
        <v>0</v>
      </c>
      <c r="P36" s="19">
        <f t="shared" si="17"/>
        <v>0</v>
      </c>
      <c r="Q36" s="19">
        <f t="shared" si="17"/>
        <v>0</v>
      </c>
      <c r="R36" s="19">
        <f t="shared" si="17"/>
        <v>0</v>
      </c>
      <c r="S36" s="19">
        <f t="shared" si="17"/>
        <v>0</v>
      </c>
      <c r="T36" s="19">
        <f t="shared" si="17"/>
        <v>0</v>
      </c>
      <c r="U36" s="19">
        <f t="shared" si="17"/>
        <v>0</v>
      </c>
      <c r="V36" s="19"/>
      <c r="W36" s="19">
        <f t="shared" si="15"/>
        <v>0</v>
      </c>
      <c r="X36" s="19">
        <f t="shared" si="15"/>
        <v>0</v>
      </c>
      <c r="Z36" s="19">
        <f t="shared" si="9"/>
        <v>0</v>
      </c>
      <c r="AA36" s="19">
        <f t="shared" si="9"/>
        <v>0</v>
      </c>
      <c r="AB36" s="19">
        <f t="shared" si="9"/>
        <v>0</v>
      </c>
      <c r="AC36" s="19">
        <f t="shared" si="9"/>
        <v>0</v>
      </c>
      <c r="AD36" s="19">
        <f t="shared" si="9"/>
        <v>0</v>
      </c>
      <c r="AE36" s="19">
        <f t="shared" si="9"/>
        <v>0</v>
      </c>
      <c r="AF36" s="19">
        <f t="shared" si="9"/>
        <v>0</v>
      </c>
      <c r="AG36" s="19">
        <f t="shared" si="9"/>
        <v>0</v>
      </c>
      <c r="AH36" s="19">
        <f t="shared" si="9"/>
        <v>0</v>
      </c>
      <c r="AJ36" s="19">
        <f t="shared" si="10"/>
        <v>0</v>
      </c>
    </row>
    <row r="37" spans="1:36" ht="25.15" customHeight="1" thickBot="1">
      <c r="A37" s="35"/>
      <c r="B37" s="36"/>
      <c r="C37" s="6"/>
      <c r="D37" s="6"/>
      <c r="E37" s="6"/>
      <c r="F37" s="6"/>
      <c r="G37" s="6"/>
      <c r="H37" s="6"/>
      <c r="I37" s="6"/>
      <c r="J37" s="32"/>
      <c r="K37" s="6"/>
      <c r="L37" s="6"/>
      <c r="M37" s="1"/>
      <c r="O37" s="19">
        <f t="shared" si="17"/>
        <v>0</v>
      </c>
      <c r="P37" s="19">
        <f t="shared" si="17"/>
        <v>0</v>
      </c>
      <c r="Q37" s="19">
        <f t="shared" si="17"/>
        <v>0</v>
      </c>
      <c r="R37" s="19">
        <f t="shared" si="17"/>
        <v>0</v>
      </c>
      <c r="S37" s="19">
        <f t="shared" si="17"/>
        <v>0</v>
      </c>
      <c r="T37" s="19">
        <f t="shared" si="17"/>
        <v>0</v>
      </c>
      <c r="U37" s="19">
        <f t="shared" si="17"/>
        <v>0</v>
      </c>
      <c r="V37" s="19"/>
      <c r="W37" s="19">
        <f t="shared" si="15"/>
        <v>0</v>
      </c>
      <c r="X37" s="19">
        <f t="shared" si="15"/>
        <v>0</v>
      </c>
      <c r="Z37" s="19">
        <f t="shared" si="9"/>
        <v>0</v>
      </c>
      <c r="AA37" s="19">
        <f t="shared" si="9"/>
        <v>0</v>
      </c>
      <c r="AB37" s="19">
        <f t="shared" si="9"/>
        <v>0</v>
      </c>
      <c r="AC37" s="19">
        <f t="shared" si="9"/>
        <v>0</v>
      </c>
      <c r="AD37" s="19">
        <f t="shared" si="9"/>
        <v>0</v>
      </c>
      <c r="AE37" s="19">
        <f t="shared" si="9"/>
        <v>0</v>
      </c>
      <c r="AF37" s="19">
        <f t="shared" si="9"/>
        <v>0</v>
      </c>
      <c r="AG37" s="19">
        <f t="shared" si="9"/>
        <v>0</v>
      </c>
      <c r="AH37" s="19">
        <f t="shared" si="9"/>
        <v>0</v>
      </c>
      <c r="AJ37" s="19">
        <f t="shared" si="10"/>
        <v>0</v>
      </c>
    </row>
    <row r="38" spans="1:36" ht="25.15" customHeight="1" thickBot="1">
      <c r="A38" s="544" t="s">
        <v>54</v>
      </c>
      <c r="B38" s="545"/>
      <c r="C38" s="545"/>
      <c r="D38" s="545"/>
      <c r="E38" s="545"/>
      <c r="F38" s="545"/>
      <c r="G38" s="545"/>
      <c r="H38" s="545"/>
      <c r="I38" s="545"/>
      <c r="J38" s="545"/>
      <c r="K38" s="545"/>
      <c r="L38" s="545"/>
      <c r="M38" s="545"/>
      <c r="N38" s="545"/>
      <c r="O38" s="37"/>
    </row>
    <row r="39" spans="1:36" ht="38.25" customHeight="1" thickBot="1">
      <c r="A39" s="546" t="s">
        <v>57</v>
      </c>
      <c r="B39" s="548" t="s">
        <v>51</v>
      </c>
      <c r="C39" s="548"/>
      <c r="D39" s="548"/>
      <c r="E39" s="548"/>
      <c r="F39" s="548"/>
      <c r="G39" s="549"/>
      <c r="H39" s="550" t="s">
        <v>55</v>
      </c>
      <c r="I39" s="551"/>
      <c r="J39" s="551"/>
      <c r="K39" s="551"/>
      <c r="L39" s="551"/>
      <c r="M39" s="551"/>
      <c r="N39" s="552" t="s">
        <v>58</v>
      </c>
      <c r="O39" s="38"/>
    </row>
    <row r="40" spans="1:36" ht="25.15" customHeight="1" thickBot="1">
      <c r="A40" s="547"/>
      <c r="B40" s="554">
        <f>A3</f>
        <v>43770</v>
      </c>
      <c r="C40" s="555"/>
      <c r="D40" s="97" t="s">
        <v>15</v>
      </c>
      <c r="E40" s="575" t="s">
        <v>50</v>
      </c>
      <c r="F40" s="576"/>
      <c r="G40" s="577"/>
      <c r="H40" s="578" t="s">
        <v>56</v>
      </c>
      <c r="I40" s="579"/>
      <c r="J40" s="580"/>
      <c r="K40" s="581" t="s">
        <v>52</v>
      </c>
      <c r="L40" s="582"/>
      <c r="M40" s="582"/>
      <c r="N40" s="553"/>
      <c r="O40" s="23"/>
    </row>
    <row r="41" spans="1:36" ht="25.15" customHeight="1" thickBot="1">
      <c r="A41" s="39"/>
      <c r="B41" s="568" t="str">
        <f>'TÜM YIL SAAT HESAPLAMA '!C2</f>
        <v>A kişisi</v>
      </c>
      <c r="C41" s="569"/>
      <c r="D41" s="98">
        <f t="shared" ref="D41:D54" si="18">(D75*I75)+(E75*K75)+(G75*L75)+(A41)+N41</f>
        <v>0</v>
      </c>
      <c r="E41" s="89" t="str">
        <f>K58</f>
        <v>A kişisi (MS)</v>
      </c>
      <c r="F41" s="90"/>
      <c r="G41" s="91">
        <f t="shared" ref="G41:G54" si="19">(L58*I75)+(M58*I75)+(N58*I75)-(L41*I75)+(L41*L75)+(O58*K75)+(A41)</f>
        <v>0</v>
      </c>
      <c r="H41" s="583" t="str">
        <f>B41</f>
        <v>A kişisi</v>
      </c>
      <c r="I41" s="583"/>
      <c r="J41" s="571"/>
      <c r="K41" s="572"/>
      <c r="L41" s="584"/>
      <c r="M41" s="585"/>
      <c r="N41" s="99"/>
      <c r="O41" s="40"/>
      <c r="P41" s="40"/>
    </row>
    <row r="42" spans="1:36" ht="25.15" customHeight="1" thickBot="1">
      <c r="A42" s="41"/>
      <c r="B42" s="568" t="str">
        <f>'TÜM YIL SAAT HESAPLAMA '!G2</f>
        <v>C kişisi</v>
      </c>
      <c r="C42" s="569"/>
      <c r="D42" s="98">
        <f t="shared" si="18"/>
        <v>0</v>
      </c>
      <c r="E42" s="92" t="str">
        <f t="shared" ref="E42:E54" si="20">K59</f>
        <v>C kişisi (MS)</v>
      </c>
      <c r="F42" s="93"/>
      <c r="G42" s="91">
        <f t="shared" si="19"/>
        <v>0</v>
      </c>
      <c r="H42" s="570" t="str">
        <f>B42</f>
        <v>C kişisi</v>
      </c>
      <c r="I42" s="570"/>
      <c r="J42" s="571"/>
      <c r="K42" s="572"/>
      <c r="L42" s="573"/>
      <c r="M42" s="574"/>
      <c r="N42" s="100"/>
      <c r="O42" s="40"/>
      <c r="P42" s="40"/>
    </row>
    <row r="43" spans="1:36" ht="25.15" customHeight="1" thickBot="1">
      <c r="A43" s="41"/>
      <c r="B43" s="568" t="str">
        <f>'TÜM YIL SAAT HESAPLAMA '!I2</f>
        <v>D kişisi</v>
      </c>
      <c r="C43" s="569"/>
      <c r="D43" s="98">
        <f t="shared" si="18"/>
        <v>0</v>
      </c>
      <c r="E43" s="92" t="str">
        <f t="shared" si="20"/>
        <v>D kişisi (MS)</v>
      </c>
      <c r="F43" s="93"/>
      <c r="G43" s="91">
        <f t="shared" si="19"/>
        <v>0</v>
      </c>
      <c r="H43" s="570" t="str">
        <f t="shared" ref="H43:H51" si="21">B43</f>
        <v>D kişisi</v>
      </c>
      <c r="I43" s="570"/>
      <c r="J43" s="571"/>
      <c r="K43" s="572"/>
      <c r="L43" s="573"/>
      <c r="M43" s="574"/>
      <c r="N43" s="101"/>
      <c r="O43" s="40"/>
      <c r="P43" s="42"/>
    </row>
    <row r="44" spans="1:36" ht="25.15" customHeight="1" thickBot="1">
      <c r="A44" s="41"/>
      <c r="B44" s="568" t="str">
        <f>'TÜM YIL SAAT HESAPLAMA '!K2</f>
        <v>E kişisi</v>
      </c>
      <c r="C44" s="569"/>
      <c r="D44" s="98">
        <f t="shared" si="18"/>
        <v>0</v>
      </c>
      <c r="E44" s="92" t="str">
        <f t="shared" si="20"/>
        <v>E kişisi (MS)</v>
      </c>
      <c r="F44" s="93"/>
      <c r="G44" s="91">
        <f t="shared" si="19"/>
        <v>0</v>
      </c>
      <c r="H44" s="570" t="str">
        <f t="shared" si="21"/>
        <v>E kişisi</v>
      </c>
      <c r="I44" s="570"/>
      <c r="J44" s="571"/>
      <c r="K44" s="586"/>
      <c r="L44" s="587"/>
      <c r="M44" s="587"/>
      <c r="N44" s="101"/>
      <c r="O44" s="40"/>
      <c r="P44" s="42"/>
    </row>
    <row r="45" spans="1:36" ht="24.6" customHeight="1" thickBot="1">
      <c r="A45" s="41"/>
      <c r="B45" s="588" t="str">
        <f>'TÜM YIL SAAT HESAPLAMA '!M2</f>
        <v>F kişisi</v>
      </c>
      <c r="C45" s="569"/>
      <c r="D45" s="98">
        <f t="shared" si="18"/>
        <v>0</v>
      </c>
      <c r="E45" s="92" t="str">
        <f t="shared" si="20"/>
        <v>F kişisi (MS)</v>
      </c>
      <c r="F45" s="93"/>
      <c r="G45" s="91">
        <f t="shared" si="19"/>
        <v>0</v>
      </c>
      <c r="H45" s="570" t="str">
        <f t="shared" si="21"/>
        <v>F kişisi</v>
      </c>
      <c r="I45" s="570"/>
      <c r="J45" s="571"/>
      <c r="K45" s="572"/>
      <c r="L45" s="573"/>
      <c r="M45" s="574"/>
      <c r="N45" s="101"/>
      <c r="O45" s="40"/>
      <c r="P45" s="42"/>
    </row>
    <row r="46" spans="1:36" ht="25.15" customHeight="1" thickBot="1">
      <c r="A46" s="41"/>
      <c r="B46" s="568" t="str">
        <f>'TÜM YIL SAAT HESAPLAMA '!O2</f>
        <v>G kişisi</v>
      </c>
      <c r="C46" s="569"/>
      <c r="D46" s="98">
        <f t="shared" si="18"/>
        <v>0</v>
      </c>
      <c r="E46" s="92" t="str">
        <f t="shared" si="20"/>
        <v>G kişisi (MS)</v>
      </c>
      <c r="F46" s="93"/>
      <c r="G46" s="91">
        <f t="shared" si="19"/>
        <v>0</v>
      </c>
      <c r="H46" s="570" t="str">
        <f t="shared" si="21"/>
        <v>G kişisi</v>
      </c>
      <c r="I46" s="570"/>
      <c r="J46" s="571"/>
      <c r="K46" s="572"/>
      <c r="L46" s="573"/>
      <c r="M46" s="574"/>
      <c r="N46" s="101"/>
      <c r="O46" s="40"/>
      <c r="P46" s="42"/>
    </row>
    <row r="47" spans="1:36" ht="25.15" customHeight="1" thickBot="1">
      <c r="A47" s="41"/>
      <c r="B47" s="568" t="str">
        <f>'TÜM YIL SAAT HESAPLAMA '!Q2</f>
        <v>H kişisi</v>
      </c>
      <c r="C47" s="569"/>
      <c r="D47" s="98">
        <f t="shared" si="18"/>
        <v>0</v>
      </c>
      <c r="E47" s="92" t="str">
        <f t="shared" si="20"/>
        <v>H kişisi (MS)</v>
      </c>
      <c r="F47" s="93"/>
      <c r="G47" s="91">
        <f t="shared" si="19"/>
        <v>0</v>
      </c>
      <c r="H47" s="570" t="str">
        <f t="shared" si="21"/>
        <v>H kişisi</v>
      </c>
      <c r="I47" s="570"/>
      <c r="J47" s="571"/>
      <c r="K47" s="572"/>
      <c r="L47" s="573"/>
      <c r="M47" s="574"/>
      <c r="N47" s="101"/>
      <c r="O47" s="40"/>
      <c r="P47" s="42"/>
    </row>
    <row r="48" spans="1:36" ht="25.15" customHeight="1" thickBot="1">
      <c r="A48" s="41"/>
      <c r="B48" s="568" t="str">
        <f>'TÜM YIL SAAT HESAPLAMA '!S2</f>
        <v>I kişisi</v>
      </c>
      <c r="C48" s="569"/>
      <c r="D48" s="98">
        <f t="shared" si="18"/>
        <v>0</v>
      </c>
      <c r="E48" s="92" t="str">
        <f t="shared" si="20"/>
        <v>I kişisi (MS)</v>
      </c>
      <c r="F48" s="93"/>
      <c r="G48" s="94">
        <f t="shared" si="19"/>
        <v>0</v>
      </c>
      <c r="H48" s="591" t="str">
        <f t="shared" si="21"/>
        <v>I kişisi</v>
      </c>
      <c r="I48" s="592"/>
      <c r="J48" s="571"/>
      <c r="K48" s="572"/>
      <c r="L48" s="573"/>
      <c r="M48" s="574"/>
      <c r="N48" s="101"/>
      <c r="O48" s="40"/>
      <c r="P48" s="42"/>
    </row>
    <row r="49" spans="1:17" ht="25.15" customHeight="1" thickBot="1">
      <c r="A49" s="41"/>
      <c r="B49" s="568" t="s">
        <v>173</v>
      </c>
      <c r="C49" s="569"/>
      <c r="D49" s="98">
        <f t="shared" si="18"/>
        <v>0</v>
      </c>
      <c r="E49" s="92" t="str">
        <f t="shared" si="20"/>
        <v>J kişisi (MS)</v>
      </c>
      <c r="F49" s="93"/>
      <c r="G49" s="94">
        <f t="shared" si="19"/>
        <v>0</v>
      </c>
      <c r="H49" s="591" t="str">
        <f t="shared" si="21"/>
        <v>J kişisi</v>
      </c>
      <c r="I49" s="592"/>
      <c r="J49" s="571"/>
      <c r="K49" s="572"/>
      <c r="L49" s="573"/>
      <c r="M49" s="574"/>
      <c r="N49" s="101"/>
      <c r="O49" s="40"/>
      <c r="P49" s="42"/>
    </row>
    <row r="50" spans="1:17" ht="27" customHeight="1" thickBot="1">
      <c r="A50" s="41"/>
      <c r="B50" s="589" t="str">
        <f>'TÜM YIL SAAT HESAPLAMA '!W2</f>
        <v>K kişisi</v>
      </c>
      <c r="C50" s="590"/>
      <c r="D50" s="98">
        <f t="shared" si="18"/>
        <v>0</v>
      </c>
      <c r="E50" s="92" t="str">
        <f t="shared" si="20"/>
        <v>K kişisi (MS)</v>
      </c>
      <c r="F50" s="93"/>
      <c r="G50" s="94">
        <f t="shared" si="19"/>
        <v>0</v>
      </c>
      <c r="H50" s="591" t="str">
        <f t="shared" si="21"/>
        <v>K kişisi</v>
      </c>
      <c r="I50" s="592"/>
      <c r="J50" s="571"/>
      <c r="K50" s="572"/>
      <c r="L50" s="573"/>
      <c r="M50" s="574"/>
      <c r="N50" s="101"/>
      <c r="O50" s="40"/>
      <c r="P50" s="42"/>
    </row>
    <row r="51" spans="1:17" ht="27" customHeight="1" thickBot="1">
      <c r="A51" s="41"/>
      <c r="B51" s="568" t="str">
        <f>'TÜM YIL SAAT HESAPLAMA '!Y2</f>
        <v>L kişisi</v>
      </c>
      <c r="C51" s="569"/>
      <c r="D51" s="98">
        <f t="shared" si="18"/>
        <v>0</v>
      </c>
      <c r="E51" s="92" t="str">
        <f t="shared" si="20"/>
        <v>L kişisi (MS)</v>
      </c>
      <c r="F51" s="93"/>
      <c r="G51" s="94">
        <f t="shared" si="19"/>
        <v>0</v>
      </c>
      <c r="H51" s="591" t="str">
        <f t="shared" si="21"/>
        <v>L kişisi</v>
      </c>
      <c r="I51" s="592"/>
      <c r="J51" s="571"/>
      <c r="K51" s="572"/>
      <c r="L51" s="573"/>
      <c r="M51" s="574"/>
      <c r="N51" s="101"/>
      <c r="O51" s="40"/>
      <c r="P51" s="42"/>
    </row>
    <row r="52" spans="1:17" ht="27" customHeight="1" thickBot="1">
      <c r="A52" s="41"/>
      <c r="B52" s="568" t="str">
        <f>'TÜM YIL SAAT HESAPLAMA '!AA2</f>
        <v>M kişisi</v>
      </c>
      <c r="C52" s="569"/>
      <c r="D52" s="98">
        <f t="shared" si="18"/>
        <v>0</v>
      </c>
      <c r="E52" s="92" t="str">
        <f t="shared" si="20"/>
        <v>M kişisi (MS)</v>
      </c>
      <c r="F52" s="93"/>
      <c r="G52" s="94">
        <f t="shared" si="19"/>
        <v>0</v>
      </c>
      <c r="H52" s="591" t="str">
        <f>B52</f>
        <v>M kişisi</v>
      </c>
      <c r="I52" s="592"/>
      <c r="J52" s="571"/>
      <c r="K52" s="572"/>
      <c r="L52" s="573"/>
      <c r="M52" s="574"/>
      <c r="N52" s="101"/>
      <c r="O52" s="40"/>
      <c r="P52" s="42"/>
    </row>
    <row r="53" spans="1:17" ht="27" customHeight="1" thickBot="1">
      <c r="A53" s="41"/>
      <c r="B53" s="568" t="str">
        <f>'TÜM YIL SAAT HESAPLAMA '!AC2</f>
        <v>N kişisi</v>
      </c>
      <c r="C53" s="569"/>
      <c r="D53" s="98">
        <f t="shared" si="18"/>
        <v>0</v>
      </c>
      <c r="E53" s="92" t="str">
        <f t="shared" si="20"/>
        <v>N kişisi (MS)</v>
      </c>
      <c r="F53" s="93"/>
      <c r="G53" s="94">
        <f t="shared" si="19"/>
        <v>0</v>
      </c>
      <c r="H53" s="591" t="str">
        <f t="shared" ref="H53:H54" si="22">B53</f>
        <v>N kişisi</v>
      </c>
      <c r="I53" s="592"/>
      <c r="J53" s="571"/>
      <c r="K53" s="572"/>
      <c r="L53" s="573"/>
      <c r="M53" s="574"/>
      <c r="N53" s="101"/>
      <c r="O53" s="40"/>
      <c r="P53" s="42"/>
    </row>
    <row r="54" spans="1:17" s="43" customFormat="1" ht="26.25" customHeight="1" thickBot="1">
      <c r="A54" s="41"/>
      <c r="B54" s="593" t="str">
        <f>'TÜM YIL SAAT HESAPLAMA '!AE2</f>
        <v>YENİ PERSONEL 3</v>
      </c>
      <c r="C54" s="594"/>
      <c r="D54" s="98">
        <f t="shared" si="18"/>
        <v>0</v>
      </c>
      <c r="E54" s="95" t="str">
        <f t="shared" si="20"/>
        <v>YENİ PERSONEL 3 (MS)</v>
      </c>
      <c r="F54" s="96"/>
      <c r="G54" s="94">
        <f t="shared" si="19"/>
        <v>0</v>
      </c>
      <c r="H54" s="595" t="str">
        <f t="shared" si="22"/>
        <v>YENİ PERSONEL 3</v>
      </c>
      <c r="I54" s="596"/>
      <c r="J54" s="571"/>
      <c r="K54" s="572"/>
      <c r="L54" s="597"/>
      <c r="M54" s="598"/>
      <c r="N54" s="101"/>
      <c r="O54" s="40"/>
      <c r="P54" s="42"/>
    </row>
    <row r="55" spans="1:17" ht="19.899999999999999" hidden="1" customHeight="1" thickBot="1">
      <c r="A55" s="44"/>
      <c r="B55" s="599"/>
      <c r="C55" s="599"/>
      <c r="D55" s="7"/>
      <c r="E55" s="7"/>
      <c r="F55" s="7"/>
      <c r="G55" s="45"/>
      <c r="H55" s="208"/>
      <c r="I55" s="46"/>
      <c r="J55" s="208"/>
      <c r="K55" s="47"/>
      <c r="L55" s="48"/>
      <c r="M55" s="49"/>
      <c r="N55" s="50"/>
      <c r="O55" s="40"/>
      <c r="P55" s="42"/>
    </row>
    <row r="56" spans="1:17" ht="19.899999999999999" hidden="1" customHeight="1">
      <c r="A56" s="44"/>
      <c r="B56" s="599"/>
      <c r="C56" s="599"/>
      <c r="D56" s="4" t="s">
        <v>9</v>
      </c>
      <c r="E56" s="5" t="s">
        <v>2</v>
      </c>
      <c r="F56" s="5"/>
      <c r="G56" s="51" t="s">
        <v>10</v>
      </c>
      <c r="H56" s="51" t="s">
        <v>9</v>
      </c>
      <c r="I56" s="52" t="s">
        <v>17</v>
      </c>
      <c r="J56" s="209"/>
      <c r="K56" s="53"/>
      <c r="L56" s="601" t="s">
        <v>48</v>
      </c>
      <c r="M56" s="603" t="s">
        <v>49</v>
      </c>
      <c r="N56" s="606" t="s">
        <v>47</v>
      </c>
      <c r="O56" s="607" t="s">
        <v>46</v>
      </c>
      <c r="P56" s="40"/>
      <c r="Q56" s="42"/>
    </row>
    <row r="57" spans="1:17" ht="19.899999999999999" hidden="1" customHeight="1" thickBot="1">
      <c r="A57" s="44"/>
      <c r="B57" s="600"/>
      <c r="C57" s="600"/>
      <c r="D57" s="54" t="s">
        <v>8</v>
      </c>
      <c r="E57" s="55" t="s">
        <v>8</v>
      </c>
      <c r="F57" s="55"/>
      <c r="G57" s="55" t="s">
        <v>8</v>
      </c>
      <c r="H57" s="55" t="s">
        <v>1</v>
      </c>
      <c r="I57" s="56" t="s">
        <v>11</v>
      </c>
      <c r="J57" s="57"/>
      <c r="K57" s="58"/>
      <c r="L57" s="602"/>
      <c r="M57" s="603"/>
      <c r="N57" s="606"/>
      <c r="O57" s="607"/>
      <c r="P57" s="40"/>
      <c r="Q57" s="42"/>
    </row>
    <row r="58" spans="1:17" ht="19.899999999999999" hidden="1" customHeight="1">
      <c r="A58" s="44"/>
      <c r="B58" s="604" t="str">
        <f>B41</f>
        <v>A kişisi</v>
      </c>
      <c r="C58" s="605"/>
      <c r="D58" s="59">
        <f>COUNTIF(C3:F36,"*" &amp; B58 &amp; "*")</f>
        <v>0</v>
      </c>
      <c r="E58" s="60">
        <f>COUNTIF(H3:H37,"*" &amp; B58 &amp; "*")</f>
        <v>0</v>
      </c>
      <c r="F58" s="60"/>
      <c r="G58" s="60">
        <f>COUNTIF(K3:L37,"*" &amp; B58 &amp; "*")</f>
        <v>0</v>
      </c>
      <c r="H58" s="60">
        <f>COUNTIF(G3:G36,"*" &amp; B58 &amp; "*")</f>
        <v>0</v>
      </c>
      <c r="I58" s="61">
        <f>J41</f>
        <v>0</v>
      </c>
      <c r="J58" s="209"/>
      <c r="K58" s="210" t="str">
        <f>B58&amp;" "&amp;"(MS)"</f>
        <v>A kişisi (MS)</v>
      </c>
      <c r="L58" s="62">
        <f>COUNTIF(C3:F36,"*" &amp; K58 &amp; "*")</f>
        <v>0</v>
      </c>
      <c r="M58" s="63">
        <f>COUNTIF(H3:H37,"*" &amp; K58 &amp; "*")</f>
        <v>0</v>
      </c>
      <c r="N58" s="64">
        <f>COUNTIF(K3:L37,"*" &amp; K58 &amp; "*")</f>
        <v>0</v>
      </c>
      <c r="O58" s="33">
        <f>COUNTIF(G3:G36,"*" &amp; K58 &amp; "*")</f>
        <v>0</v>
      </c>
      <c r="P58" s="40"/>
      <c r="Q58" s="42"/>
    </row>
    <row r="59" spans="1:17" ht="19.899999999999999" hidden="1" customHeight="1">
      <c r="A59" s="44"/>
      <c r="B59" s="604" t="str">
        <f t="shared" ref="B59:B68" si="23">B42</f>
        <v>C kişisi</v>
      </c>
      <c r="C59" s="605"/>
      <c r="D59" s="65">
        <f>COUNTIF(C3:F36,"*" &amp; B59 &amp; "*")</f>
        <v>0</v>
      </c>
      <c r="E59" s="60">
        <f>COUNTIF(H3:H37,"*" &amp; B59 &amp; "*")</f>
        <v>0</v>
      </c>
      <c r="F59" s="60"/>
      <c r="G59" s="60">
        <f>COUNTIF(K3:L37,"*" &amp; B59 &amp; "*")</f>
        <v>0</v>
      </c>
      <c r="H59" s="60">
        <f>COUNTIF(G3:G36,"*" &amp; B59 &amp; "*")</f>
        <v>0</v>
      </c>
      <c r="I59" s="66">
        <f>J42</f>
        <v>0</v>
      </c>
      <c r="J59" s="67"/>
      <c r="K59" s="210" t="str">
        <f>B59&amp;" "&amp;"(MS)"</f>
        <v>C kişisi (MS)</v>
      </c>
      <c r="L59" s="62">
        <f>COUNTIF(C3:F36,"*" &amp; K59 &amp; "*")</f>
        <v>0</v>
      </c>
      <c r="M59" s="63">
        <f>COUNTIF(H3:H37,"*" &amp; K59 &amp; "*")</f>
        <v>0</v>
      </c>
      <c r="N59" s="64">
        <f>COUNTIF(K3:L37,"*" &amp; K59 &amp; "*")</f>
        <v>0</v>
      </c>
      <c r="O59" s="33">
        <f>COUNTIF(G3:G36,"*" &amp; K59 &amp; "*")</f>
        <v>0</v>
      </c>
      <c r="P59" s="40"/>
      <c r="Q59" s="42"/>
    </row>
    <row r="60" spans="1:17" ht="19.899999999999999" hidden="1" customHeight="1">
      <c r="A60" s="44"/>
      <c r="B60" s="604" t="str">
        <f t="shared" si="23"/>
        <v>D kişisi</v>
      </c>
      <c r="C60" s="605"/>
      <c r="D60" s="59">
        <f>COUNTIF(C3:F36,"*" &amp; B60 &amp; "*")</f>
        <v>0</v>
      </c>
      <c r="E60" s="60">
        <f>COUNTIF(H3:H37,"*" &amp; B60 &amp; "*")</f>
        <v>0</v>
      </c>
      <c r="F60" s="60"/>
      <c r="G60" s="60">
        <f>COUNTIF(K3:L37,"*" &amp; B60 &amp; "*")</f>
        <v>0</v>
      </c>
      <c r="H60" s="60">
        <f>COUNTIF(G3:G36,"*" &amp; B60 &amp; "*")</f>
        <v>0</v>
      </c>
      <c r="I60" s="61">
        <f t="shared" ref="I60:I71" si="24">J43</f>
        <v>0</v>
      </c>
      <c r="J60" s="67"/>
      <c r="K60" s="210" t="str">
        <f t="shared" ref="K60:K71" si="25">B60&amp;" "&amp;"(MS)"</f>
        <v>D kişisi (MS)</v>
      </c>
      <c r="L60" s="62">
        <f>COUNTIF(C3:F36,"*" &amp; K60 &amp; "*")</f>
        <v>0</v>
      </c>
      <c r="M60" s="63">
        <f>COUNTIF(H3:H37,"*" &amp; K60 &amp; "*")</f>
        <v>0</v>
      </c>
      <c r="N60" s="64">
        <f>COUNTIF(K3:L37,"*" &amp; K60 &amp; "*")</f>
        <v>0</v>
      </c>
      <c r="O60" s="33">
        <f>COUNTIF(G3:G36,"*" &amp; K60 &amp; "*")</f>
        <v>0</v>
      </c>
      <c r="P60" s="40"/>
      <c r="Q60" s="42"/>
    </row>
    <row r="61" spans="1:17" ht="19.899999999999999" hidden="1" customHeight="1">
      <c r="A61" s="44"/>
      <c r="B61" s="604" t="str">
        <f>B44</f>
        <v>E kişisi</v>
      </c>
      <c r="C61" s="605"/>
      <c r="D61" s="59">
        <f>COUNTIF(C3:F36,"*" &amp; B61 &amp; "*")</f>
        <v>0</v>
      </c>
      <c r="E61" s="60">
        <f>COUNTIF(H3:H37,"*" &amp; B61 &amp; "*")</f>
        <v>0</v>
      </c>
      <c r="F61" s="60"/>
      <c r="G61" s="60">
        <f>COUNTIF(K3:L37,"*" &amp; B61 &amp; "*")</f>
        <v>0</v>
      </c>
      <c r="H61" s="60">
        <f>COUNTIF(G3:G36,"*" &amp; B61 &amp; "*")</f>
        <v>0</v>
      </c>
      <c r="I61" s="66">
        <f t="shared" si="24"/>
        <v>0</v>
      </c>
      <c r="J61" s="67"/>
      <c r="K61" s="210" t="str">
        <f t="shared" si="25"/>
        <v>E kişisi (MS)</v>
      </c>
      <c r="L61" s="62">
        <f>COUNTIF(C3:F36,"*" &amp; K61 &amp; "*")</f>
        <v>0</v>
      </c>
      <c r="M61" s="63">
        <f>COUNTIF(H3:H37,"*" &amp; K61 &amp; "*")</f>
        <v>0</v>
      </c>
      <c r="N61" s="64">
        <f>COUNTIF(K3:L37,"*" &amp; K61 &amp; "*")</f>
        <v>0</v>
      </c>
      <c r="O61" s="33">
        <f>COUNTIF(G3:G36,"*" &amp; K61 &amp; "*")</f>
        <v>0</v>
      </c>
      <c r="P61" s="40"/>
      <c r="Q61" s="42"/>
    </row>
    <row r="62" spans="1:17" ht="27" hidden="1" customHeight="1">
      <c r="A62" s="44"/>
      <c r="B62" s="604" t="str">
        <f>B45</f>
        <v>F kişisi</v>
      </c>
      <c r="C62" s="605"/>
      <c r="D62" s="59">
        <f>COUNTIF(C3:F36,"*" &amp; B62 &amp; "*")</f>
        <v>0</v>
      </c>
      <c r="E62" s="60">
        <f>COUNTIF(H3:H37,"*" &amp; B62 &amp; "*")</f>
        <v>0</v>
      </c>
      <c r="F62" s="60"/>
      <c r="G62" s="60">
        <f>COUNTIF(K3:L37,"*" &amp; B62 &amp; "*")</f>
        <v>0</v>
      </c>
      <c r="H62" s="60">
        <f>COUNTIF(G3:G36,"*" &amp; B62 &amp; "*")</f>
        <v>0</v>
      </c>
      <c r="I62" s="61">
        <f>J45</f>
        <v>0</v>
      </c>
      <c r="J62" s="67"/>
      <c r="K62" s="210" t="str">
        <f t="shared" si="25"/>
        <v>F kişisi (MS)</v>
      </c>
      <c r="L62" s="59">
        <f>COUNTIF(C3:F36,"*" &amp; K62 &amp; "*")</f>
        <v>0</v>
      </c>
      <c r="M62" s="63">
        <f>COUNTIF(H3:H37,"*" &amp; K62 &amp; "*")</f>
        <v>0</v>
      </c>
      <c r="N62" s="64">
        <f>COUNTIF(K3:L37,"*" &amp; K62 &amp; "*")</f>
        <v>0</v>
      </c>
      <c r="O62" s="33">
        <f>COUNTIF(G3:G36,"*" &amp; K62 &amp; "*")</f>
        <v>0</v>
      </c>
      <c r="P62" s="40"/>
      <c r="Q62" s="42"/>
    </row>
    <row r="63" spans="1:17" ht="27" hidden="1" customHeight="1">
      <c r="A63" s="44"/>
      <c r="B63" s="604" t="str">
        <f t="shared" si="23"/>
        <v>G kişisi</v>
      </c>
      <c r="C63" s="605"/>
      <c r="D63" s="59">
        <f>COUNTIF(C3:F36,"*" &amp; B63 &amp; "*")</f>
        <v>0</v>
      </c>
      <c r="E63" s="60">
        <f>COUNTIF(H3:H37,"*" &amp; B63 &amp; "*")</f>
        <v>0</v>
      </c>
      <c r="F63" s="60"/>
      <c r="G63" s="60">
        <f>COUNTIF(K3:L37,"*" &amp; B63 &amp; "*")</f>
        <v>0</v>
      </c>
      <c r="H63" s="60">
        <f>COUNTIF(G3:G36,"*" &amp; B63 &amp; "*")</f>
        <v>0</v>
      </c>
      <c r="I63" s="66">
        <f t="shared" si="24"/>
        <v>0</v>
      </c>
      <c r="J63" s="67"/>
      <c r="K63" s="210" t="str">
        <f t="shared" si="25"/>
        <v>G kişisi (MS)</v>
      </c>
      <c r="L63" s="59">
        <f>COUNTIF(C3:F36,"*" &amp; K63 &amp; "*")</f>
        <v>0</v>
      </c>
      <c r="M63" s="63">
        <f>COUNTIF(H3:H37,"*" &amp; K63 &amp; "*")</f>
        <v>0</v>
      </c>
      <c r="N63" s="64">
        <f>COUNTIF(K3:L37,"*" &amp; K63 &amp; "*")</f>
        <v>0</v>
      </c>
      <c r="O63" s="33">
        <f>COUNTIF(G3:G36,"*" &amp; K63 &amp; "*")</f>
        <v>0</v>
      </c>
      <c r="P63" s="40"/>
      <c r="Q63" s="42"/>
    </row>
    <row r="64" spans="1:17" ht="27" hidden="1" customHeight="1">
      <c r="A64" s="44"/>
      <c r="B64" s="604" t="str">
        <f t="shared" si="23"/>
        <v>H kişisi</v>
      </c>
      <c r="C64" s="605"/>
      <c r="D64" s="59">
        <f>COUNTIF(C3:F36,"*" &amp; B64 &amp; "*")</f>
        <v>0</v>
      </c>
      <c r="E64" s="60">
        <f>COUNTIF(H3:H37,"*" &amp; B64 &amp; "*")</f>
        <v>0</v>
      </c>
      <c r="F64" s="60"/>
      <c r="G64" s="60">
        <f>COUNTIF(K3:L37,"*" &amp; B64 &amp; "*")</f>
        <v>0</v>
      </c>
      <c r="H64" s="60">
        <f>COUNTIF(G3:G36,"*" &amp; B64 &amp; "*")</f>
        <v>0</v>
      </c>
      <c r="I64" s="61">
        <f t="shared" si="24"/>
        <v>0</v>
      </c>
      <c r="J64" s="68"/>
      <c r="K64" s="210" t="str">
        <f t="shared" si="25"/>
        <v>H kişisi (MS)</v>
      </c>
      <c r="L64" s="59">
        <f>COUNTIF(C3:F36,"*" &amp; K64 &amp; "*")</f>
        <v>0</v>
      </c>
      <c r="M64" s="63">
        <f>COUNTIF(K3:L37,"*" &amp; K64 &amp; "*")</f>
        <v>0</v>
      </c>
      <c r="N64" s="64">
        <f>COUNTIF(K3:L37,"*" &amp; K64 &amp; "*")</f>
        <v>0</v>
      </c>
      <c r="O64" s="33">
        <f>COUNTIF(G3:G36,"*" &amp; K64 &amp; "*")</f>
        <v>0</v>
      </c>
      <c r="P64" s="40"/>
      <c r="Q64" s="42"/>
    </row>
    <row r="65" spans="1:17" ht="27" hidden="1" customHeight="1">
      <c r="A65" s="44"/>
      <c r="B65" s="604" t="str">
        <f t="shared" si="23"/>
        <v>I kişisi</v>
      </c>
      <c r="C65" s="605"/>
      <c r="D65" s="59">
        <f>COUNTIF(C3:F36,"*" &amp; B65 &amp; "*")</f>
        <v>0</v>
      </c>
      <c r="E65" s="60">
        <f>COUNTIF(H3:H37,"*" &amp; B65 &amp; "*")</f>
        <v>0</v>
      </c>
      <c r="F65" s="60"/>
      <c r="G65" s="60">
        <f>COUNTIF(K3:L37,"*" &amp; B65 &amp; "*")</f>
        <v>0</v>
      </c>
      <c r="H65" s="60">
        <f>COUNTIF(G3:G36,"*" &amp; B65 &amp; "*")</f>
        <v>0</v>
      </c>
      <c r="I65" s="66">
        <f>J48</f>
        <v>0</v>
      </c>
      <c r="J65" s="67"/>
      <c r="K65" s="210" t="str">
        <f t="shared" si="25"/>
        <v>I kişisi (MS)</v>
      </c>
      <c r="L65" s="59">
        <f>COUNTIF(C3:F36,"*" &amp; K65 &amp; "*")</f>
        <v>0</v>
      </c>
      <c r="M65" s="63">
        <f>COUNTIF(K3:L37,"*" &amp; K65 &amp; "*")</f>
        <v>0</v>
      </c>
      <c r="N65" s="64">
        <f>COUNTIF(K3:L37,"*" &amp; K65 &amp; "*")</f>
        <v>0</v>
      </c>
      <c r="O65" s="33">
        <f>COUNTIF(G3:G36,"*" &amp; K65 &amp; "*")</f>
        <v>0</v>
      </c>
      <c r="P65" s="40"/>
      <c r="Q65" s="42"/>
    </row>
    <row r="66" spans="1:17" ht="23.25" hidden="1" customHeight="1">
      <c r="A66" s="44"/>
      <c r="B66" s="604" t="str">
        <f t="shared" si="23"/>
        <v>J kişisi</v>
      </c>
      <c r="C66" s="605"/>
      <c r="D66" s="59">
        <f>COUNTIF(C3:F36,"*" &amp; B66 &amp; "*")</f>
        <v>0</v>
      </c>
      <c r="E66" s="60">
        <f>COUNTIF(H3:H37,"*" &amp; B66 &amp; "*")</f>
        <v>0</v>
      </c>
      <c r="F66" s="60"/>
      <c r="G66" s="60">
        <f>COUNTIF(K3:L37,"*" &amp; B66 &amp; "*")</f>
        <v>0</v>
      </c>
      <c r="H66" s="60">
        <f>COUNTIF(G3:G36,"*" &amp; B66 &amp; "*")</f>
        <v>0</v>
      </c>
      <c r="I66" s="61">
        <f t="shared" si="24"/>
        <v>0</v>
      </c>
      <c r="J66" s="67"/>
      <c r="K66" s="210" t="str">
        <f t="shared" si="25"/>
        <v>J kişisi (MS)</v>
      </c>
      <c r="L66" s="59">
        <f>COUNTIF(C3:F36,"*" &amp; K66 &amp; "*")</f>
        <v>0</v>
      </c>
      <c r="M66" s="63">
        <f>COUNTIF(H3:H37,"*" &amp; K66 &amp; "*")</f>
        <v>0</v>
      </c>
      <c r="N66" s="64">
        <f>COUNTIF(K3:L37,"*" &amp; K66 &amp; "*")</f>
        <v>0</v>
      </c>
      <c r="O66" s="33">
        <f>COUNTIF(G3:G36,"*" &amp; K66 &amp; "*")</f>
        <v>0</v>
      </c>
      <c r="P66" s="40"/>
      <c r="Q66" s="42"/>
    </row>
    <row r="67" spans="1:17" ht="27" hidden="1" customHeight="1">
      <c r="A67" s="44"/>
      <c r="B67" s="604" t="str">
        <f t="shared" si="23"/>
        <v>K kişisi</v>
      </c>
      <c r="C67" s="605"/>
      <c r="D67" s="59">
        <f>COUNTIF(C3:F36,"*" &amp; B67 &amp; "*")</f>
        <v>0</v>
      </c>
      <c r="E67" s="60">
        <f>COUNTIF(H3:H37,"*" &amp; B67 &amp; "*")</f>
        <v>0</v>
      </c>
      <c r="F67" s="60"/>
      <c r="G67" s="60">
        <f>COUNTIF(K3:L37,"*" &amp; B67 &amp; "*")</f>
        <v>0</v>
      </c>
      <c r="H67" s="60">
        <f>COUNTIF(G3:G36,"*" &amp; B67&amp; "*")</f>
        <v>0</v>
      </c>
      <c r="I67" s="66">
        <f t="shared" si="24"/>
        <v>0</v>
      </c>
      <c r="J67" s="67"/>
      <c r="K67" s="210" t="str">
        <f t="shared" si="25"/>
        <v>K kişisi (MS)</v>
      </c>
      <c r="L67" s="59">
        <f>COUNTIF(C3:F36,"*" &amp; K67 &amp; "*")</f>
        <v>0</v>
      </c>
      <c r="M67" s="63">
        <f>COUNTIF(H3:H37,"*" &amp; K67 &amp; "*")</f>
        <v>0</v>
      </c>
      <c r="N67" s="64">
        <f>COUNTIF(K3:L37,"*" &amp; K67 &amp; "*")</f>
        <v>0</v>
      </c>
      <c r="O67" s="33">
        <f>COUNTIF(G3:G36,"*" &amp; K67&amp; "*")</f>
        <v>0</v>
      </c>
      <c r="P67" s="40"/>
      <c r="Q67" s="42"/>
    </row>
    <row r="68" spans="1:17" ht="27" hidden="1" customHeight="1">
      <c r="A68" s="44"/>
      <c r="B68" s="604" t="str">
        <f t="shared" si="23"/>
        <v>L kişisi</v>
      </c>
      <c r="C68" s="605"/>
      <c r="D68" s="59">
        <f>COUNTIF(C3:F36,"*" &amp; B68 &amp; "*")</f>
        <v>0</v>
      </c>
      <c r="E68" s="60">
        <f>COUNTIF(H3:H37,"*" &amp; B68 &amp; "*")</f>
        <v>0</v>
      </c>
      <c r="F68" s="60"/>
      <c r="G68" s="60">
        <f>COUNTIF(K3:L37,"*" &amp; B68 &amp; "*")</f>
        <v>0</v>
      </c>
      <c r="H68" s="60">
        <f>COUNTIF(G3:G36,"*" &amp; B68 &amp; "*")</f>
        <v>0</v>
      </c>
      <c r="I68" s="61">
        <f t="shared" si="24"/>
        <v>0</v>
      </c>
      <c r="J68" s="67"/>
      <c r="K68" s="210" t="str">
        <f t="shared" si="25"/>
        <v>L kişisi (MS)</v>
      </c>
      <c r="L68" s="59">
        <f>COUNTIF(C3:F36,"*" &amp; K68 &amp; "*")</f>
        <v>0</v>
      </c>
      <c r="M68" s="63">
        <f>COUNTIF(H3:H37,"*" &amp; K68 &amp; "*")</f>
        <v>0</v>
      </c>
      <c r="N68" s="64">
        <f>COUNTIF(K3:L37,"*" &amp; K68 &amp; "*")</f>
        <v>0</v>
      </c>
      <c r="O68" s="33">
        <f>COUNTIF(G3:G36,"*" &amp; K68 &amp; "*")</f>
        <v>0</v>
      </c>
      <c r="P68" s="40"/>
      <c r="Q68" s="42"/>
    </row>
    <row r="69" spans="1:17" ht="27" hidden="1" customHeight="1">
      <c r="A69" s="44"/>
      <c r="B69" s="604" t="str">
        <f>B52</f>
        <v>M kişisi</v>
      </c>
      <c r="C69" s="605"/>
      <c r="D69" s="59">
        <f>COUNTIF(C3:F36,"*" &amp; B69 &amp; "*")</f>
        <v>0</v>
      </c>
      <c r="E69" s="60">
        <f>COUNTIF(H3:H37,"*" &amp; B69 &amp; "*")</f>
        <v>0</v>
      </c>
      <c r="F69" s="60"/>
      <c r="G69" s="60">
        <f>COUNTIF(K3:L37,"*" &amp; B69 &amp; "*")</f>
        <v>0</v>
      </c>
      <c r="H69" s="60">
        <f>COUNTIF(G3:G36,"*" &amp; B69 &amp; "*")</f>
        <v>0</v>
      </c>
      <c r="I69" s="66">
        <f t="shared" si="24"/>
        <v>0</v>
      </c>
      <c r="J69" s="209"/>
      <c r="K69" s="210" t="str">
        <f t="shared" si="25"/>
        <v>M kişisi (MS)</v>
      </c>
      <c r="L69" s="59">
        <f>COUNTIF(C3:F36,"*" &amp; K69 &amp; "*")</f>
        <v>0</v>
      </c>
      <c r="M69" s="63">
        <f>COUNTIF(H3:H37,"*" &amp; K69 &amp; "*")</f>
        <v>0</v>
      </c>
      <c r="N69" s="64">
        <f>COUNTIF(K3:L37,"*" &amp; K69 &amp; "*")</f>
        <v>0</v>
      </c>
      <c r="O69" s="33">
        <f>COUNTIF(G3:G36,"*" &amp; K69 &amp; "*")</f>
        <v>0</v>
      </c>
      <c r="P69" s="40"/>
      <c r="Q69" s="42"/>
    </row>
    <row r="70" spans="1:17" ht="27" hidden="1" customHeight="1">
      <c r="A70" s="44"/>
      <c r="B70" s="604" t="str">
        <f t="shared" ref="B70:B71" si="26">B53</f>
        <v>N kişisi</v>
      </c>
      <c r="C70" s="605"/>
      <c r="D70" s="59">
        <f>COUNTIF(C3:F36,"*" &amp; B70 &amp; "*")</f>
        <v>0</v>
      </c>
      <c r="E70" s="60">
        <f>COUNTIF(H3:H37,"*" &amp; B70 &amp; "*")</f>
        <v>0</v>
      </c>
      <c r="F70" s="60"/>
      <c r="G70" s="60">
        <f>COUNTIF(K3:L37,"*" &amp; B70 &amp; "*")</f>
        <v>0</v>
      </c>
      <c r="H70" s="60">
        <f>COUNTIF(G3:G36,"*" &amp; B70 &amp; "*")</f>
        <v>0</v>
      </c>
      <c r="I70" s="61">
        <f t="shared" si="24"/>
        <v>0</v>
      </c>
      <c r="J70" s="209"/>
      <c r="K70" s="210" t="str">
        <f t="shared" si="25"/>
        <v>N kişisi (MS)</v>
      </c>
      <c r="L70" s="59">
        <f>COUNTIF(C3:F36,"*" &amp; K70 &amp; "*")</f>
        <v>0</v>
      </c>
      <c r="M70" s="63">
        <f>COUNTIF(H3:H37,"*" &amp; K70 &amp; "*")</f>
        <v>0</v>
      </c>
      <c r="N70" s="64">
        <f>COUNTIF(K3:L37,"*" &amp; K70 &amp; "*")</f>
        <v>0</v>
      </c>
      <c r="O70" s="33">
        <f>COUNTIF(G3:G36,"*" &amp; K70 &amp; "*")</f>
        <v>0</v>
      </c>
      <c r="P70" s="40"/>
      <c r="Q70" s="42"/>
    </row>
    <row r="71" spans="1:17" ht="27" hidden="1" customHeight="1" thickBot="1">
      <c r="A71" s="44"/>
      <c r="B71" s="604" t="str">
        <f t="shared" si="26"/>
        <v>YENİ PERSONEL 3</v>
      </c>
      <c r="C71" s="605"/>
      <c r="D71" s="69">
        <f>COUNTIF(C3:F36,"*" &amp; B71 &amp; "*")</f>
        <v>0</v>
      </c>
      <c r="E71" s="70">
        <f>COUNTIF(H3:H37,"*" &amp; B71 &amp; "*")</f>
        <v>0</v>
      </c>
      <c r="F71" s="70"/>
      <c r="G71" s="70">
        <f>COUNTIF(K3:L37,"*" &amp; B71 &amp; "*")</f>
        <v>0</v>
      </c>
      <c r="H71" s="70">
        <f>COUNTIF(G3:G36,"*" &amp; B71 &amp; "*")</f>
        <v>0</v>
      </c>
      <c r="I71" s="66">
        <f t="shared" si="24"/>
        <v>0</v>
      </c>
      <c r="J71" s="209"/>
      <c r="K71" s="210" t="str">
        <f t="shared" si="25"/>
        <v>YENİ PERSONEL 3 (MS)</v>
      </c>
      <c r="L71" s="69">
        <f>COUNTIF(C3:F36,"*" &amp; K71 &amp; "*")</f>
        <v>0</v>
      </c>
      <c r="M71" s="63">
        <f>COUNTIF(H3:H37,"*" &amp; K71 &amp; "*")</f>
        <v>0</v>
      </c>
      <c r="N71" s="64">
        <f>COUNTIF(K3:L37,"*" &amp; K71 &amp; "*")</f>
        <v>0</v>
      </c>
      <c r="O71" s="33">
        <f>COUNTIF(G3:G36,"*" &amp; K71 &amp; "*")</f>
        <v>0</v>
      </c>
      <c r="P71" s="40"/>
      <c r="Q71" s="42"/>
    </row>
    <row r="72" spans="1:17" ht="27" hidden="1" customHeight="1">
      <c r="A72" s="44"/>
      <c r="B72" s="608"/>
      <c r="C72" s="608"/>
      <c r="D72" s="71"/>
      <c r="E72" s="71"/>
      <c r="F72" s="71"/>
      <c r="G72" s="71"/>
      <c r="H72" s="609"/>
      <c r="I72" s="72"/>
      <c r="J72" s="72"/>
      <c r="K72" s="210"/>
      <c r="L72" s="48"/>
      <c r="M72" s="49"/>
      <c r="N72" s="73"/>
      <c r="O72" s="40"/>
      <c r="P72" s="42"/>
    </row>
    <row r="73" spans="1:17" ht="27" hidden="1" customHeight="1">
      <c r="A73" s="44"/>
      <c r="B73" s="609"/>
      <c r="C73" s="609"/>
      <c r="D73" s="74" t="s">
        <v>13</v>
      </c>
      <c r="E73" s="75"/>
      <c r="F73" s="75"/>
      <c r="G73" s="76"/>
      <c r="H73" s="609"/>
      <c r="I73" s="614" t="s">
        <v>14</v>
      </c>
      <c r="J73" s="77"/>
      <c r="K73" s="616" t="s">
        <v>16</v>
      </c>
      <c r="L73" s="618" t="s">
        <v>18</v>
      </c>
      <c r="M73" s="49"/>
      <c r="N73" s="73"/>
      <c r="O73" s="40"/>
      <c r="P73" s="42"/>
    </row>
    <row r="74" spans="1:17" ht="27" hidden="1" customHeight="1">
      <c r="A74" s="44"/>
      <c r="B74" s="610"/>
      <c r="C74" s="610"/>
      <c r="D74" s="78" t="s">
        <v>8</v>
      </c>
      <c r="E74" s="77" t="s">
        <v>1</v>
      </c>
      <c r="F74" s="77"/>
      <c r="G74" s="77" t="s">
        <v>12</v>
      </c>
      <c r="H74" s="609"/>
      <c r="I74" s="615"/>
      <c r="J74" s="20"/>
      <c r="K74" s="617"/>
      <c r="L74" s="619"/>
      <c r="M74" s="49"/>
      <c r="N74" s="73"/>
      <c r="O74" s="40"/>
      <c r="P74" s="42"/>
    </row>
    <row r="75" spans="1:17" ht="21" hidden="1" customHeight="1">
      <c r="A75" s="44"/>
      <c r="B75" s="604" t="str">
        <f>B41</f>
        <v>A kişisi</v>
      </c>
      <c r="C75" s="592"/>
      <c r="D75" s="78">
        <f t="shared" ref="D75:D88" si="27">D58+E58+G58-I58</f>
        <v>0</v>
      </c>
      <c r="E75" s="77">
        <f t="shared" ref="E75:E88" si="28">H58</f>
        <v>0</v>
      </c>
      <c r="F75" s="77"/>
      <c r="G75" s="78">
        <f t="shared" ref="G75:G88" si="29">I58</f>
        <v>0</v>
      </c>
      <c r="H75" s="609"/>
      <c r="I75" s="20">
        <v>8</v>
      </c>
      <c r="J75" s="20">
        <v>8</v>
      </c>
      <c r="K75" s="79">
        <v>15.5</v>
      </c>
      <c r="L75" s="80">
        <v>5</v>
      </c>
      <c r="M75" s="49"/>
      <c r="N75" s="73"/>
      <c r="O75" s="40"/>
      <c r="P75" s="42"/>
    </row>
    <row r="76" spans="1:17" ht="21" hidden="1" customHeight="1">
      <c r="A76" s="44"/>
      <c r="B76" s="604" t="str">
        <f t="shared" ref="B76:B85" si="30">B42</f>
        <v>C kişisi</v>
      </c>
      <c r="C76" s="592"/>
      <c r="D76" s="78">
        <f t="shared" si="27"/>
        <v>0</v>
      </c>
      <c r="E76" s="77">
        <f t="shared" si="28"/>
        <v>0</v>
      </c>
      <c r="F76" s="77"/>
      <c r="G76" s="77">
        <f t="shared" si="29"/>
        <v>0</v>
      </c>
      <c r="H76" s="609"/>
      <c r="I76" s="20">
        <v>8</v>
      </c>
      <c r="J76" s="20">
        <v>8</v>
      </c>
      <c r="K76" s="79">
        <v>15.5</v>
      </c>
      <c r="L76" s="80">
        <v>5</v>
      </c>
      <c r="M76" s="49"/>
      <c r="N76" s="73"/>
      <c r="O76" s="40"/>
      <c r="P76" s="42"/>
    </row>
    <row r="77" spans="1:17" ht="21" hidden="1" customHeight="1">
      <c r="A77" s="44"/>
      <c r="B77" s="604" t="str">
        <f t="shared" si="30"/>
        <v>D kişisi</v>
      </c>
      <c r="C77" s="592"/>
      <c r="D77" s="78">
        <f t="shared" si="27"/>
        <v>0</v>
      </c>
      <c r="E77" s="78">
        <f t="shared" si="28"/>
        <v>0</v>
      </c>
      <c r="F77" s="78"/>
      <c r="G77" s="77">
        <f t="shared" si="29"/>
        <v>0</v>
      </c>
      <c r="H77" s="609"/>
      <c r="I77" s="20">
        <v>8</v>
      </c>
      <c r="J77" s="20">
        <v>8</v>
      </c>
      <c r="K77" s="79">
        <v>15.5</v>
      </c>
      <c r="L77" s="80">
        <v>5</v>
      </c>
      <c r="M77" s="49"/>
      <c r="N77" s="73"/>
      <c r="O77" s="40"/>
      <c r="P77" s="42"/>
    </row>
    <row r="78" spans="1:17" ht="21" hidden="1" customHeight="1">
      <c r="A78" s="44"/>
      <c r="B78" s="604" t="str">
        <f t="shared" si="30"/>
        <v>E kişisi</v>
      </c>
      <c r="C78" s="592"/>
      <c r="D78" s="78">
        <f t="shared" si="27"/>
        <v>0</v>
      </c>
      <c r="E78" s="77">
        <f t="shared" si="28"/>
        <v>0</v>
      </c>
      <c r="F78" s="77"/>
      <c r="G78" s="77">
        <f t="shared" si="29"/>
        <v>0</v>
      </c>
      <c r="H78" s="609"/>
      <c r="I78" s="20">
        <v>8</v>
      </c>
      <c r="J78" s="81">
        <v>8</v>
      </c>
      <c r="K78" s="79">
        <v>15.5</v>
      </c>
      <c r="L78" s="80">
        <v>5</v>
      </c>
      <c r="M78" s="49"/>
      <c r="N78" s="73"/>
      <c r="O78" s="40"/>
      <c r="P78" s="42"/>
    </row>
    <row r="79" spans="1:17" ht="21" hidden="1" customHeight="1">
      <c r="A79" s="44"/>
      <c r="B79" s="604" t="str">
        <f t="shared" si="30"/>
        <v>F kişisi</v>
      </c>
      <c r="C79" s="592"/>
      <c r="D79" s="78">
        <f t="shared" si="27"/>
        <v>0</v>
      </c>
      <c r="E79" s="77">
        <f t="shared" si="28"/>
        <v>0</v>
      </c>
      <c r="F79" s="77"/>
      <c r="G79" s="77">
        <f t="shared" si="29"/>
        <v>0</v>
      </c>
      <c r="H79" s="609"/>
      <c r="I79" s="20">
        <v>8</v>
      </c>
      <c r="J79" s="81">
        <v>8</v>
      </c>
      <c r="K79" s="79">
        <v>15.5</v>
      </c>
      <c r="L79" s="80">
        <v>5</v>
      </c>
      <c r="M79" s="49"/>
      <c r="N79" s="73"/>
      <c r="O79" s="40"/>
      <c r="P79" s="42"/>
    </row>
    <row r="80" spans="1:17" ht="21" hidden="1" customHeight="1">
      <c r="A80" s="44"/>
      <c r="B80" s="604" t="str">
        <f t="shared" si="30"/>
        <v>G kişisi</v>
      </c>
      <c r="C80" s="592"/>
      <c r="D80" s="78">
        <f t="shared" si="27"/>
        <v>0</v>
      </c>
      <c r="E80" s="77">
        <f t="shared" si="28"/>
        <v>0</v>
      </c>
      <c r="F80" s="77"/>
      <c r="G80" s="77">
        <f t="shared" si="29"/>
        <v>0</v>
      </c>
      <c r="H80" s="609"/>
      <c r="I80" s="20">
        <v>8</v>
      </c>
      <c r="J80" s="81">
        <v>8</v>
      </c>
      <c r="K80" s="79">
        <v>15.5</v>
      </c>
      <c r="L80" s="80">
        <v>5</v>
      </c>
      <c r="M80" s="49"/>
      <c r="N80" s="73"/>
      <c r="O80" s="40"/>
      <c r="P80" s="42"/>
    </row>
    <row r="81" spans="1:16" ht="21" hidden="1" customHeight="1">
      <c r="A81" s="44"/>
      <c r="B81" s="604" t="str">
        <f t="shared" si="30"/>
        <v>H kişisi</v>
      </c>
      <c r="C81" s="592"/>
      <c r="D81" s="78">
        <f t="shared" si="27"/>
        <v>0</v>
      </c>
      <c r="E81" s="77">
        <f t="shared" si="28"/>
        <v>0</v>
      </c>
      <c r="F81" s="77"/>
      <c r="G81" s="77">
        <f t="shared" si="29"/>
        <v>0</v>
      </c>
      <c r="H81" s="609"/>
      <c r="I81" s="20">
        <v>8</v>
      </c>
      <c r="J81" s="20">
        <v>8</v>
      </c>
      <c r="K81" s="79">
        <v>15.5</v>
      </c>
      <c r="L81" s="80">
        <v>5</v>
      </c>
      <c r="M81" s="49"/>
      <c r="N81" s="73"/>
      <c r="O81" s="40"/>
      <c r="P81" s="42"/>
    </row>
    <row r="82" spans="1:16" ht="21" hidden="1" customHeight="1">
      <c r="A82" s="44"/>
      <c r="B82" s="604" t="str">
        <f t="shared" si="30"/>
        <v>I kişisi</v>
      </c>
      <c r="C82" s="592"/>
      <c r="D82" s="78">
        <f t="shared" si="27"/>
        <v>0</v>
      </c>
      <c r="E82" s="77">
        <f t="shared" si="28"/>
        <v>0</v>
      </c>
      <c r="F82" s="77"/>
      <c r="G82" s="77">
        <f t="shared" si="29"/>
        <v>0</v>
      </c>
      <c r="H82" s="609"/>
      <c r="I82" s="20">
        <v>8</v>
      </c>
      <c r="J82" s="20">
        <v>8</v>
      </c>
      <c r="K82" s="79">
        <v>15.5</v>
      </c>
      <c r="L82" s="80">
        <v>5</v>
      </c>
      <c r="M82" s="49"/>
      <c r="N82" s="73"/>
      <c r="O82" s="40"/>
      <c r="P82" s="42"/>
    </row>
    <row r="83" spans="1:16" ht="21" hidden="1" customHeight="1">
      <c r="A83" s="44"/>
      <c r="B83" s="604" t="str">
        <f t="shared" si="30"/>
        <v>J kişisi</v>
      </c>
      <c r="C83" s="592"/>
      <c r="D83" s="78">
        <f t="shared" si="27"/>
        <v>0</v>
      </c>
      <c r="E83" s="77">
        <f t="shared" si="28"/>
        <v>0</v>
      </c>
      <c r="F83" s="77"/>
      <c r="G83" s="77">
        <f t="shared" si="29"/>
        <v>0</v>
      </c>
      <c r="H83" s="609"/>
      <c r="I83" s="20">
        <v>8</v>
      </c>
      <c r="J83" s="20">
        <v>8</v>
      </c>
      <c r="K83" s="79">
        <v>15.5</v>
      </c>
      <c r="L83" s="80">
        <v>5</v>
      </c>
      <c r="M83" s="49"/>
      <c r="N83" s="73"/>
      <c r="O83" s="40"/>
      <c r="P83" s="42"/>
    </row>
    <row r="84" spans="1:16" ht="21" hidden="1" customHeight="1">
      <c r="A84" s="44"/>
      <c r="B84" s="604" t="str">
        <f t="shared" si="30"/>
        <v>K kişisi</v>
      </c>
      <c r="C84" s="592"/>
      <c r="D84" s="78">
        <f t="shared" si="27"/>
        <v>0</v>
      </c>
      <c r="E84" s="78">
        <f t="shared" si="28"/>
        <v>0</v>
      </c>
      <c r="F84" s="78"/>
      <c r="G84" s="77">
        <f t="shared" si="29"/>
        <v>0</v>
      </c>
      <c r="H84" s="609"/>
      <c r="I84" s="20">
        <v>8</v>
      </c>
      <c r="J84" s="20">
        <v>8</v>
      </c>
      <c r="K84" s="79">
        <v>15.5</v>
      </c>
      <c r="L84" s="80">
        <v>5</v>
      </c>
      <c r="M84" s="49"/>
      <c r="N84" s="73"/>
      <c r="O84" s="40"/>
      <c r="P84" s="42"/>
    </row>
    <row r="85" spans="1:16" ht="21" hidden="1" customHeight="1">
      <c r="A85" s="44"/>
      <c r="B85" s="604" t="str">
        <f t="shared" si="30"/>
        <v>L kişisi</v>
      </c>
      <c r="C85" s="592"/>
      <c r="D85" s="78">
        <f t="shared" si="27"/>
        <v>0</v>
      </c>
      <c r="E85" s="77">
        <f t="shared" si="28"/>
        <v>0</v>
      </c>
      <c r="F85" s="77"/>
      <c r="G85" s="77">
        <f t="shared" si="29"/>
        <v>0</v>
      </c>
      <c r="H85" s="609"/>
      <c r="I85" s="20">
        <v>8</v>
      </c>
      <c r="J85" s="20">
        <v>8</v>
      </c>
      <c r="K85" s="79">
        <v>15.5</v>
      </c>
      <c r="L85" s="80">
        <v>5</v>
      </c>
      <c r="M85" s="49"/>
      <c r="N85" s="73"/>
      <c r="O85" s="40"/>
      <c r="P85" s="42"/>
    </row>
    <row r="86" spans="1:16" ht="21" hidden="1" customHeight="1">
      <c r="A86" s="82"/>
      <c r="B86" s="604" t="str">
        <f>B69</f>
        <v>M kişisi</v>
      </c>
      <c r="C86" s="592"/>
      <c r="D86" s="78">
        <f t="shared" si="27"/>
        <v>0</v>
      </c>
      <c r="E86" s="77">
        <f t="shared" si="28"/>
        <v>0</v>
      </c>
      <c r="F86" s="77"/>
      <c r="G86" s="77">
        <f t="shared" si="29"/>
        <v>0</v>
      </c>
      <c r="H86" s="208"/>
      <c r="I86" s="20">
        <v>8</v>
      </c>
      <c r="J86" s="20">
        <v>8</v>
      </c>
      <c r="K86" s="79">
        <v>15.5</v>
      </c>
      <c r="L86" s="80">
        <v>5</v>
      </c>
      <c r="M86" s="49"/>
      <c r="N86" s="73"/>
      <c r="O86" s="40"/>
      <c r="P86" s="42"/>
    </row>
    <row r="87" spans="1:16" ht="21" hidden="1" customHeight="1">
      <c r="A87" s="82"/>
      <c r="B87" s="604" t="str">
        <f t="shared" ref="B87:B88" si="31">B70</f>
        <v>N kişisi</v>
      </c>
      <c r="C87" s="592"/>
      <c r="D87" s="78">
        <f t="shared" si="27"/>
        <v>0</v>
      </c>
      <c r="E87" s="78">
        <f t="shared" si="28"/>
        <v>0</v>
      </c>
      <c r="F87" s="78"/>
      <c r="G87" s="77">
        <f t="shared" si="29"/>
        <v>0</v>
      </c>
      <c r="H87" s="208"/>
      <c r="I87" s="20">
        <v>8</v>
      </c>
      <c r="J87" s="20">
        <v>8</v>
      </c>
      <c r="K87" s="79">
        <v>15.5</v>
      </c>
      <c r="L87" s="80">
        <v>5</v>
      </c>
      <c r="M87" s="49"/>
      <c r="N87" s="73"/>
      <c r="O87" s="40"/>
      <c r="P87" s="42"/>
    </row>
    <row r="88" spans="1:16" ht="21" hidden="1" customHeight="1">
      <c r="A88" s="82"/>
      <c r="B88" s="604" t="str">
        <f t="shared" si="31"/>
        <v>YENİ PERSONEL 3</v>
      </c>
      <c r="C88" s="592"/>
      <c r="D88" s="78">
        <f t="shared" si="27"/>
        <v>0</v>
      </c>
      <c r="E88" s="77">
        <f t="shared" si="28"/>
        <v>0</v>
      </c>
      <c r="F88" s="77"/>
      <c r="G88" s="77">
        <f t="shared" si="29"/>
        <v>0</v>
      </c>
      <c r="H88" s="208"/>
      <c r="I88" s="20">
        <v>8</v>
      </c>
      <c r="J88" s="20">
        <v>8</v>
      </c>
      <c r="K88" s="79">
        <v>15.5</v>
      </c>
      <c r="L88" s="80">
        <v>5</v>
      </c>
      <c r="M88" s="49"/>
      <c r="N88" s="73"/>
      <c r="O88" s="40"/>
      <c r="P88" s="42"/>
    </row>
    <row r="89" spans="1:16" ht="16.5" hidden="1" thickBot="1">
      <c r="A89" s="642"/>
      <c r="B89" s="643"/>
      <c r="C89" s="643"/>
      <c r="D89" s="643"/>
      <c r="E89" s="643"/>
      <c r="F89" s="643"/>
      <c r="G89" s="643"/>
      <c r="H89" s="643"/>
      <c r="I89" s="643"/>
      <c r="J89" s="643"/>
      <c r="K89" s="83"/>
      <c r="L89" s="84"/>
      <c r="M89" s="85"/>
      <c r="N89" s="86"/>
      <c r="O89" s="87"/>
    </row>
    <row r="90" spans="1:16" ht="90" customHeight="1" thickBot="1">
      <c r="A90" s="611" t="s">
        <v>59</v>
      </c>
      <c r="B90" s="612"/>
      <c r="C90" s="612"/>
      <c r="D90" s="612"/>
      <c r="E90" s="612"/>
      <c r="F90" s="612"/>
      <c r="G90" s="612"/>
      <c r="H90" s="612"/>
      <c r="I90" s="612"/>
      <c r="J90" s="612"/>
      <c r="K90" s="612"/>
      <c r="L90" s="613"/>
    </row>
    <row r="91" spans="1:16" ht="27" customHeight="1"/>
  </sheetData>
  <sheetProtection selectLockedCells="1" selectUnlockedCells="1"/>
  <mergeCells count="108">
    <mergeCell ref="B88:C88"/>
    <mergeCell ref="A89:J89"/>
    <mergeCell ref="A90:L90"/>
    <mergeCell ref="B82:C82"/>
    <mergeCell ref="B83:C83"/>
    <mergeCell ref="B84:C84"/>
    <mergeCell ref="B85:C85"/>
    <mergeCell ref="B86:C86"/>
    <mergeCell ref="B87:C87"/>
    <mergeCell ref="I73:I74"/>
    <mergeCell ref="K73:K74"/>
    <mergeCell ref="L73:L74"/>
    <mergeCell ref="B75:C75"/>
    <mergeCell ref="B76:C76"/>
    <mergeCell ref="B77:C77"/>
    <mergeCell ref="B68:C68"/>
    <mergeCell ref="B69:C69"/>
    <mergeCell ref="B70:C70"/>
    <mergeCell ref="B71:C71"/>
    <mergeCell ref="B72:C74"/>
    <mergeCell ref="H72:H85"/>
    <mergeCell ref="B78:C78"/>
    <mergeCell ref="B79:C79"/>
    <mergeCell ref="B80:C80"/>
    <mergeCell ref="B81:C81"/>
    <mergeCell ref="B62:C62"/>
    <mergeCell ref="B63:C63"/>
    <mergeCell ref="B64:C64"/>
    <mergeCell ref="B65:C65"/>
    <mergeCell ref="B66:C66"/>
    <mergeCell ref="B67:C67"/>
    <mergeCell ref="N56:N57"/>
    <mergeCell ref="O56:O57"/>
    <mergeCell ref="B58:C58"/>
    <mergeCell ref="B59:C59"/>
    <mergeCell ref="B60:C60"/>
    <mergeCell ref="B61:C61"/>
    <mergeCell ref="B54:C54"/>
    <mergeCell ref="H54:I54"/>
    <mergeCell ref="J54:K54"/>
    <mergeCell ref="L54:M54"/>
    <mergeCell ref="B55:C57"/>
    <mergeCell ref="L56:L57"/>
    <mergeCell ref="M56:M57"/>
    <mergeCell ref="B52:C52"/>
    <mergeCell ref="H52:I52"/>
    <mergeCell ref="J52:K52"/>
    <mergeCell ref="L52:M52"/>
    <mergeCell ref="B53:C53"/>
    <mergeCell ref="H53:I53"/>
    <mergeCell ref="J53:K53"/>
    <mergeCell ref="L53:M53"/>
    <mergeCell ref="B50:C50"/>
    <mergeCell ref="H50:I50"/>
    <mergeCell ref="J50:K50"/>
    <mergeCell ref="L50:M50"/>
    <mergeCell ref="B51:C51"/>
    <mergeCell ref="H51:I51"/>
    <mergeCell ref="J51:K51"/>
    <mergeCell ref="L51:M51"/>
    <mergeCell ref="B48:C48"/>
    <mergeCell ref="H48:I48"/>
    <mergeCell ref="J48:K48"/>
    <mergeCell ref="L48:M48"/>
    <mergeCell ref="B49:C49"/>
    <mergeCell ref="H49:I49"/>
    <mergeCell ref="J49:K49"/>
    <mergeCell ref="L49:M49"/>
    <mergeCell ref="B46:C46"/>
    <mergeCell ref="H46:I46"/>
    <mergeCell ref="J46:K46"/>
    <mergeCell ref="L46:M46"/>
    <mergeCell ref="B47:C47"/>
    <mergeCell ref="H47:I47"/>
    <mergeCell ref="J47:K47"/>
    <mergeCell ref="L47:M47"/>
    <mergeCell ref="B44:C44"/>
    <mergeCell ref="H44:I44"/>
    <mergeCell ref="J44:K44"/>
    <mergeCell ref="L44:M44"/>
    <mergeCell ref="B45:C45"/>
    <mergeCell ref="H45:I45"/>
    <mergeCell ref="J45:K45"/>
    <mergeCell ref="L45:M45"/>
    <mergeCell ref="B42:C42"/>
    <mergeCell ref="H42:I42"/>
    <mergeCell ref="J42:K42"/>
    <mergeCell ref="L42:M42"/>
    <mergeCell ref="B43:C43"/>
    <mergeCell ref="H43:I43"/>
    <mergeCell ref="J43:K43"/>
    <mergeCell ref="L43:M43"/>
    <mergeCell ref="H40:J40"/>
    <mergeCell ref="K40:M40"/>
    <mergeCell ref="B41:C41"/>
    <mergeCell ref="H41:I41"/>
    <mergeCell ref="J41:K41"/>
    <mergeCell ref="L41:M41"/>
    <mergeCell ref="A1:E1"/>
    <mergeCell ref="N1:AK1"/>
    <mergeCell ref="A2:E2"/>
    <mergeCell ref="A38:N38"/>
    <mergeCell ref="A39:A40"/>
    <mergeCell ref="B39:G39"/>
    <mergeCell ref="H39:M39"/>
    <mergeCell ref="N39:N40"/>
    <mergeCell ref="B40:C40"/>
    <mergeCell ref="E40:G40"/>
  </mergeCells>
  <conditionalFormatting sqref="B5">
    <cfRule type="containsText" dxfId="3" priority="2" operator="containsText" text="Pazar">
      <formula>NOT(ISERROR(SEARCH("Pazar",B5)))</formula>
    </cfRule>
  </conditionalFormatting>
  <conditionalFormatting sqref="A4">
    <cfRule type="containsText" dxfId="2" priority="1" operator="containsText" text="pazar">
      <formula>NOT(ISERROR(SEARCH("pazar",A4)))</formula>
    </cfRule>
  </conditionalFormatting>
  <pageMargins left="0.22" right="0.15748031496062992" top="0.63" bottom="0.74803149606299213" header="0.51181102362204722" footer="0.51181102362204722"/>
  <pageSetup scale="42" firstPageNumber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91"/>
  <sheetViews>
    <sheetView view="pageBreakPreview" topLeftCell="E1" zoomScale="60" zoomScaleNormal="70" workbookViewId="0">
      <selection activeCell="AO12" sqref="AO12"/>
    </sheetView>
  </sheetViews>
  <sheetFormatPr defaultColWidth="9.28515625" defaultRowHeight="15"/>
  <cols>
    <col min="1" max="1" width="16.5703125" style="50" customWidth="1"/>
    <col min="2" max="3" width="22" style="50" customWidth="1"/>
    <col min="4" max="4" width="28" style="50" customWidth="1"/>
    <col min="5" max="5" width="26.7109375" style="50" customWidth="1"/>
    <col min="6" max="6" width="25.28515625" style="50" hidden="1" customWidth="1"/>
    <col min="7" max="7" width="27.28515625" style="50" customWidth="1"/>
    <col min="8" max="8" width="41.7109375" style="50" customWidth="1"/>
    <col min="9" max="9" width="20.28515625" style="50" hidden="1" customWidth="1"/>
    <col min="10" max="10" width="26.7109375" style="88" customWidth="1"/>
    <col min="11" max="11" width="19.7109375" style="50" customWidth="1"/>
    <col min="12" max="12" width="19.42578125" style="50" customWidth="1"/>
    <col min="13" max="13" width="57.42578125" style="50" customWidth="1"/>
    <col min="14" max="14" width="16.42578125" style="10" customWidth="1"/>
    <col min="15" max="37" width="9.28515625" style="10" hidden="1" customWidth="1"/>
    <col min="38" max="39" width="0" style="10" hidden="1" customWidth="1"/>
    <col min="40" max="40" width="31.28515625" style="10" customWidth="1"/>
    <col min="41" max="16384" width="9.28515625" style="10"/>
  </cols>
  <sheetData>
    <row r="1" spans="1:44" ht="35.1" customHeight="1" thickBot="1">
      <c r="A1" s="558"/>
      <c r="B1" s="558"/>
      <c r="C1" s="558"/>
      <c r="D1" s="558"/>
      <c r="E1" s="558"/>
      <c r="F1" s="104"/>
      <c r="G1" s="132">
        <f>A3</f>
        <v>43800</v>
      </c>
      <c r="H1" s="131" t="s">
        <v>106</v>
      </c>
      <c r="I1" s="104"/>
      <c r="J1" s="104"/>
      <c r="K1" s="104"/>
      <c r="L1" s="104"/>
      <c r="M1" s="105"/>
      <c r="N1" s="620" t="s">
        <v>53</v>
      </c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</row>
    <row r="2" spans="1:44" ht="35.1" customHeight="1">
      <c r="A2" s="622" t="s">
        <v>0</v>
      </c>
      <c r="B2" s="623"/>
      <c r="C2" s="624"/>
      <c r="D2" s="624"/>
      <c r="E2" s="624"/>
      <c r="F2" s="11" t="s">
        <v>19</v>
      </c>
      <c r="G2" s="18" t="s">
        <v>1</v>
      </c>
      <c r="H2" s="15" t="s">
        <v>2</v>
      </c>
      <c r="I2" s="107" t="s">
        <v>3</v>
      </c>
      <c r="J2" s="108" t="s">
        <v>4</v>
      </c>
      <c r="K2" s="12" t="s">
        <v>5</v>
      </c>
      <c r="L2" s="13" t="s">
        <v>6</v>
      </c>
      <c r="M2" s="111" t="s">
        <v>7</v>
      </c>
      <c r="AN2" s="310" t="s">
        <v>92</v>
      </c>
      <c r="AO2" s="318" t="s">
        <v>95</v>
      </c>
      <c r="AP2" s="311" t="s">
        <v>93</v>
      </c>
      <c r="AQ2" s="311" t="s">
        <v>94</v>
      </c>
      <c r="AR2" s="307" t="s">
        <v>13</v>
      </c>
    </row>
    <row r="3" spans="1:44" s="19" customFormat="1" ht="35.1" customHeight="1">
      <c r="A3" s="14">
        <v>43800</v>
      </c>
      <c r="B3" s="103">
        <f>A3</f>
        <v>43800</v>
      </c>
      <c r="C3" s="110"/>
      <c r="D3" s="110"/>
      <c r="E3" s="110"/>
      <c r="F3" s="110"/>
      <c r="G3" s="110"/>
      <c r="H3" s="110"/>
      <c r="I3" s="17"/>
      <c r="J3" s="9" t="str">
        <f>IF(AJ3&gt;0,"Mesai Var","-")</f>
        <v>-</v>
      </c>
      <c r="K3" s="112"/>
      <c r="L3" s="112"/>
      <c r="M3" s="112"/>
      <c r="O3" s="19">
        <f>IFERROR(FIND("MS",D8,5),0)</f>
        <v>0</v>
      </c>
      <c r="P3" s="19">
        <f>IFERROR(FIND("MS",D3,5),0)</f>
        <v>0</v>
      </c>
      <c r="Q3" s="19">
        <f>IFERROR(FIND("MS",E3,5),0)</f>
        <v>0</v>
      </c>
      <c r="R3" s="19">
        <f>IFERROR(FIND("MS",F3,5),0)</f>
        <v>0</v>
      </c>
      <c r="S3" s="19">
        <f t="shared" ref="S3:X18" si="0">IFERROR(FIND("MS",G3,5),0)</f>
        <v>0</v>
      </c>
      <c r="T3" s="19">
        <f t="shared" si="0"/>
        <v>0</v>
      </c>
      <c r="U3" s="19">
        <f t="shared" si="0"/>
        <v>0</v>
      </c>
      <c r="W3" s="19">
        <f t="shared" ref="W3" si="1">IFERROR(FIND("MS",K3,5),0)</f>
        <v>0</v>
      </c>
      <c r="X3" s="19">
        <f>IFERROR(FIND("MS",L3,5),0)</f>
        <v>0</v>
      </c>
      <c r="Z3" s="19">
        <f>VALUE(P3)</f>
        <v>0</v>
      </c>
      <c r="AA3" s="19">
        <f t="shared" ref="AA3:AH18" si="2">VALUE(Q3)</f>
        <v>0</v>
      </c>
      <c r="AB3" s="19">
        <f t="shared" si="2"/>
        <v>0</v>
      </c>
      <c r="AC3" s="19">
        <f t="shared" si="2"/>
        <v>0</v>
      </c>
      <c r="AD3" s="19">
        <f t="shared" si="2"/>
        <v>0</v>
      </c>
      <c r="AE3" s="19">
        <f t="shared" si="2"/>
        <v>0</v>
      </c>
      <c r="AF3" s="19">
        <f t="shared" si="2"/>
        <v>0</v>
      </c>
      <c r="AG3" s="19">
        <f t="shared" si="2"/>
        <v>0</v>
      </c>
      <c r="AH3" s="19">
        <f t="shared" si="2"/>
        <v>0</v>
      </c>
      <c r="AJ3" s="19">
        <f>SUM(Z3:AH3)</f>
        <v>0</v>
      </c>
      <c r="AN3" s="308" t="str">
        <f>B41</f>
        <v>A kişisi</v>
      </c>
      <c r="AO3" s="323"/>
      <c r="AP3" s="320"/>
      <c r="AQ3" s="313"/>
      <c r="AR3" s="317">
        <f>AO3+AP3+(AQ3/8)</f>
        <v>0</v>
      </c>
    </row>
    <row r="4" spans="1:44" s="19" customFormat="1" ht="35.1" customHeight="1">
      <c r="A4" s="102">
        <f>A3+1</f>
        <v>43801</v>
      </c>
      <c r="B4" s="103">
        <f>A4</f>
        <v>43801</v>
      </c>
      <c r="C4" s="110"/>
      <c r="D4" s="110"/>
      <c r="E4" s="110"/>
      <c r="F4" s="110"/>
      <c r="G4" s="110"/>
      <c r="H4" s="110"/>
      <c r="I4" s="17"/>
      <c r="J4" s="9" t="str">
        <f t="shared" ref="J4:J33" si="3">IF(AJ4&gt;0,"Mesai Var","-")</f>
        <v>-</v>
      </c>
      <c r="K4" s="112"/>
      <c r="L4" s="112"/>
      <c r="M4" s="112"/>
      <c r="O4" s="19">
        <f t="shared" ref="O4:O30" si="4">IFERROR(FIND("MS",C4,5),0)</f>
        <v>0</v>
      </c>
      <c r="P4" s="19">
        <f>IFERROR(FIND("MS",#REF!,5),0)</f>
        <v>0</v>
      </c>
      <c r="Q4" s="19">
        <f t="shared" ref="Q4:Q24" si="5">IFERROR(FIND("MS",E4,5),0)</f>
        <v>0</v>
      </c>
      <c r="R4" s="19">
        <f>IFERROR(FIND("MS",D4,5),0)</f>
        <v>0</v>
      </c>
      <c r="S4" s="19">
        <f t="shared" si="0"/>
        <v>0</v>
      </c>
      <c r="T4" s="19">
        <f t="shared" si="0"/>
        <v>0</v>
      </c>
      <c r="U4" s="19">
        <f t="shared" si="0"/>
        <v>0</v>
      </c>
      <c r="W4" s="19">
        <f t="shared" si="0"/>
        <v>0</v>
      </c>
      <c r="X4" s="19">
        <f>IFERROR(FIND("MS",L4,5),0)</f>
        <v>0</v>
      </c>
      <c r="Z4" s="19">
        <f>VALUE(P4)</f>
        <v>0</v>
      </c>
      <c r="AA4" s="19">
        <f t="shared" si="2"/>
        <v>0</v>
      </c>
      <c r="AB4" s="19">
        <f t="shared" si="2"/>
        <v>0</v>
      </c>
      <c r="AC4" s="19">
        <f t="shared" si="2"/>
        <v>0</v>
      </c>
      <c r="AD4" s="19">
        <f t="shared" si="2"/>
        <v>0</v>
      </c>
      <c r="AE4" s="19">
        <f t="shared" si="2"/>
        <v>0</v>
      </c>
      <c r="AF4" s="19">
        <f t="shared" si="2"/>
        <v>0</v>
      </c>
      <c r="AG4" s="19">
        <f t="shared" si="2"/>
        <v>0</v>
      </c>
      <c r="AH4" s="19">
        <f t="shared" si="2"/>
        <v>0</v>
      </c>
      <c r="AJ4" s="19">
        <f>SUM(Z4:AH4)</f>
        <v>0</v>
      </c>
      <c r="AN4" s="308" t="str">
        <f t="shared" ref="AN4:AN16" si="6">B42</f>
        <v>C kişisi</v>
      </c>
      <c r="AO4" s="319"/>
      <c r="AP4" s="320"/>
      <c r="AQ4" s="314"/>
      <c r="AR4" s="317">
        <f t="shared" ref="AR4:AR16" si="7">AO4+AP4+(AQ4/8)</f>
        <v>0</v>
      </c>
    </row>
    <row r="5" spans="1:44" ht="35.1" customHeight="1">
      <c r="A5" s="102">
        <f>A4+1</f>
        <v>43802</v>
      </c>
      <c r="B5" s="103">
        <f t="shared" ref="B5:B33" si="8">A5</f>
        <v>43802</v>
      </c>
      <c r="C5" s="110"/>
      <c r="D5" s="110"/>
      <c r="E5" s="110"/>
      <c r="F5" s="110"/>
      <c r="G5" s="110"/>
      <c r="H5" s="110"/>
      <c r="I5" s="17"/>
      <c r="J5" s="9" t="str">
        <f t="shared" si="3"/>
        <v>-</v>
      </c>
      <c r="K5" s="112"/>
      <c r="L5" s="112"/>
      <c r="M5" s="112"/>
      <c r="O5" s="19">
        <f t="shared" si="4"/>
        <v>0</v>
      </c>
      <c r="P5" s="19">
        <f>IFERROR(FIND("MS",#REF!,5),0)</f>
        <v>0</v>
      </c>
      <c r="Q5" s="19">
        <f t="shared" si="5"/>
        <v>0</v>
      </c>
      <c r="R5" s="19">
        <f>IFERROR(FIND("MS",D5,5),0)</f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9"/>
      <c r="W5" s="19">
        <f t="shared" si="0"/>
        <v>0</v>
      </c>
      <c r="X5" s="19">
        <f t="shared" si="0"/>
        <v>0</v>
      </c>
      <c r="Z5" s="19">
        <f t="shared" ref="Z5:AH37" si="9">VALUE(P5)</f>
        <v>0</v>
      </c>
      <c r="AA5" s="19">
        <f t="shared" si="2"/>
        <v>0</v>
      </c>
      <c r="AB5" s="19">
        <f t="shared" si="2"/>
        <v>0</v>
      </c>
      <c r="AC5" s="19">
        <f t="shared" si="2"/>
        <v>0</v>
      </c>
      <c r="AD5" s="19">
        <f t="shared" si="2"/>
        <v>0</v>
      </c>
      <c r="AE5" s="19">
        <f t="shared" si="2"/>
        <v>0</v>
      </c>
      <c r="AF5" s="19">
        <f t="shared" si="2"/>
        <v>0</v>
      </c>
      <c r="AG5" s="19">
        <f t="shared" si="2"/>
        <v>0</v>
      </c>
      <c r="AH5" s="19">
        <f t="shared" si="2"/>
        <v>0</v>
      </c>
      <c r="AJ5" s="19">
        <f t="shared" ref="AJ5:AJ37" si="10">SUM(Z5:AH5)</f>
        <v>0</v>
      </c>
      <c r="AN5" s="308" t="str">
        <f t="shared" si="6"/>
        <v>D kişisi</v>
      </c>
      <c r="AO5" s="323"/>
      <c r="AP5" s="320"/>
      <c r="AQ5" s="314"/>
      <c r="AR5" s="317">
        <f t="shared" si="7"/>
        <v>0</v>
      </c>
    </row>
    <row r="6" spans="1:44" s="19" customFormat="1" ht="35.1" customHeight="1">
      <c r="A6" s="102">
        <f t="shared" ref="A6:A32" si="11">A5+1</f>
        <v>43803</v>
      </c>
      <c r="B6" s="103">
        <f t="shared" si="8"/>
        <v>43803</v>
      </c>
      <c r="C6" s="110"/>
      <c r="D6" s="110"/>
      <c r="E6" s="110"/>
      <c r="F6" s="110"/>
      <c r="G6" s="110"/>
      <c r="H6" s="110"/>
      <c r="I6" s="17"/>
      <c r="J6" s="9" t="str">
        <f t="shared" si="3"/>
        <v>-</v>
      </c>
      <c r="K6" s="112"/>
      <c r="L6" s="112"/>
      <c r="M6" s="112"/>
      <c r="O6" s="19">
        <f t="shared" si="4"/>
        <v>0</v>
      </c>
      <c r="P6" s="19">
        <f>IFERROR(FIND("MS",#REF!,5),0)</f>
        <v>0</v>
      </c>
      <c r="Q6" s="19">
        <f t="shared" si="5"/>
        <v>0</v>
      </c>
      <c r="R6" s="19">
        <f>IFERROR(FIND("MS",D6,5),0)</f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W6" s="19">
        <f>IFERROR(FIND("MS",K6,5),0)</f>
        <v>0</v>
      </c>
      <c r="X6" s="19">
        <f t="shared" si="0"/>
        <v>0</v>
      </c>
      <c r="Z6" s="19">
        <f t="shared" si="9"/>
        <v>0</v>
      </c>
      <c r="AA6" s="19">
        <f t="shared" si="2"/>
        <v>0</v>
      </c>
      <c r="AB6" s="19">
        <f t="shared" si="2"/>
        <v>0</v>
      </c>
      <c r="AC6" s="19">
        <f t="shared" si="2"/>
        <v>0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J6" s="19">
        <f t="shared" si="10"/>
        <v>0</v>
      </c>
      <c r="AN6" s="308" t="str">
        <f t="shared" si="6"/>
        <v>E kişisi</v>
      </c>
      <c r="AO6" s="323"/>
      <c r="AP6" s="320"/>
      <c r="AQ6" s="313"/>
      <c r="AR6" s="317">
        <f t="shared" si="7"/>
        <v>0</v>
      </c>
    </row>
    <row r="7" spans="1:44" s="19" customFormat="1" ht="35.1" customHeight="1">
      <c r="A7" s="102">
        <f t="shared" si="11"/>
        <v>43804</v>
      </c>
      <c r="B7" s="103">
        <f t="shared" si="8"/>
        <v>43804</v>
      </c>
      <c r="C7" s="110"/>
      <c r="D7" s="110"/>
      <c r="E7" s="110"/>
      <c r="F7" s="110"/>
      <c r="G7" s="110"/>
      <c r="H7" s="110"/>
      <c r="I7" s="17"/>
      <c r="J7" s="9" t="str">
        <f t="shared" si="3"/>
        <v>-</v>
      </c>
      <c r="K7" s="112"/>
      <c r="L7" s="112"/>
      <c r="M7" s="112"/>
      <c r="O7" s="19">
        <f t="shared" si="4"/>
        <v>0</v>
      </c>
      <c r="P7" s="19">
        <f>IFERROR(FIND("MS",#REF!,5),0)</f>
        <v>0</v>
      </c>
      <c r="Q7" s="19">
        <f t="shared" si="5"/>
        <v>0</v>
      </c>
      <c r="R7" s="19">
        <f>IFERROR(FIND("MS",D7,5),0)</f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W7" s="19">
        <f>IFERROR(FIND("MS",K7,5),0)</f>
        <v>0</v>
      </c>
      <c r="X7" s="19">
        <f t="shared" si="0"/>
        <v>0</v>
      </c>
      <c r="Z7" s="19">
        <f t="shared" si="9"/>
        <v>0</v>
      </c>
      <c r="AA7" s="19">
        <f t="shared" si="2"/>
        <v>0</v>
      </c>
      <c r="AB7" s="19">
        <f t="shared" si="2"/>
        <v>0</v>
      </c>
      <c r="AC7" s="19">
        <f t="shared" si="2"/>
        <v>0</v>
      </c>
      <c r="AD7" s="19">
        <f t="shared" si="2"/>
        <v>0</v>
      </c>
      <c r="AE7" s="19">
        <f t="shared" si="2"/>
        <v>0</v>
      </c>
      <c r="AF7" s="19">
        <f t="shared" si="2"/>
        <v>0</v>
      </c>
      <c r="AG7" s="19">
        <f t="shared" si="2"/>
        <v>0</v>
      </c>
      <c r="AH7" s="19">
        <f t="shared" si="2"/>
        <v>0</v>
      </c>
      <c r="AJ7" s="19">
        <f t="shared" si="10"/>
        <v>0</v>
      </c>
      <c r="AN7" s="308" t="str">
        <f t="shared" si="6"/>
        <v>F kişisi</v>
      </c>
      <c r="AO7" s="323"/>
      <c r="AP7" s="320"/>
      <c r="AQ7" s="314"/>
      <c r="AR7" s="317">
        <f t="shared" si="7"/>
        <v>0</v>
      </c>
    </row>
    <row r="8" spans="1:44" ht="35.1" customHeight="1">
      <c r="A8" s="102">
        <f t="shared" si="11"/>
        <v>43805</v>
      </c>
      <c r="B8" s="103">
        <f t="shared" si="8"/>
        <v>43805</v>
      </c>
      <c r="C8" s="110"/>
      <c r="D8" s="110"/>
      <c r="E8" s="110"/>
      <c r="F8" s="110"/>
      <c r="G8" s="110"/>
      <c r="H8" s="110"/>
      <c r="I8" s="17"/>
      <c r="J8" s="9" t="str">
        <f t="shared" si="3"/>
        <v>-</v>
      </c>
      <c r="K8" s="112"/>
      <c r="L8" s="112"/>
      <c r="M8" s="112"/>
      <c r="O8" s="19">
        <f t="shared" si="4"/>
        <v>0</v>
      </c>
      <c r="P8" s="19">
        <f>IFERROR(FIND("MS",#REF!,5),0)</f>
        <v>0</v>
      </c>
      <c r="Q8" s="19">
        <f t="shared" si="5"/>
        <v>0</v>
      </c>
      <c r="R8" s="19">
        <f>IFERROR(FIND("MS",#REF!,5),0)</f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/>
      <c r="W8" s="19">
        <f>IFERROR(FIND("MS",K8,5),0)</f>
        <v>0</v>
      </c>
      <c r="X8" s="19">
        <f t="shared" si="0"/>
        <v>0</v>
      </c>
      <c r="Z8" s="19">
        <f t="shared" si="9"/>
        <v>0</v>
      </c>
      <c r="AA8" s="19">
        <f t="shared" si="2"/>
        <v>0</v>
      </c>
      <c r="AB8" s="19">
        <f t="shared" si="2"/>
        <v>0</v>
      </c>
      <c r="AC8" s="19">
        <f t="shared" si="2"/>
        <v>0</v>
      </c>
      <c r="AD8" s="19">
        <f t="shared" si="2"/>
        <v>0</v>
      </c>
      <c r="AE8" s="19">
        <f t="shared" si="2"/>
        <v>0</v>
      </c>
      <c r="AF8" s="19">
        <f t="shared" si="2"/>
        <v>0</v>
      </c>
      <c r="AG8" s="19">
        <f t="shared" si="2"/>
        <v>0</v>
      </c>
      <c r="AH8" s="19">
        <f t="shared" si="2"/>
        <v>0</v>
      </c>
      <c r="AJ8" s="19">
        <f t="shared" si="10"/>
        <v>0</v>
      </c>
      <c r="AN8" s="308" t="str">
        <f t="shared" si="6"/>
        <v>G kişisi</v>
      </c>
      <c r="AO8" s="323"/>
      <c r="AP8" s="320"/>
      <c r="AQ8" s="314"/>
      <c r="AR8" s="317">
        <f t="shared" si="7"/>
        <v>0</v>
      </c>
    </row>
    <row r="9" spans="1:44" ht="35.1" customHeight="1">
      <c r="A9" s="102">
        <f t="shared" si="11"/>
        <v>43806</v>
      </c>
      <c r="B9" s="103">
        <f t="shared" si="8"/>
        <v>43806</v>
      </c>
      <c r="C9" s="110"/>
      <c r="D9" s="110"/>
      <c r="E9" s="110"/>
      <c r="F9" s="110"/>
      <c r="G9" s="110"/>
      <c r="H9" s="110"/>
      <c r="I9" s="17"/>
      <c r="J9" s="9" t="str">
        <f t="shared" si="3"/>
        <v>-</v>
      </c>
      <c r="K9" s="112"/>
      <c r="L9" s="112"/>
      <c r="M9" s="112"/>
      <c r="O9" s="19">
        <f t="shared" si="4"/>
        <v>0</v>
      </c>
      <c r="P9" s="19">
        <f>IFERROR(FIND("MS",#REF!,5),0)</f>
        <v>0</v>
      </c>
      <c r="Q9" s="19">
        <f t="shared" si="5"/>
        <v>0</v>
      </c>
      <c r="R9" s="19">
        <f>IFERROR(FIND("MS",D9,5),0)</f>
        <v>0</v>
      </c>
      <c r="S9" s="19">
        <f t="shared" si="0"/>
        <v>0</v>
      </c>
      <c r="T9" s="19">
        <f t="shared" si="0"/>
        <v>0</v>
      </c>
      <c r="U9" s="19">
        <f t="shared" si="0"/>
        <v>0</v>
      </c>
      <c r="V9" s="19"/>
      <c r="W9" s="19">
        <f>IFERROR(FIND("MS",K9,5),0)</f>
        <v>0</v>
      </c>
      <c r="X9" s="19">
        <f t="shared" si="0"/>
        <v>0</v>
      </c>
      <c r="Z9" s="19">
        <f t="shared" si="9"/>
        <v>0</v>
      </c>
      <c r="AA9" s="19">
        <f t="shared" si="2"/>
        <v>0</v>
      </c>
      <c r="AB9" s="19">
        <f t="shared" si="2"/>
        <v>0</v>
      </c>
      <c r="AC9" s="19">
        <f t="shared" si="2"/>
        <v>0</v>
      </c>
      <c r="AD9" s="19">
        <f t="shared" si="2"/>
        <v>0</v>
      </c>
      <c r="AE9" s="19">
        <f t="shared" si="2"/>
        <v>0</v>
      </c>
      <c r="AF9" s="19">
        <f t="shared" si="2"/>
        <v>0</v>
      </c>
      <c r="AG9" s="19">
        <f t="shared" si="2"/>
        <v>0</v>
      </c>
      <c r="AH9" s="19">
        <f t="shared" si="2"/>
        <v>0</v>
      </c>
      <c r="AJ9" s="19">
        <f t="shared" si="10"/>
        <v>0</v>
      </c>
      <c r="AN9" s="308" t="str">
        <f t="shared" si="6"/>
        <v>H kişisi</v>
      </c>
      <c r="AO9" s="323"/>
      <c r="AP9" s="320"/>
      <c r="AQ9" s="313"/>
      <c r="AR9" s="317">
        <f t="shared" si="7"/>
        <v>0</v>
      </c>
    </row>
    <row r="10" spans="1:44" s="19" customFormat="1" ht="35.1" customHeight="1">
      <c r="A10" s="102">
        <f t="shared" si="11"/>
        <v>43807</v>
      </c>
      <c r="B10" s="103">
        <f t="shared" si="8"/>
        <v>43807</v>
      </c>
      <c r="C10" s="110"/>
      <c r="D10" s="110"/>
      <c r="E10" s="110"/>
      <c r="F10" s="110"/>
      <c r="G10" s="110"/>
      <c r="H10" s="110"/>
      <c r="I10" s="17"/>
      <c r="J10" s="9" t="str">
        <f t="shared" si="3"/>
        <v>-</v>
      </c>
      <c r="K10" s="112"/>
      <c r="L10" s="112"/>
      <c r="M10" s="112"/>
      <c r="N10" s="21"/>
      <c r="O10" s="19">
        <f t="shared" si="4"/>
        <v>0</v>
      </c>
      <c r="P10" s="19">
        <f>IFERROR(FIND("MS",D10,5),0)</f>
        <v>0</v>
      </c>
      <c r="Q10" s="19">
        <f t="shared" si="5"/>
        <v>0</v>
      </c>
      <c r="R10" s="19">
        <f>IFERROR(FIND("MS",F10,5),0)</f>
        <v>0</v>
      </c>
      <c r="S10" s="19">
        <f t="shared" si="0"/>
        <v>0</v>
      </c>
      <c r="T10" s="19">
        <f t="shared" si="0"/>
        <v>0</v>
      </c>
      <c r="U10" s="19">
        <f t="shared" si="0"/>
        <v>0</v>
      </c>
      <c r="W10" s="19">
        <f>IFERROR(FIND("MS",K10,5),0)</f>
        <v>0</v>
      </c>
      <c r="X10" s="19">
        <f t="shared" si="0"/>
        <v>0</v>
      </c>
      <c r="Z10" s="19">
        <f t="shared" si="9"/>
        <v>0</v>
      </c>
      <c r="AA10" s="19">
        <f t="shared" si="2"/>
        <v>0</v>
      </c>
      <c r="AB10" s="19">
        <f t="shared" si="2"/>
        <v>0</v>
      </c>
      <c r="AC10" s="19">
        <f t="shared" si="2"/>
        <v>0</v>
      </c>
      <c r="AD10" s="19">
        <f t="shared" si="2"/>
        <v>0</v>
      </c>
      <c r="AE10" s="19">
        <f t="shared" si="2"/>
        <v>0</v>
      </c>
      <c r="AF10" s="19">
        <f t="shared" si="2"/>
        <v>0</v>
      </c>
      <c r="AG10" s="19">
        <f t="shared" si="2"/>
        <v>0</v>
      </c>
      <c r="AH10" s="19">
        <f t="shared" si="2"/>
        <v>0</v>
      </c>
      <c r="AJ10" s="19">
        <f t="shared" si="10"/>
        <v>0</v>
      </c>
      <c r="AN10" s="308" t="str">
        <f t="shared" si="6"/>
        <v>I kişisi</v>
      </c>
      <c r="AO10" s="323"/>
      <c r="AP10" s="320"/>
      <c r="AQ10" s="313"/>
      <c r="AR10" s="317">
        <f t="shared" si="7"/>
        <v>0</v>
      </c>
    </row>
    <row r="11" spans="1:44" s="19" customFormat="1" ht="35.1" customHeight="1">
      <c r="A11" s="102">
        <f t="shared" si="11"/>
        <v>43808</v>
      </c>
      <c r="B11" s="103">
        <f t="shared" si="8"/>
        <v>43808</v>
      </c>
      <c r="C11" s="110"/>
      <c r="D11" s="110"/>
      <c r="E11" s="110"/>
      <c r="F11" s="110"/>
      <c r="G11" s="110"/>
      <c r="H11" s="110"/>
      <c r="I11" s="17"/>
      <c r="J11" s="9" t="str">
        <f t="shared" si="3"/>
        <v>-</v>
      </c>
      <c r="K11" s="112"/>
      <c r="L11" s="112"/>
      <c r="M11" s="112"/>
      <c r="N11" s="22"/>
      <c r="O11" s="19">
        <f t="shared" si="4"/>
        <v>0</v>
      </c>
      <c r="P11" s="19">
        <f>IFERROR(FIND("MS",#REF!,5),0)</f>
        <v>0</v>
      </c>
      <c r="Q11" s="19">
        <f t="shared" si="5"/>
        <v>0</v>
      </c>
      <c r="R11" s="19">
        <f t="shared" ref="R11:R16" si="12">IFERROR(FIND("MS",D11,5),0)</f>
        <v>0</v>
      </c>
      <c r="S11" s="19">
        <f t="shared" si="0"/>
        <v>0</v>
      </c>
      <c r="T11" s="19">
        <f t="shared" si="0"/>
        <v>0</v>
      </c>
      <c r="U11" s="19">
        <f t="shared" si="0"/>
        <v>0</v>
      </c>
      <c r="W11" s="19">
        <f t="shared" si="0"/>
        <v>0</v>
      </c>
      <c r="X11" s="19">
        <f t="shared" si="0"/>
        <v>0</v>
      </c>
      <c r="Z11" s="19">
        <f t="shared" si="9"/>
        <v>0</v>
      </c>
      <c r="AA11" s="19">
        <f t="shared" si="2"/>
        <v>0</v>
      </c>
      <c r="AB11" s="19">
        <f t="shared" si="2"/>
        <v>0</v>
      </c>
      <c r="AC11" s="19">
        <f t="shared" si="2"/>
        <v>0</v>
      </c>
      <c r="AD11" s="19">
        <f t="shared" si="2"/>
        <v>0</v>
      </c>
      <c r="AE11" s="19">
        <f t="shared" si="2"/>
        <v>0</v>
      </c>
      <c r="AF11" s="19">
        <f t="shared" si="2"/>
        <v>0</v>
      </c>
      <c r="AG11" s="19">
        <f t="shared" si="2"/>
        <v>0</v>
      </c>
      <c r="AH11" s="19">
        <f t="shared" si="2"/>
        <v>0</v>
      </c>
      <c r="AJ11" s="19">
        <f t="shared" si="10"/>
        <v>0</v>
      </c>
      <c r="AN11" s="308" t="str">
        <f t="shared" si="6"/>
        <v>J kişisi</v>
      </c>
      <c r="AO11" s="323"/>
      <c r="AP11" s="320"/>
      <c r="AQ11" s="314"/>
      <c r="AR11" s="317">
        <f t="shared" si="7"/>
        <v>0</v>
      </c>
    </row>
    <row r="12" spans="1:44" ht="35.1" customHeight="1">
      <c r="A12" s="102">
        <f t="shared" si="11"/>
        <v>43809</v>
      </c>
      <c r="B12" s="103">
        <f t="shared" si="8"/>
        <v>43809</v>
      </c>
      <c r="C12" s="110"/>
      <c r="D12" s="110"/>
      <c r="E12" s="110"/>
      <c r="F12" s="110"/>
      <c r="G12" s="110"/>
      <c r="H12" s="110"/>
      <c r="I12" s="17"/>
      <c r="J12" s="9" t="str">
        <f t="shared" si="3"/>
        <v>-</v>
      </c>
      <c r="K12" s="112"/>
      <c r="L12" s="112"/>
      <c r="M12" s="112"/>
      <c r="N12" s="23"/>
      <c r="O12" s="19">
        <f t="shared" si="4"/>
        <v>0</v>
      </c>
      <c r="P12" s="19">
        <f>IFERROR(FIND("MS",#REF!,5),0)</f>
        <v>0</v>
      </c>
      <c r="Q12" s="19">
        <f t="shared" si="5"/>
        <v>0</v>
      </c>
      <c r="R12" s="19">
        <f t="shared" si="12"/>
        <v>0</v>
      </c>
      <c r="S12" s="19">
        <f t="shared" si="0"/>
        <v>0</v>
      </c>
      <c r="T12" s="19">
        <f t="shared" si="0"/>
        <v>0</v>
      </c>
      <c r="U12" s="19">
        <f t="shared" si="0"/>
        <v>0</v>
      </c>
      <c r="V12" s="19"/>
      <c r="W12" s="19">
        <f t="shared" si="0"/>
        <v>0</v>
      </c>
      <c r="X12" s="19">
        <f t="shared" si="0"/>
        <v>0</v>
      </c>
      <c r="Z12" s="19">
        <f t="shared" si="9"/>
        <v>0</v>
      </c>
      <c r="AA12" s="19">
        <f t="shared" si="2"/>
        <v>0</v>
      </c>
      <c r="AB12" s="19">
        <f t="shared" si="2"/>
        <v>0</v>
      </c>
      <c r="AC12" s="19">
        <f t="shared" si="2"/>
        <v>0</v>
      </c>
      <c r="AD12" s="19">
        <f t="shared" si="2"/>
        <v>0</v>
      </c>
      <c r="AE12" s="19">
        <f t="shared" si="2"/>
        <v>0</v>
      </c>
      <c r="AF12" s="19">
        <f t="shared" si="2"/>
        <v>0</v>
      </c>
      <c r="AG12" s="19">
        <f t="shared" si="2"/>
        <v>0</v>
      </c>
      <c r="AH12" s="19">
        <f t="shared" si="2"/>
        <v>0</v>
      </c>
      <c r="AJ12" s="19">
        <f t="shared" si="10"/>
        <v>0</v>
      </c>
      <c r="AN12" s="308" t="str">
        <f t="shared" si="6"/>
        <v>K kişisi</v>
      </c>
      <c r="AO12" s="323"/>
      <c r="AP12" s="320"/>
      <c r="AQ12" s="314"/>
      <c r="AR12" s="317">
        <f t="shared" si="7"/>
        <v>0</v>
      </c>
    </row>
    <row r="13" spans="1:44" s="19" customFormat="1" ht="35.1" customHeight="1">
      <c r="A13" s="102">
        <f t="shared" si="11"/>
        <v>43810</v>
      </c>
      <c r="B13" s="103">
        <f t="shared" si="8"/>
        <v>43810</v>
      </c>
      <c r="C13" s="110"/>
      <c r="D13" s="110"/>
      <c r="E13" s="110"/>
      <c r="F13" s="110"/>
      <c r="G13" s="110"/>
      <c r="H13" s="110"/>
      <c r="I13" s="17"/>
      <c r="J13" s="9" t="str">
        <f t="shared" si="3"/>
        <v>-</v>
      </c>
      <c r="K13" s="112"/>
      <c r="L13" s="112"/>
      <c r="M13" s="112"/>
      <c r="N13" s="24"/>
      <c r="O13" s="19">
        <f t="shared" si="4"/>
        <v>0</v>
      </c>
      <c r="P13" s="19">
        <f>IFERROR(FIND("MS",#REF!,5),0)</f>
        <v>0</v>
      </c>
      <c r="Q13" s="19">
        <f t="shared" si="5"/>
        <v>0</v>
      </c>
      <c r="R13" s="19">
        <f t="shared" si="12"/>
        <v>0</v>
      </c>
      <c r="S13" s="19">
        <f t="shared" si="0"/>
        <v>0</v>
      </c>
      <c r="T13" s="19">
        <f t="shared" si="0"/>
        <v>0</v>
      </c>
      <c r="U13" s="19">
        <f t="shared" si="0"/>
        <v>0</v>
      </c>
      <c r="W13" s="19">
        <f t="shared" si="0"/>
        <v>0</v>
      </c>
      <c r="X13" s="19">
        <f t="shared" si="0"/>
        <v>0</v>
      </c>
      <c r="Z13" s="19">
        <f t="shared" si="9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 t="shared" si="2"/>
        <v>0</v>
      </c>
      <c r="AG13" s="19">
        <f t="shared" si="2"/>
        <v>0</v>
      </c>
      <c r="AH13" s="19">
        <f t="shared" si="2"/>
        <v>0</v>
      </c>
      <c r="AJ13" s="19">
        <f t="shared" si="10"/>
        <v>0</v>
      </c>
      <c r="AN13" s="308" t="str">
        <f t="shared" si="6"/>
        <v>L kişisi</v>
      </c>
      <c r="AO13" s="323"/>
      <c r="AP13" s="320"/>
      <c r="AQ13" s="313"/>
      <c r="AR13" s="317">
        <f t="shared" si="7"/>
        <v>0</v>
      </c>
    </row>
    <row r="14" spans="1:44" s="19" customFormat="1" ht="35.1" customHeight="1">
      <c r="A14" s="102">
        <f t="shared" si="11"/>
        <v>43811</v>
      </c>
      <c r="B14" s="103">
        <f t="shared" si="8"/>
        <v>43811</v>
      </c>
      <c r="C14" s="110"/>
      <c r="D14" s="110"/>
      <c r="E14" s="110"/>
      <c r="F14" s="110"/>
      <c r="G14" s="110"/>
      <c r="H14" s="110"/>
      <c r="I14" s="17"/>
      <c r="J14" s="9" t="str">
        <f t="shared" si="3"/>
        <v>-</v>
      </c>
      <c r="K14" s="112"/>
      <c r="L14" s="112"/>
      <c r="M14" s="112"/>
      <c r="N14" s="24"/>
      <c r="O14" s="19">
        <f t="shared" si="4"/>
        <v>0</v>
      </c>
      <c r="P14" s="19">
        <f>IFERROR(FIND("MS",#REF!,5),0)</f>
        <v>0</v>
      </c>
      <c r="Q14" s="19">
        <f t="shared" si="5"/>
        <v>0</v>
      </c>
      <c r="R14" s="19">
        <f t="shared" si="12"/>
        <v>0</v>
      </c>
      <c r="S14" s="19">
        <f t="shared" si="0"/>
        <v>0</v>
      </c>
      <c r="T14" s="19">
        <f t="shared" si="0"/>
        <v>0</v>
      </c>
      <c r="U14" s="19">
        <f t="shared" si="0"/>
        <v>0</v>
      </c>
      <c r="W14" s="19">
        <f t="shared" si="0"/>
        <v>0</v>
      </c>
      <c r="X14" s="19">
        <f t="shared" si="0"/>
        <v>0</v>
      </c>
      <c r="Z14" s="19">
        <f t="shared" si="9"/>
        <v>0</v>
      </c>
      <c r="AA14" s="19">
        <f t="shared" si="2"/>
        <v>0</v>
      </c>
      <c r="AB14" s="19">
        <f t="shared" si="2"/>
        <v>0</v>
      </c>
      <c r="AC14" s="19">
        <f t="shared" si="2"/>
        <v>0</v>
      </c>
      <c r="AD14" s="19">
        <f t="shared" si="2"/>
        <v>0</v>
      </c>
      <c r="AE14" s="19">
        <f t="shared" si="2"/>
        <v>0</v>
      </c>
      <c r="AF14" s="19">
        <f t="shared" si="2"/>
        <v>0</v>
      </c>
      <c r="AG14" s="19">
        <f t="shared" si="2"/>
        <v>0</v>
      </c>
      <c r="AH14" s="19">
        <f t="shared" si="2"/>
        <v>0</v>
      </c>
      <c r="AJ14" s="19">
        <f t="shared" si="10"/>
        <v>0</v>
      </c>
      <c r="AN14" s="308" t="str">
        <f>B52</f>
        <v>M kişisi</v>
      </c>
      <c r="AO14" s="323"/>
      <c r="AP14" s="320"/>
      <c r="AQ14" s="314"/>
      <c r="AR14" s="317">
        <f t="shared" si="7"/>
        <v>0</v>
      </c>
    </row>
    <row r="15" spans="1:44" ht="35.1" customHeight="1">
      <c r="A15" s="102">
        <f t="shared" si="11"/>
        <v>43812</v>
      </c>
      <c r="B15" s="103">
        <f t="shared" si="8"/>
        <v>43812</v>
      </c>
      <c r="C15" s="110"/>
      <c r="D15" s="110"/>
      <c r="E15" s="110"/>
      <c r="F15" s="110"/>
      <c r="G15" s="110"/>
      <c r="H15" s="110"/>
      <c r="I15" s="17"/>
      <c r="J15" s="9" t="str">
        <f t="shared" si="3"/>
        <v>-</v>
      </c>
      <c r="K15" s="112"/>
      <c r="L15" s="112"/>
      <c r="M15" s="112"/>
      <c r="N15" s="25"/>
      <c r="O15" s="19">
        <f t="shared" si="4"/>
        <v>0</v>
      </c>
      <c r="P15" s="19">
        <f>IFERROR(FIND("MS",#REF!,5),0)</f>
        <v>0</v>
      </c>
      <c r="Q15" s="19">
        <f t="shared" si="5"/>
        <v>0</v>
      </c>
      <c r="R15" s="19">
        <f t="shared" si="12"/>
        <v>0</v>
      </c>
      <c r="S15" s="19">
        <f t="shared" si="0"/>
        <v>0</v>
      </c>
      <c r="T15" s="19">
        <f t="shared" si="0"/>
        <v>0</v>
      </c>
      <c r="U15" s="19">
        <f t="shared" si="0"/>
        <v>0</v>
      </c>
      <c r="V15" s="19"/>
      <c r="W15" s="19">
        <f t="shared" si="0"/>
        <v>0</v>
      </c>
      <c r="X15" s="19">
        <f t="shared" si="0"/>
        <v>0</v>
      </c>
      <c r="Z15" s="19">
        <f t="shared" si="9"/>
        <v>0</v>
      </c>
      <c r="AA15" s="19">
        <f t="shared" si="2"/>
        <v>0</v>
      </c>
      <c r="AB15" s="19">
        <f t="shared" si="2"/>
        <v>0</v>
      </c>
      <c r="AC15" s="19">
        <f t="shared" si="2"/>
        <v>0</v>
      </c>
      <c r="AD15" s="19">
        <f t="shared" si="2"/>
        <v>0</v>
      </c>
      <c r="AE15" s="19">
        <f t="shared" si="2"/>
        <v>0</v>
      </c>
      <c r="AF15" s="19">
        <f t="shared" si="2"/>
        <v>0</v>
      </c>
      <c r="AG15" s="19">
        <f t="shared" si="2"/>
        <v>0</v>
      </c>
      <c r="AH15" s="19">
        <f t="shared" si="2"/>
        <v>0</v>
      </c>
      <c r="AJ15" s="19">
        <f t="shared" si="10"/>
        <v>0</v>
      </c>
      <c r="AN15" s="308" t="str">
        <f t="shared" si="6"/>
        <v>N kişisi</v>
      </c>
      <c r="AO15" s="323"/>
      <c r="AP15" s="320"/>
      <c r="AQ15" s="314"/>
      <c r="AR15" s="317">
        <f t="shared" si="7"/>
        <v>0</v>
      </c>
    </row>
    <row r="16" spans="1:44" ht="35.1" customHeight="1" thickBot="1">
      <c r="A16" s="102">
        <f t="shared" si="11"/>
        <v>43813</v>
      </c>
      <c r="B16" s="103">
        <f t="shared" si="8"/>
        <v>43813</v>
      </c>
      <c r="C16" s="110"/>
      <c r="D16" s="110"/>
      <c r="E16" s="110"/>
      <c r="F16" s="110"/>
      <c r="G16" s="110"/>
      <c r="H16" s="110"/>
      <c r="I16" s="17"/>
      <c r="J16" s="9" t="str">
        <f t="shared" si="3"/>
        <v>-</v>
      </c>
      <c r="K16" s="112"/>
      <c r="L16" s="112"/>
      <c r="M16" s="112"/>
      <c r="N16" s="25"/>
      <c r="O16" s="19">
        <f t="shared" si="4"/>
        <v>0</v>
      </c>
      <c r="P16" s="19">
        <f>IFERROR(FIND("MS",#REF!,5),0)</f>
        <v>0</v>
      </c>
      <c r="Q16" s="19">
        <f t="shared" si="5"/>
        <v>0</v>
      </c>
      <c r="R16" s="19">
        <f t="shared" si="12"/>
        <v>0</v>
      </c>
      <c r="S16" s="19">
        <f t="shared" si="0"/>
        <v>0</v>
      </c>
      <c r="T16" s="19">
        <f t="shared" si="0"/>
        <v>0</v>
      </c>
      <c r="U16" s="19">
        <f t="shared" si="0"/>
        <v>0</v>
      </c>
      <c r="V16" s="19"/>
      <c r="W16" s="19">
        <f t="shared" si="0"/>
        <v>0</v>
      </c>
      <c r="X16" s="19">
        <f t="shared" si="0"/>
        <v>0</v>
      </c>
      <c r="Z16" s="19">
        <f t="shared" si="9"/>
        <v>0</v>
      </c>
      <c r="AA16" s="19">
        <f t="shared" si="2"/>
        <v>0</v>
      </c>
      <c r="AB16" s="19">
        <f t="shared" si="2"/>
        <v>0</v>
      </c>
      <c r="AC16" s="19">
        <f t="shared" si="2"/>
        <v>0</v>
      </c>
      <c r="AD16" s="19">
        <f t="shared" si="2"/>
        <v>0</v>
      </c>
      <c r="AE16" s="19">
        <f t="shared" si="2"/>
        <v>0</v>
      </c>
      <c r="AF16" s="19">
        <f t="shared" si="2"/>
        <v>0</v>
      </c>
      <c r="AG16" s="19">
        <f t="shared" si="2"/>
        <v>0</v>
      </c>
      <c r="AH16" s="19">
        <f t="shared" si="2"/>
        <v>0</v>
      </c>
      <c r="AJ16" s="19">
        <f t="shared" si="10"/>
        <v>0</v>
      </c>
      <c r="AN16" s="309" t="str">
        <f t="shared" si="6"/>
        <v>YENİ PERSONEL 3</v>
      </c>
      <c r="AO16" s="322"/>
      <c r="AP16" s="321"/>
      <c r="AQ16" s="316"/>
      <c r="AR16" s="317">
        <f t="shared" si="7"/>
        <v>0</v>
      </c>
    </row>
    <row r="17" spans="1:36" s="19" customFormat="1" ht="35.1" customHeight="1">
      <c r="A17" s="102">
        <f t="shared" si="11"/>
        <v>43814</v>
      </c>
      <c r="B17" s="103">
        <f t="shared" si="8"/>
        <v>43814</v>
      </c>
      <c r="C17" s="110"/>
      <c r="D17" s="110"/>
      <c r="E17" s="110"/>
      <c r="F17" s="110"/>
      <c r="G17" s="110"/>
      <c r="H17" s="110"/>
      <c r="I17" s="109"/>
      <c r="J17" s="9" t="str">
        <f t="shared" si="3"/>
        <v>-</v>
      </c>
      <c r="K17" s="112"/>
      <c r="L17" s="112"/>
      <c r="M17" s="112"/>
      <c r="N17" s="24"/>
      <c r="O17" s="19">
        <f t="shared" si="4"/>
        <v>0</v>
      </c>
      <c r="P17" s="19">
        <f>IFERROR(FIND("MS",D17,5),0)</f>
        <v>0</v>
      </c>
      <c r="Q17" s="19">
        <f t="shared" si="5"/>
        <v>0</v>
      </c>
      <c r="R17" s="19">
        <f>IFERROR(FIND("MS",F17,5),0)</f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W17" s="19">
        <f t="shared" si="0"/>
        <v>0</v>
      </c>
      <c r="X17" s="19">
        <f t="shared" si="0"/>
        <v>0</v>
      </c>
      <c r="Z17" s="19">
        <f t="shared" si="9"/>
        <v>0</v>
      </c>
      <c r="AA17" s="19">
        <f t="shared" si="2"/>
        <v>0</v>
      </c>
      <c r="AB17" s="19">
        <f t="shared" si="2"/>
        <v>0</v>
      </c>
      <c r="AC17" s="19">
        <f t="shared" si="2"/>
        <v>0</v>
      </c>
      <c r="AD17" s="19">
        <f t="shared" si="2"/>
        <v>0</v>
      </c>
      <c r="AE17" s="19">
        <f t="shared" si="2"/>
        <v>0</v>
      </c>
      <c r="AF17" s="19">
        <f t="shared" si="2"/>
        <v>0</v>
      </c>
      <c r="AG17" s="19">
        <f t="shared" si="2"/>
        <v>0</v>
      </c>
      <c r="AH17" s="19">
        <f t="shared" si="2"/>
        <v>0</v>
      </c>
      <c r="AJ17" s="19">
        <f t="shared" si="10"/>
        <v>0</v>
      </c>
    </row>
    <row r="18" spans="1:36" s="19" customFormat="1" ht="35.1" customHeight="1">
      <c r="A18" s="102">
        <f t="shared" si="11"/>
        <v>43815</v>
      </c>
      <c r="B18" s="103">
        <f t="shared" si="8"/>
        <v>43815</v>
      </c>
      <c r="C18" s="110"/>
      <c r="D18" s="110"/>
      <c r="E18" s="110"/>
      <c r="F18" s="110"/>
      <c r="G18" s="110"/>
      <c r="H18" s="110"/>
      <c r="I18" s="109"/>
      <c r="J18" s="9" t="str">
        <f t="shared" si="3"/>
        <v>-</v>
      </c>
      <c r="K18" s="112"/>
      <c r="L18" s="112"/>
      <c r="M18" s="112"/>
      <c r="N18" s="24"/>
      <c r="O18" s="19">
        <f t="shared" si="4"/>
        <v>0</v>
      </c>
      <c r="P18" s="19">
        <f>IFERROR(FIND("MS",#REF!,5),0)</f>
        <v>0</v>
      </c>
      <c r="Q18" s="19">
        <f t="shared" si="5"/>
        <v>0</v>
      </c>
      <c r="R18" s="19">
        <f t="shared" ref="R18:R23" si="13">IFERROR(FIND("MS",D18,5),0)</f>
        <v>0</v>
      </c>
      <c r="S18" s="19">
        <f t="shared" si="0"/>
        <v>0</v>
      </c>
      <c r="T18" s="19">
        <f t="shared" si="0"/>
        <v>0</v>
      </c>
      <c r="U18" s="19">
        <f t="shared" si="0"/>
        <v>0</v>
      </c>
      <c r="W18" s="19">
        <f t="shared" si="0"/>
        <v>0</v>
      </c>
      <c r="X18" s="19">
        <f t="shared" si="0"/>
        <v>0</v>
      </c>
      <c r="Z18" s="19">
        <f t="shared" si="9"/>
        <v>0</v>
      </c>
      <c r="AA18" s="19">
        <f t="shared" si="2"/>
        <v>0</v>
      </c>
      <c r="AB18" s="19">
        <f t="shared" si="2"/>
        <v>0</v>
      </c>
      <c r="AC18" s="19">
        <f t="shared" si="2"/>
        <v>0</v>
      </c>
      <c r="AD18" s="19">
        <f t="shared" si="2"/>
        <v>0</v>
      </c>
      <c r="AE18" s="19">
        <f t="shared" si="2"/>
        <v>0</v>
      </c>
      <c r="AF18" s="19">
        <f t="shared" si="2"/>
        <v>0</v>
      </c>
      <c r="AG18" s="19">
        <f t="shared" si="2"/>
        <v>0</v>
      </c>
      <c r="AH18" s="19">
        <f t="shared" si="2"/>
        <v>0</v>
      </c>
      <c r="AJ18" s="19">
        <f t="shared" si="10"/>
        <v>0</v>
      </c>
    </row>
    <row r="19" spans="1:36" ht="35.1" customHeight="1">
      <c r="A19" s="102">
        <f t="shared" si="11"/>
        <v>43816</v>
      </c>
      <c r="B19" s="103">
        <f t="shared" si="8"/>
        <v>43816</v>
      </c>
      <c r="C19" s="110"/>
      <c r="D19" s="110"/>
      <c r="E19" s="110"/>
      <c r="F19" s="110"/>
      <c r="G19" s="110"/>
      <c r="H19" s="110"/>
      <c r="I19" s="109"/>
      <c r="J19" s="9" t="str">
        <f t="shared" si="3"/>
        <v>-</v>
      </c>
      <c r="K19" s="112"/>
      <c r="L19" s="112"/>
      <c r="M19" s="112"/>
      <c r="N19" s="23"/>
      <c r="O19" s="19">
        <f t="shared" si="4"/>
        <v>0</v>
      </c>
      <c r="P19" s="19">
        <f>IFERROR(FIND("MS",#REF!,5),0)</f>
        <v>0</v>
      </c>
      <c r="Q19" s="19">
        <f t="shared" si="5"/>
        <v>0</v>
      </c>
      <c r="R19" s="19">
        <f t="shared" si="13"/>
        <v>0</v>
      </c>
      <c r="S19" s="19">
        <f t="shared" ref="O19:U34" si="14">IFERROR(FIND("MS",G19,5),0)</f>
        <v>0</v>
      </c>
      <c r="T19" s="19">
        <f t="shared" si="14"/>
        <v>0</v>
      </c>
      <c r="U19" s="19">
        <f t="shared" si="14"/>
        <v>0</v>
      </c>
      <c r="V19" s="19"/>
      <c r="W19" s="19">
        <f t="shared" ref="W19:X37" si="15">IFERROR(FIND("MS",K19,5),0)</f>
        <v>0</v>
      </c>
      <c r="X19" s="19">
        <f t="shared" si="15"/>
        <v>0</v>
      </c>
      <c r="Z19" s="19">
        <f t="shared" si="9"/>
        <v>0</v>
      </c>
      <c r="AA19" s="19">
        <f t="shared" si="9"/>
        <v>0</v>
      </c>
      <c r="AB19" s="19">
        <f t="shared" si="9"/>
        <v>0</v>
      </c>
      <c r="AC19" s="19">
        <f t="shared" si="9"/>
        <v>0</v>
      </c>
      <c r="AD19" s="19">
        <f t="shared" si="9"/>
        <v>0</v>
      </c>
      <c r="AE19" s="19">
        <f t="shared" si="9"/>
        <v>0</v>
      </c>
      <c r="AF19" s="19">
        <f t="shared" si="9"/>
        <v>0</v>
      </c>
      <c r="AG19" s="19">
        <f t="shared" si="9"/>
        <v>0</v>
      </c>
      <c r="AH19" s="19">
        <f t="shared" si="9"/>
        <v>0</v>
      </c>
      <c r="AJ19" s="19">
        <f t="shared" si="10"/>
        <v>0</v>
      </c>
    </row>
    <row r="20" spans="1:36" s="19" customFormat="1" ht="35.1" customHeight="1">
      <c r="A20" s="102">
        <f t="shared" si="11"/>
        <v>43817</v>
      </c>
      <c r="B20" s="103">
        <f t="shared" si="8"/>
        <v>43817</v>
      </c>
      <c r="C20" s="110"/>
      <c r="D20" s="110"/>
      <c r="E20" s="110"/>
      <c r="F20" s="110"/>
      <c r="G20" s="110"/>
      <c r="H20" s="110"/>
      <c r="I20" s="17"/>
      <c r="J20" s="9" t="str">
        <f t="shared" si="3"/>
        <v>-</v>
      </c>
      <c r="K20" s="112"/>
      <c r="L20" s="112"/>
      <c r="M20" s="112"/>
      <c r="N20" s="22"/>
      <c r="O20" s="19">
        <f t="shared" si="4"/>
        <v>0</v>
      </c>
      <c r="P20" s="19">
        <f>IFERROR(FIND("MS",#REF!,5),0)</f>
        <v>0</v>
      </c>
      <c r="Q20" s="19">
        <f t="shared" si="5"/>
        <v>0</v>
      </c>
      <c r="R20" s="19">
        <f t="shared" si="13"/>
        <v>0</v>
      </c>
      <c r="S20" s="19">
        <f t="shared" si="14"/>
        <v>0</v>
      </c>
      <c r="T20" s="19">
        <f t="shared" si="14"/>
        <v>0</v>
      </c>
      <c r="U20" s="19">
        <f t="shared" si="14"/>
        <v>0</v>
      </c>
      <c r="W20" s="19">
        <f t="shared" si="15"/>
        <v>0</v>
      </c>
      <c r="X20" s="19">
        <f t="shared" si="15"/>
        <v>0</v>
      </c>
      <c r="Z20" s="19">
        <f t="shared" si="9"/>
        <v>0</v>
      </c>
      <c r="AA20" s="19">
        <f t="shared" si="9"/>
        <v>0</v>
      </c>
      <c r="AB20" s="19">
        <f t="shared" si="9"/>
        <v>0</v>
      </c>
      <c r="AC20" s="19">
        <f t="shared" si="9"/>
        <v>0</v>
      </c>
      <c r="AD20" s="19">
        <f t="shared" si="9"/>
        <v>0</v>
      </c>
      <c r="AE20" s="19">
        <f t="shared" si="9"/>
        <v>0</v>
      </c>
      <c r="AF20" s="19">
        <f t="shared" si="9"/>
        <v>0</v>
      </c>
      <c r="AG20" s="19">
        <f t="shared" si="9"/>
        <v>0</v>
      </c>
      <c r="AH20" s="19">
        <f t="shared" si="9"/>
        <v>0</v>
      </c>
      <c r="AJ20" s="19">
        <f t="shared" si="10"/>
        <v>0</v>
      </c>
    </row>
    <row r="21" spans="1:36" s="19" customFormat="1" ht="35.1" customHeight="1">
      <c r="A21" s="102">
        <f t="shared" si="11"/>
        <v>43818</v>
      </c>
      <c r="B21" s="103">
        <f t="shared" si="8"/>
        <v>43818</v>
      </c>
      <c r="C21" s="110"/>
      <c r="D21" s="110"/>
      <c r="E21" s="110"/>
      <c r="F21" s="110"/>
      <c r="G21" s="110"/>
      <c r="H21" s="110"/>
      <c r="I21" s="17"/>
      <c r="J21" s="9" t="str">
        <f t="shared" si="3"/>
        <v>-</v>
      </c>
      <c r="K21" s="112"/>
      <c r="L21" s="112"/>
      <c r="M21" s="112"/>
      <c r="O21" s="19">
        <f t="shared" si="4"/>
        <v>0</v>
      </c>
      <c r="P21" s="19">
        <f>IFERROR(FIND("MS",#REF!,5),0)</f>
        <v>0</v>
      </c>
      <c r="Q21" s="19">
        <f t="shared" si="5"/>
        <v>0</v>
      </c>
      <c r="R21" s="19">
        <f t="shared" si="13"/>
        <v>0</v>
      </c>
      <c r="S21" s="19">
        <f t="shared" si="14"/>
        <v>0</v>
      </c>
      <c r="T21" s="19">
        <f t="shared" si="14"/>
        <v>0</v>
      </c>
      <c r="U21" s="19">
        <f t="shared" si="14"/>
        <v>0</v>
      </c>
      <c r="W21" s="19">
        <f t="shared" si="15"/>
        <v>0</v>
      </c>
      <c r="X21" s="19">
        <f t="shared" si="15"/>
        <v>0</v>
      </c>
      <c r="Z21" s="19">
        <f t="shared" si="9"/>
        <v>0</v>
      </c>
      <c r="AA21" s="19">
        <f t="shared" si="9"/>
        <v>0</v>
      </c>
      <c r="AB21" s="19">
        <f t="shared" si="9"/>
        <v>0</v>
      </c>
      <c r="AC21" s="19">
        <f t="shared" si="9"/>
        <v>0</v>
      </c>
      <c r="AD21" s="19">
        <f t="shared" si="9"/>
        <v>0</v>
      </c>
      <c r="AE21" s="19">
        <f t="shared" si="9"/>
        <v>0</v>
      </c>
      <c r="AF21" s="19">
        <f t="shared" si="9"/>
        <v>0</v>
      </c>
      <c r="AG21" s="19">
        <f t="shared" si="9"/>
        <v>0</v>
      </c>
      <c r="AH21" s="19">
        <f t="shared" si="9"/>
        <v>0</v>
      </c>
      <c r="AJ21" s="19">
        <f t="shared" si="10"/>
        <v>0</v>
      </c>
    </row>
    <row r="22" spans="1:36" ht="35.1" customHeight="1">
      <c r="A22" s="102">
        <f t="shared" si="11"/>
        <v>43819</v>
      </c>
      <c r="B22" s="103">
        <f t="shared" si="8"/>
        <v>43819</v>
      </c>
      <c r="C22" s="110"/>
      <c r="D22" s="110"/>
      <c r="E22" s="110"/>
      <c r="F22" s="110"/>
      <c r="G22" s="110"/>
      <c r="H22" s="110"/>
      <c r="I22" s="17"/>
      <c r="J22" s="9" t="str">
        <f t="shared" si="3"/>
        <v>-</v>
      </c>
      <c r="K22" s="112"/>
      <c r="L22" s="112"/>
      <c r="M22" s="112"/>
      <c r="O22" s="19">
        <f t="shared" si="4"/>
        <v>0</v>
      </c>
      <c r="P22" s="19">
        <f>IFERROR(FIND("MS",#REF!,5),0)</f>
        <v>0</v>
      </c>
      <c r="Q22" s="19">
        <f t="shared" si="5"/>
        <v>0</v>
      </c>
      <c r="R22" s="19">
        <f t="shared" si="13"/>
        <v>0</v>
      </c>
      <c r="S22" s="19">
        <f t="shared" si="14"/>
        <v>0</v>
      </c>
      <c r="T22" s="19">
        <f t="shared" si="14"/>
        <v>0</v>
      </c>
      <c r="U22" s="19">
        <f t="shared" si="14"/>
        <v>0</v>
      </c>
      <c r="V22" s="19"/>
      <c r="W22" s="19">
        <f t="shared" si="15"/>
        <v>0</v>
      </c>
      <c r="X22" s="19">
        <f t="shared" si="15"/>
        <v>0</v>
      </c>
      <c r="Z22" s="19">
        <f t="shared" si="9"/>
        <v>0</v>
      </c>
      <c r="AA22" s="19">
        <f t="shared" si="9"/>
        <v>0</v>
      </c>
      <c r="AB22" s="19">
        <f t="shared" si="9"/>
        <v>0</v>
      </c>
      <c r="AC22" s="19">
        <f t="shared" si="9"/>
        <v>0</v>
      </c>
      <c r="AD22" s="19">
        <f t="shared" si="9"/>
        <v>0</v>
      </c>
      <c r="AE22" s="19">
        <f t="shared" si="9"/>
        <v>0</v>
      </c>
      <c r="AF22" s="19">
        <f t="shared" si="9"/>
        <v>0</v>
      </c>
      <c r="AG22" s="19">
        <f t="shared" si="9"/>
        <v>0</v>
      </c>
      <c r="AH22" s="19">
        <f t="shared" si="9"/>
        <v>0</v>
      </c>
      <c r="AJ22" s="19">
        <f t="shared" si="10"/>
        <v>0</v>
      </c>
    </row>
    <row r="23" spans="1:36" ht="35.1" customHeight="1">
      <c r="A23" s="102">
        <f t="shared" si="11"/>
        <v>43820</v>
      </c>
      <c r="B23" s="103">
        <f t="shared" si="8"/>
        <v>43820</v>
      </c>
      <c r="C23" s="110"/>
      <c r="D23" s="110"/>
      <c r="E23" s="110"/>
      <c r="F23" s="110"/>
      <c r="G23" s="110"/>
      <c r="H23" s="110"/>
      <c r="I23" s="17"/>
      <c r="J23" s="9" t="str">
        <f t="shared" si="3"/>
        <v>-</v>
      </c>
      <c r="K23" s="112"/>
      <c r="L23" s="112"/>
      <c r="M23" s="112"/>
      <c r="O23" s="19">
        <f t="shared" si="4"/>
        <v>0</v>
      </c>
      <c r="P23" s="19">
        <f>IFERROR(FIND("MS",#REF!,5),0)</f>
        <v>0</v>
      </c>
      <c r="Q23" s="19">
        <f t="shared" si="5"/>
        <v>0</v>
      </c>
      <c r="R23" s="19">
        <f t="shared" si="13"/>
        <v>0</v>
      </c>
      <c r="S23" s="19">
        <f t="shared" si="14"/>
        <v>0</v>
      </c>
      <c r="T23" s="19">
        <f t="shared" si="14"/>
        <v>0</v>
      </c>
      <c r="U23" s="19">
        <f t="shared" si="14"/>
        <v>0</v>
      </c>
      <c r="V23" s="19"/>
      <c r="W23" s="19">
        <f t="shared" si="15"/>
        <v>0</v>
      </c>
      <c r="X23" s="19">
        <f t="shared" si="15"/>
        <v>0</v>
      </c>
      <c r="Z23" s="19">
        <f t="shared" si="9"/>
        <v>0</v>
      </c>
      <c r="AA23" s="19">
        <f t="shared" si="9"/>
        <v>0</v>
      </c>
      <c r="AB23" s="19">
        <f t="shared" si="9"/>
        <v>0</v>
      </c>
      <c r="AC23" s="19">
        <f t="shared" si="9"/>
        <v>0</v>
      </c>
      <c r="AD23" s="19">
        <f t="shared" si="9"/>
        <v>0</v>
      </c>
      <c r="AE23" s="19">
        <f t="shared" si="9"/>
        <v>0</v>
      </c>
      <c r="AF23" s="19">
        <f t="shared" si="9"/>
        <v>0</v>
      </c>
      <c r="AG23" s="19">
        <f t="shared" si="9"/>
        <v>0</v>
      </c>
      <c r="AH23" s="19">
        <f t="shared" si="9"/>
        <v>0</v>
      </c>
      <c r="AJ23" s="19">
        <f t="shared" si="10"/>
        <v>0</v>
      </c>
    </row>
    <row r="24" spans="1:36" s="19" customFormat="1" ht="35.1" customHeight="1">
      <c r="A24" s="102">
        <f t="shared" si="11"/>
        <v>43821</v>
      </c>
      <c r="B24" s="103">
        <f t="shared" si="8"/>
        <v>43821</v>
      </c>
      <c r="C24" s="110"/>
      <c r="D24" s="110"/>
      <c r="E24" s="110"/>
      <c r="F24" s="110"/>
      <c r="G24" s="110"/>
      <c r="H24" s="110"/>
      <c r="I24" s="17"/>
      <c r="J24" s="9" t="str">
        <f t="shared" si="3"/>
        <v>-</v>
      </c>
      <c r="K24" s="112"/>
      <c r="L24" s="112"/>
      <c r="M24" s="112"/>
      <c r="O24" s="19">
        <f t="shared" si="4"/>
        <v>0</v>
      </c>
      <c r="P24" s="19">
        <f>IFERROR(FIND("MS",D24,5),0)</f>
        <v>0</v>
      </c>
      <c r="Q24" s="19">
        <f t="shared" si="5"/>
        <v>0</v>
      </c>
      <c r="R24" s="19">
        <f>IFERROR(FIND("MS",F24,5),0)</f>
        <v>0</v>
      </c>
      <c r="S24" s="19">
        <f t="shared" si="14"/>
        <v>0</v>
      </c>
      <c r="T24" s="19">
        <f t="shared" si="14"/>
        <v>0</v>
      </c>
      <c r="U24" s="19">
        <f t="shared" si="14"/>
        <v>0</v>
      </c>
      <c r="W24" s="19">
        <f t="shared" si="15"/>
        <v>0</v>
      </c>
      <c r="X24" s="19">
        <f t="shared" si="15"/>
        <v>0</v>
      </c>
      <c r="Z24" s="19">
        <f t="shared" si="9"/>
        <v>0</v>
      </c>
      <c r="AA24" s="19">
        <f t="shared" si="9"/>
        <v>0</v>
      </c>
      <c r="AB24" s="19">
        <f t="shared" si="9"/>
        <v>0</v>
      </c>
      <c r="AC24" s="19">
        <f t="shared" si="9"/>
        <v>0</v>
      </c>
      <c r="AD24" s="19">
        <f t="shared" si="9"/>
        <v>0</v>
      </c>
      <c r="AE24" s="19">
        <f t="shared" si="9"/>
        <v>0</v>
      </c>
      <c r="AF24" s="19">
        <f t="shared" si="9"/>
        <v>0</v>
      </c>
      <c r="AG24" s="19">
        <f t="shared" si="9"/>
        <v>0</v>
      </c>
      <c r="AH24" s="19">
        <f t="shared" si="9"/>
        <v>0</v>
      </c>
      <c r="AJ24" s="19">
        <f t="shared" si="10"/>
        <v>0</v>
      </c>
    </row>
    <row r="25" spans="1:36" s="19" customFormat="1" ht="35.1" customHeight="1">
      <c r="A25" s="102">
        <f t="shared" si="11"/>
        <v>43822</v>
      </c>
      <c r="B25" s="103">
        <f t="shared" si="8"/>
        <v>43822</v>
      </c>
      <c r="C25" s="110"/>
      <c r="D25" s="110"/>
      <c r="E25" s="110"/>
      <c r="F25" s="110"/>
      <c r="G25" s="110"/>
      <c r="H25" s="110"/>
      <c r="I25" s="17"/>
      <c r="J25" s="9" t="str">
        <f t="shared" si="3"/>
        <v>-</v>
      </c>
      <c r="K25" s="112"/>
      <c r="L25" s="112"/>
      <c r="M25" s="112"/>
      <c r="O25" s="19">
        <f t="shared" si="4"/>
        <v>0</v>
      </c>
      <c r="P25" s="19">
        <f>IFERROR(FIND("MS",#REF!,5),0)</f>
        <v>0</v>
      </c>
      <c r="Q25" s="19">
        <f>IFERROR(FIND("MS",#REF!,5),0)</f>
        <v>0</v>
      </c>
      <c r="R25" s="19">
        <f>IFERROR(FIND("MS",D25,5),0)</f>
        <v>0</v>
      </c>
      <c r="S25" s="19">
        <f t="shared" si="14"/>
        <v>0</v>
      </c>
      <c r="T25" s="19">
        <f t="shared" si="14"/>
        <v>0</v>
      </c>
      <c r="U25" s="19">
        <f t="shared" si="14"/>
        <v>0</v>
      </c>
      <c r="W25" s="19">
        <f t="shared" si="15"/>
        <v>0</v>
      </c>
      <c r="X25" s="19">
        <f t="shared" si="15"/>
        <v>0</v>
      </c>
      <c r="Z25" s="19">
        <f t="shared" si="9"/>
        <v>0</v>
      </c>
      <c r="AA25" s="19">
        <f t="shared" si="9"/>
        <v>0</v>
      </c>
      <c r="AB25" s="19">
        <f t="shared" si="9"/>
        <v>0</v>
      </c>
      <c r="AC25" s="19">
        <f t="shared" si="9"/>
        <v>0</v>
      </c>
      <c r="AD25" s="19">
        <f t="shared" si="9"/>
        <v>0</v>
      </c>
      <c r="AE25" s="19">
        <f t="shared" si="9"/>
        <v>0</v>
      </c>
      <c r="AF25" s="19">
        <f t="shared" si="9"/>
        <v>0</v>
      </c>
      <c r="AG25" s="19">
        <f t="shared" si="9"/>
        <v>0</v>
      </c>
      <c r="AH25" s="19">
        <f t="shared" si="9"/>
        <v>0</v>
      </c>
      <c r="AJ25" s="19">
        <f t="shared" si="10"/>
        <v>0</v>
      </c>
    </row>
    <row r="26" spans="1:36" ht="35.1" customHeight="1">
      <c r="A26" s="102">
        <f t="shared" si="11"/>
        <v>43823</v>
      </c>
      <c r="B26" s="103">
        <f t="shared" si="8"/>
        <v>43823</v>
      </c>
      <c r="C26" s="110"/>
      <c r="D26" s="110"/>
      <c r="E26" s="110"/>
      <c r="F26" s="110"/>
      <c r="G26" s="110"/>
      <c r="H26" s="110"/>
      <c r="I26" s="17"/>
      <c r="J26" s="9" t="str">
        <f t="shared" si="3"/>
        <v>-</v>
      </c>
      <c r="K26" s="112"/>
      <c r="L26" s="112"/>
      <c r="M26" s="112"/>
      <c r="O26" s="19">
        <f t="shared" si="4"/>
        <v>0</v>
      </c>
      <c r="P26" s="19">
        <f>IFERROR(FIND("MS",#REF!,5),0)</f>
        <v>0</v>
      </c>
      <c r="Q26" s="19">
        <f t="shared" ref="Q26:Q30" si="16">IFERROR(FIND("MS",E26,5),0)</f>
        <v>0</v>
      </c>
      <c r="R26" s="19">
        <f>IFERROR(FIND("MS",D26,5),0)</f>
        <v>0</v>
      </c>
      <c r="S26" s="19">
        <f t="shared" si="14"/>
        <v>0</v>
      </c>
      <c r="T26" s="19">
        <f t="shared" si="14"/>
        <v>0</v>
      </c>
      <c r="U26" s="19">
        <f t="shared" si="14"/>
        <v>0</v>
      </c>
      <c r="V26" s="19"/>
      <c r="W26" s="19">
        <f t="shared" si="15"/>
        <v>0</v>
      </c>
      <c r="X26" s="19">
        <f t="shared" si="15"/>
        <v>0</v>
      </c>
      <c r="Z26" s="19">
        <f t="shared" si="9"/>
        <v>0</v>
      </c>
      <c r="AA26" s="19">
        <f t="shared" si="9"/>
        <v>0</v>
      </c>
      <c r="AB26" s="19">
        <f t="shared" si="9"/>
        <v>0</v>
      </c>
      <c r="AC26" s="19">
        <f t="shared" si="9"/>
        <v>0</v>
      </c>
      <c r="AD26" s="19">
        <f t="shared" si="9"/>
        <v>0</v>
      </c>
      <c r="AE26" s="19">
        <f t="shared" si="9"/>
        <v>0</v>
      </c>
      <c r="AF26" s="19">
        <f t="shared" si="9"/>
        <v>0</v>
      </c>
      <c r="AG26" s="19">
        <f t="shared" si="9"/>
        <v>0</v>
      </c>
      <c r="AH26" s="19">
        <f t="shared" si="9"/>
        <v>0</v>
      </c>
      <c r="AJ26" s="19">
        <f t="shared" si="10"/>
        <v>0</v>
      </c>
    </row>
    <row r="27" spans="1:36" s="21" customFormat="1" ht="35.1" customHeight="1">
      <c r="A27" s="102">
        <f t="shared" si="11"/>
        <v>43824</v>
      </c>
      <c r="B27" s="103">
        <f t="shared" si="8"/>
        <v>43824</v>
      </c>
      <c r="C27" s="110"/>
      <c r="D27" s="110"/>
      <c r="E27" s="110"/>
      <c r="F27" s="110"/>
      <c r="G27" s="110"/>
      <c r="H27" s="110"/>
      <c r="I27" s="17"/>
      <c r="J27" s="9" t="str">
        <f t="shared" si="3"/>
        <v>-</v>
      </c>
      <c r="K27" s="112"/>
      <c r="L27" s="112"/>
      <c r="M27" s="112"/>
      <c r="O27" s="19">
        <f t="shared" si="4"/>
        <v>0</v>
      </c>
      <c r="P27" s="19">
        <f>IFERROR(FIND("MS",#REF!,5),0)</f>
        <v>0</v>
      </c>
      <c r="Q27" s="19">
        <f t="shared" si="16"/>
        <v>0</v>
      </c>
      <c r="R27" s="19">
        <f>IFERROR(FIND("MS",D27,5),0)</f>
        <v>0</v>
      </c>
      <c r="S27" s="19">
        <f t="shared" si="14"/>
        <v>0</v>
      </c>
      <c r="T27" s="19">
        <f t="shared" si="14"/>
        <v>0</v>
      </c>
      <c r="U27" s="19">
        <f t="shared" si="14"/>
        <v>0</v>
      </c>
      <c r="V27" s="19"/>
      <c r="W27" s="19">
        <f t="shared" si="15"/>
        <v>0</v>
      </c>
      <c r="X27" s="19">
        <f t="shared" si="15"/>
        <v>0</v>
      </c>
      <c r="Z27" s="19">
        <f t="shared" si="9"/>
        <v>0</v>
      </c>
      <c r="AA27" s="19">
        <f t="shared" si="9"/>
        <v>0</v>
      </c>
      <c r="AB27" s="19">
        <f t="shared" si="9"/>
        <v>0</v>
      </c>
      <c r="AC27" s="19">
        <f t="shared" si="9"/>
        <v>0</v>
      </c>
      <c r="AD27" s="19">
        <f t="shared" si="9"/>
        <v>0</v>
      </c>
      <c r="AE27" s="19">
        <f t="shared" si="9"/>
        <v>0</v>
      </c>
      <c r="AF27" s="19">
        <f t="shared" si="9"/>
        <v>0</v>
      </c>
      <c r="AG27" s="19">
        <f t="shared" si="9"/>
        <v>0</v>
      </c>
      <c r="AH27" s="19">
        <f t="shared" si="9"/>
        <v>0</v>
      </c>
      <c r="AJ27" s="19">
        <f t="shared" si="10"/>
        <v>0</v>
      </c>
    </row>
    <row r="28" spans="1:36" s="19" customFormat="1" ht="35.1" customHeight="1">
      <c r="A28" s="102">
        <f t="shared" si="11"/>
        <v>43825</v>
      </c>
      <c r="B28" s="103">
        <f t="shared" si="8"/>
        <v>43825</v>
      </c>
      <c r="C28" s="110"/>
      <c r="D28" s="110"/>
      <c r="E28" s="110"/>
      <c r="F28" s="110"/>
      <c r="G28" s="110"/>
      <c r="H28" s="110"/>
      <c r="I28" s="16"/>
      <c r="J28" s="9" t="str">
        <f t="shared" si="3"/>
        <v>-</v>
      </c>
      <c r="K28" s="112"/>
      <c r="L28" s="112"/>
      <c r="M28" s="112"/>
      <c r="O28" s="19">
        <f t="shared" si="4"/>
        <v>0</v>
      </c>
      <c r="P28" s="19">
        <f>IFERROR(FIND("MS",#REF!,5),0)</f>
        <v>0</v>
      </c>
      <c r="Q28" s="19">
        <f t="shared" si="16"/>
        <v>0</v>
      </c>
      <c r="R28" s="19">
        <f>IFERROR(FIND("MS",D28,5),0)</f>
        <v>0</v>
      </c>
      <c r="S28" s="19">
        <f t="shared" si="14"/>
        <v>0</v>
      </c>
      <c r="T28" s="19">
        <f t="shared" si="14"/>
        <v>0</v>
      </c>
      <c r="U28" s="19">
        <f t="shared" si="14"/>
        <v>0</v>
      </c>
      <c r="W28" s="19">
        <f t="shared" si="15"/>
        <v>0</v>
      </c>
      <c r="X28" s="19">
        <f t="shared" si="15"/>
        <v>0</v>
      </c>
      <c r="Z28" s="19">
        <f t="shared" si="9"/>
        <v>0</v>
      </c>
      <c r="AA28" s="19">
        <f t="shared" si="9"/>
        <v>0</v>
      </c>
      <c r="AB28" s="19">
        <f t="shared" si="9"/>
        <v>0</v>
      </c>
      <c r="AC28" s="19">
        <f t="shared" si="9"/>
        <v>0</v>
      </c>
      <c r="AD28" s="19">
        <f t="shared" si="9"/>
        <v>0</v>
      </c>
      <c r="AE28" s="19">
        <f t="shared" si="9"/>
        <v>0</v>
      </c>
      <c r="AF28" s="19">
        <f t="shared" si="9"/>
        <v>0</v>
      </c>
      <c r="AG28" s="19">
        <f t="shared" si="9"/>
        <v>0</v>
      </c>
      <c r="AH28" s="19">
        <f t="shared" si="9"/>
        <v>0</v>
      </c>
      <c r="AJ28" s="19">
        <f t="shared" si="10"/>
        <v>0</v>
      </c>
    </row>
    <row r="29" spans="1:36" ht="35.1" customHeight="1">
      <c r="A29" s="102">
        <f t="shared" si="11"/>
        <v>43826</v>
      </c>
      <c r="B29" s="103">
        <f t="shared" si="8"/>
        <v>43826</v>
      </c>
      <c r="C29" s="110"/>
      <c r="D29" s="110"/>
      <c r="E29" s="110"/>
      <c r="F29" s="110"/>
      <c r="G29" s="110"/>
      <c r="H29" s="110"/>
      <c r="I29" s="16"/>
      <c r="J29" s="9" t="str">
        <f t="shared" si="3"/>
        <v>-</v>
      </c>
      <c r="K29" s="112"/>
      <c r="L29" s="112"/>
      <c r="M29" s="112"/>
      <c r="O29" s="19">
        <f t="shared" si="4"/>
        <v>0</v>
      </c>
      <c r="P29" s="19">
        <f>IFERROR(FIND("MS",#REF!,5),0)</f>
        <v>0</v>
      </c>
      <c r="Q29" s="19">
        <f t="shared" si="16"/>
        <v>0</v>
      </c>
      <c r="R29" s="19">
        <f>IFERROR(FIND("MS",D29,5),0)</f>
        <v>0</v>
      </c>
      <c r="S29" s="19">
        <f t="shared" si="14"/>
        <v>0</v>
      </c>
      <c r="T29" s="19">
        <f t="shared" si="14"/>
        <v>0</v>
      </c>
      <c r="U29" s="19">
        <f t="shared" si="14"/>
        <v>0</v>
      </c>
      <c r="V29" s="19"/>
      <c r="W29" s="19">
        <f t="shared" si="15"/>
        <v>0</v>
      </c>
      <c r="X29" s="19">
        <f t="shared" si="15"/>
        <v>0</v>
      </c>
      <c r="Z29" s="19">
        <f t="shared" si="9"/>
        <v>0</v>
      </c>
      <c r="AA29" s="19">
        <f t="shared" si="9"/>
        <v>0</v>
      </c>
      <c r="AB29" s="19">
        <f t="shared" si="9"/>
        <v>0</v>
      </c>
      <c r="AC29" s="19">
        <f t="shared" si="9"/>
        <v>0</v>
      </c>
      <c r="AD29" s="19">
        <f t="shared" si="9"/>
        <v>0</v>
      </c>
      <c r="AE29" s="19">
        <f t="shared" si="9"/>
        <v>0</v>
      </c>
      <c r="AF29" s="19">
        <f t="shared" si="9"/>
        <v>0</v>
      </c>
      <c r="AG29" s="19">
        <f t="shared" si="9"/>
        <v>0</v>
      </c>
      <c r="AH29" s="19">
        <f t="shared" si="9"/>
        <v>0</v>
      </c>
      <c r="AJ29" s="19">
        <f t="shared" si="10"/>
        <v>0</v>
      </c>
    </row>
    <row r="30" spans="1:36" ht="35.1" customHeight="1">
      <c r="A30" s="102">
        <f t="shared" si="11"/>
        <v>43827</v>
      </c>
      <c r="B30" s="103">
        <f t="shared" si="8"/>
        <v>43827</v>
      </c>
      <c r="C30" s="110"/>
      <c r="D30" s="110"/>
      <c r="E30" s="110"/>
      <c r="F30" s="110"/>
      <c r="G30" s="110"/>
      <c r="H30" s="110"/>
      <c r="I30" s="16"/>
      <c r="J30" s="9" t="str">
        <f t="shared" si="3"/>
        <v>-</v>
      </c>
      <c r="K30" s="112"/>
      <c r="L30" s="112"/>
      <c r="M30" s="112"/>
      <c r="O30" s="19">
        <f t="shared" si="4"/>
        <v>0</v>
      </c>
      <c r="P30" s="19">
        <f>IFERROR(FIND("MS",D30,5),0)</f>
        <v>0</v>
      </c>
      <c r="Q30" s="19">
        <f t="shared" si="16"/>
        <v>0</v>
      </c>
      <c r="R30" s="19">
        <f>IFERROR(FIND("MS",F30,5),0)</f>
        <v>0</v>
      </c>
      <c r="S30" s="19">
        <f t="shared" si="14"/>
        <v>0</v>
      </c>
      <c r="T30" s="19">
        <f t="shared" si="14"/>
        <v>0</v>
      </c>
      <c r="U30" s="19">
        <f t="shared" si="14"/>
        <v>0</v>
      </c>
      <c r="V30" s="19"/>
      <c r="W30" s="19">
        <f t="shared" si="15"/>
        <v>0</v>
      </c>
      <c r="X30" s="19">
        <f t="shared" si="15"/>
        <v>0</v>
      </c>
      <c r="Z30" s="19">
        <f t="shared" si="9"/>
        <v>0</v>
      </c>
      <c r="AA30" s="19">
        <f t="shared" si="9"/>
        <v>0</v>
      </c>
      <c r="AB30" s="19">
        <f t="shared" si="9"/>
        <v>0</v>
      </c>
      <c r="AC30" s="19">
        <f t="shared" si="9"/>
        <v>0</v>
      </c>
      <c r="AD30" s="19">
        <f t="shared" si="9"/>
        <v>0</v>
      </c>
      <c r="AE30" s="19">
        <f t="shared" si="9"/>
        <v>0</v>
      </c>
      <c r="AF30" s="19">
        <f t="shared" si="9"/>
        <v>0</v>
      </c>
      <c r="AG30" s="19">
        <f t="shared" si="9"/>
        <v>0</v>
      </c>
      <c r="AH30" s="19">
        <f t="shared" si="9"/>
        <v>0</v>
      </c>
      <c r="AJ30" s="19">
        <f t="shared" si="10"/>
        <v>0</v>
      </c>
    </row>
    <row r="31" spans="1:36" s="19" customFormat="1" ht="35.1" customHeight="1">
      <c r="A31" s="102">
        <f t="shared" si="11"/>
        <v>43828</v>
      </c>
      <c r="B31" s="103">
        <f t="shared" si="8"/>
        <v>43828</v>
      </c>
      <c r="C31" s="110"/>
      <c r="D31" s="110"/>
      <c r="E31" s="110"/>
      <c r="F31" s="110"/>
      <c r="G31" s="110"/>
      <c r="H31" s="110"/>
      <c r="I31" s="16"/>
      <c r="J31" s="9" t="str">
        <f t="shared" si="3"/>
        <v>-</v>
      </c>
      <c r="K31" s="112"/>
      <c r="L31" s="112"/>
      <c r="M31" s="112"/>
      <c r="O31" s="19">
        <f>IFERROR(FIND("MS",#REF!,5),0)</f>
        <v>0</v>
      </c>
      <c r="P31" s="19">
        <f>IFERROR(FIND("MS",C31,5),0)</f>
        <v>0</v>
      </c>
      <c r="Q31" s="19">
        <f>IFERROR(FIND("MS",#REF!,5),0)</f>
        <v>0</v>
      </c>
      <c r="R31" s="19">
        <f>IFERROR(FIND("MS",F31,5),0)</f>
        <v>0</v>
      </c>
      <c r="S31" s="19">
        <f t="shared" si="14"/>
        <v>0</v>
      </c>
      <c r="T31" s="19">
        <f t="shared" si="14"/>
        <v>0</v>
      </c>
      <c r="U31" s="19">
        <f t="shared" si="14"/>
        <v>0</v>
      </c>
      <c r="W31" s="19">
        <f t="shared" si="15"/>
        <v>0</v>
      </c>
      <c r="X31" s="19">
        <f t="shared" si="15"/>
        <v>0</v>
      </c>
      <c r="Z31" s="19">
        <f t="shared" si="9"/>
        <v>0</v>
      </c>
      <c r="AA31" s="19">
        <f t="shared" si="9"/>
        <v>0</v>
      </c>
      <c r="AB31" s="19">
        <f t="shared" si="9"/>
        <v>0</v>
      </c>
      <c r="AC31" s="19">
        <f t="shared" si="9"/>
        <v>0</v>
      </c>
      <c r="AD31" s="19">
        <f t="shared" si="9"/>
        <v>0</v>
      </c>
      <c r="AE31" s="19">
        <f t="shared" si="9"/>
        <v>0</v>
      </c>
      <c r="AF31" s="19">
        <f t="shared" si="9"/>
        <v>0</v>
      </c>
      <c r="AG31" s="19">
        <f t="shared" si="9"/>
        <v>0</v>
      </c>
      <c r="AH31" s="19">
        <f t="shared" si="9"/>
        <v>0</v>
      </c>
      <c r="AJ31" s="19">
        <f t="shared" si="10"/>
        <v>0</v>
      </c>
    </row>
    <row r="32" spans="1:36" s="19" customFormat="1" ht="35.1" customHeight="1">
      <c r="A32" s="102">
        <f t="shared" si="11"/>
        <v>43829</v>
      </c>
      <c r="B32" s="103">
        <f t="shared" si="8"/>
        <v>43829</v>
      </c>
      <c r="C32" s="110"/>
      <c r="D32" s="110"/>
      <c r="E32" s="110"/>
      <c r="F32" s="110"/>
      <c r="G32" s="110"/>
      <c r="H32" s="110"/>
      <c r="I32" s="17"/>
      <c r="J32" s="9" t="str">
        <f t="shared" si="3"/>
        <v>-</v>
      </c>
      <c r="K32" s="112"/>
      <c r="L32" s="112"/>
      <c r="M32" s="112"/>
      <c r="O32" s="19">
        <f>IFERROR(FIND("MS",#REF!,5),0)</f>
        <v>0</v>
      </c>
      <c r="P32" s="19">
        <f>IFERROR(FIND("MS",C32,5),0)</f>
        <v>0</v>
      </c>
      <c r="Q32" s="19">
        <f>IFERROR(FIND("MS",#REF!,5),0)</f>
        <v>0</v>
      </c>
      <c r="R32" s="19">
        <f>IFERROR(FIND("MS",D32,5),0)</f>
        <v>0</v>
      </c>
      <c r="S32" s="19">
        <f t="shared" si="14"/>
        <v>0</v>
      </c>
      <c r="T32" s="19">
        <f t="shared" si="14"/>
        <v>0</v>
      </c>
      <c r="U32" s="19">
        <f t="shared" si="14"/>
        <v>0</v>
      </c>
      <c r="W32" s="19">
        <f t="shared" si="15"/>
        <v>0</v>
      </c>
      <c r="X32" s="19">
        <f t="shared" si="15"/>
        <v>0</v>
      </c>
      <c r="Z32" s="19">
        <f t="shared" si="9"/>
        <v>0</v>
      </c>
      <c r="AA32" s="19">
        <f t="shared" si="9"/>
        <v>0</v>
      </c>
      <c r="AB32" s="19">
        <f t="shared" si="9"/>
        <v>0</v>
      </c>
      <c r="AC32" s="19">
        <f t="shared" si="9"/>
        <v>0</v>
      </c>
      <c r="AD32" s="19">
        <f t="shared" si="9"/>
        <v>0</v>
      </c>
      <c r="AE32" s="19">
        <f t="shared" si="9"/>
        <v>0</v>
      </c>
      <c r="AF32" s="19">
        <f t="shared" si="9"/>
        <v>0</v>
      </c>
      <c r="AG32" s="19">
        <f t="shared" si="9"/>
        <v>0</v>
      </c>
      <c r="AH32" s="19">
        <f t="shared" si="9"/>
        <v>0</v>
      </c>
      <c r="AJ32" s="19">
        <f t="shared" si="10"/>
        <v>0</v>
      </c>
    </row>
    <row r="33" spans="1:36" ht="35.1" customHeight="1">
      <c r="A33" s="102">
        <f>A32+1</f>
        <v>43830</v>
      </c>
      <c r="B33" s="103">
        <f t="shared" si="8"/>
        <v>43830</v>
      </c>
      <c r="C33" s="110"/>
      <c r="D33" s="110"/>
      <c r="E33" s="110"/>
      <c r="F33" s="110"/>
      <c r="G33" s="110"/>
      <c r="H33" s="110"/>
      <c r="I33" s="17"/>
      <c r="J33" s="9" t="str">
        <f t="shared" si="3"/>
        <v>-</v>
      </c>
      <c r="K33" s="112"/>
      <c r="L33" s="112"/>
      <c r="M33" s="112"/>
      <c r="O33" s="19">
        <f>IFERROR(FIND("MS",C33,5),0)</f>
        <v>0</v>
      </c>
      <c r="P33" s="19">
        <f>IFERROR(FIND("MS",#REF!,5),0)</f>
        <v>0</v>
      </c>
      <c r="Q33" s="19">
        <f>IFERROR(FIND("MS",E33,5),0)</f>
        <v>0</v>
      </c>
      <c r="R33" s="19">
        <f>IFERROR(FIND("MS",D33,5),0)</f>
        <v>0</v>
      </c>
      <c r="S33" s="19">
        <f t="shared" si="14"/>
        <v>0</v>
      </c>
      <c r="T33" s="19">
        <f t="shared" si="14"/>
        <v>0</v>
      </c>
      <c r="U33" s="19">
        <f t="shared" si="14"/>
        <v>0</v>
      </c>
      <c r="V33" s="19"/>
      <c r="W33" s="19">
        <f t="shared" si="15"/>
        <v>0</v>
      </c>
      <c r="X33" s="19">
        <f t="shared" si="15"/>
        <v>0</v>
      </c>
      <c r="Z33" s="19">
        <f t="shared" si="9"/>
        <v>0</v>
      </c>
      <c r="AA33" s="19">
        <f t="shared" si="9"/>
        <v>0</v>
      </c>
      <c r="AB33" s="19">
        <f t="shared" si="9"/>
        <v>0</v>
      </c>
      <c r="AC33" s="19">
        <f t="shared" si="9"/>
        <v>0</v>
      </c>
      <c r="AD33" s="19">
        <f t="shared" si="9"/>
        <v>0</v>
      </c>
      <c r="AE33" s="19">
        <f t="shared" si="9"/>
        <v>0</v>
      </c>
      <c r="AF33" s="19">
        <f t="shared" si="9"/>
        <v>0</v>
      </c>
      <c r="AG33" s="19">
        <f t="shared" si="9"/>
        <v>0</v>
      </c>
      <c r="AH33" s="19">
        <f t="shared" si="9"/>
        <v>0</v>
      </c>
      <c r="AJ33" s="19">
        <f t="shared" si="10"/>
        <v>0</v>
      </c>
    </row>
    <row r="34" spans="1:36" s="19" customFormat="1" ht="35.1" customHeight="1">
      <c r="A34" s="26"/>
      <c r="B34" s="27"/>
      <c r="C34" s="28"/>
      <c r="D34" s="29"/>
      <c r="E34" s="30"/>
      <c r="F34" s="30"/>
      <c r="G34" s="28"/>
      <c r="H34" s="31"/>
      <c r="I34" s="6"/>
      <c r="J34" s="32"/>
      <c r="K34" s="33"/>
      <c r="L34" s="34"/>
      <c r="M34" s="8"/>
      <c r="O34" s="19">
        <f t="shared" si="14"/>
        <v>0</v>
      </c>
      <c r="P34" s="19">
        <f t="shared" si="14"/>
        <v>0</v>
      </c>
      <c r="Q34" s="19">
        <f t="shared" si="14"/>
        <v>0</v>
      </c>
      <c r="R34" s="19">
        <f t="shared" si="14"/>
        <v>0</v>
      </c>
      <c r="S34" s="19">
        <f t="shared" si="14"/>
        <v>0</v>
      </c>
      <c r="T34" s="19">
        <f t="shared" si="14"/>
        <v>0</v>
      </c>
      <c r="U34" s="19">
        <f t="shared" si="14"/>
        <v>0</v>
      </c>
      <c r="W34" s="19">
        <f t="shared" si="15"/>
        <v>0</v>
      </c>
      <c r="X34" s="19">
        <f t="shared" si="15"/>
        <v>0</v>
      </c>
      <c r="Z34" s="19">
        <f t="shared" si="9"/>
        <v>0</v>
      </c>
      <c r="AA34" s="19">
        <f t="shared" si="9"/>
        <v>0</v>
      </c>
      <c r="AB34" s="19">
        <f t="shared" si="9"/>
        <v>0</v>
      </c>
      <c r="AC34" s="19">
        <f t="shared" si="9"/>
        <v>0</v>
      </c>
      <c r="AD34" s="19">
        <f t="shared" si="9"/>
        <v>0</v>
      </c>
      <c r="AE34" s="19">
        <f t="shared" si="9"/>
        <v>0</v>
      </c>
      <c r="AF34" s="19">
        <f t="shared" si="9"/>
        <v>0</v>
      </c>
      <c r="AG34" s="19">
        <f t="shared" si="9"/>
        <v>0</v>
      </c>
      <c r="AH34" s="19">
        <f t="shared" si="9"/>
        <v>0</v>
      </c>
      <c r="AJ34" s="19">
        <f t="shared" si="10"/>
        <v>0</v>
      </c>
    </row>
    <row r="35" spans="1:36" s="19" customFormat="1" ht="35.1" customHeight="1">
      <c r="A35" s="26"/>
      <c r="B35" s="27"/>
      <c r="C35" s="28"/>
      <c r="D35" s="29"/>
      <c r="E35" s="30"/>
      <c r="F35" s="30"/>
      <c r="G35" s="28"/>
      <c r="H35" s="31"/>
      <c r="I35" s="6"/>
      <c r="J35" s="32"/>
      <c r="K35" s="33"/>
      <c r="L35" s="34"/>
      <c r="M35" s="8"/>
      <c r="O35" s="19">
        <f t="shared" ref="O35:U37" si="17">IFERROR(FIND("MS",C35,5),0)</f>
        <v>0</v>
      </c>
      <c r="P35" s="19">
        <f t="shared" si="17"/>
        <v>0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f t="shared" si="17"/>
        <v>0</v>
      </c>
      <c r="U35" s="19">
        <f t="shared" si="17"/>
        <v>0</v>
      </c>
      <c r="W35" s="19">
        <f t="shared" si="15"/>
        <v>0</v>
      </c>
      <c r="X35" s="19">
        <f t="shared" si="15"/>
        <v>0</v>
      </c>
      <c r="Z35" s="19">
        <f t="shared" si="9"/>
        <v>0</v>
      </c>
      <c r="AA35" s="19">
        <f t="shared" si="9"/>
        <v>0</v>
      </c>
      <c r="AB35" s="19">
        <f t="shared" si="9"/>
        <v>0</v>
      </c>
      <c r="AC35" s="19">
        <f t="shared" si="9"/>
        <v>0</v>
      </c>
      <c r="AD35" s="19">
        <f t="shared" si="9"/>
        <v>0</v>
      </c>
      <c r="AE35" s="19">
        <f t="shared" si="9"/>
        <v>0</v>
      </c>
      <c r="AF35" s="19">
        <f t="shared" si="9"/>
        <v>0</v>
      </c>
      <c r="AG35" s="19">
        <f t="shared" si="9"/>
        <v>0</v>
      </c>
      <c r="AH35" s="19">
        <f t="shared" si="9"/>
        <v>0</v>
      </c>
      <c r="AJ35" s="19">
        <f t="shared" si="10"/>
        <v>0</v>
      </c>
    </row>
    <row r="36" spans="1:36" ht="25.15" customHeight="1">
      <c r="A36" s="26"/>
      <c r="B36" s="27"/>
      <c r="C36" s="28"/>
      <c r="D36" s="29"/>
      <c r="E36" s="30"/>
      <c r="F36" s="30"/>
      <c r="G36" s="28"/>
      <c r="H36" s="31"/>
      <c r="I36" s="6"/>
      <c r="J36" s="32"/>
      <c r="K36" s="33"/>
      <c r="L36" s="34"/>
      <c r="M36" s="8"/>
      <c r="O36" s="19">
        <f t="shared" si="17"/>
        <v>0</v>
      </c>
      <c r="P36" s="19">
        <f t="shared" si="17"/>
        <v>0</v>
      </c>
      <c r="Q36" s="19">
        <f t="shared" si="17"/>
        <v>0</v>
      </c>
      <c r="R36" s="19">
        <f t="shared" si="17"/>
        <v>0</v>
      </c>
      <c r="S36" s="19">
        <f t="shared" si="17"/>
        <v>0</v>
      </c>
      <c r="T36" s="19">
        <f t="shared" si="17"/>
        <v>0</v>
      </c>
      <c r="U36" s="19">
        <f t="shared" si="17"/>
        <v>0</v>
      </c>
      <c r="V36" s="19"/>
      <c r="W36" s="19">
        <f t="shared" si="15"/>
        <v>0</v>
      </c>
      <c r="X36" s="19">
        <f t="shared" si="15"/>
        <v>0</v>
      </c>
      <c r="Z36" s="19">
        <f t="shared" si="9"/>
        <v>0</v>
      </c>
      <c r="AA36" s="19">
        <f t="shared" si="9"/>
        <v>0</v>
      </c>
      <c r="AB36" s="19">
        <f t="shared" si="9"/>
        <v>0</v>
      </c>
      <c r="AC36" s="19">
        <f t="shared" si="9"/>
        <v>0</v>
      </c>
      <c r="AD36" s="19">
        <f t="shared" si="9"/>
        <v>0</v>
      </c>
      <c r="AE36" s="19">
        <f t="shared" si="9"/>
        <v>0</v>
      </c>
      <c r="AF36" s="19">
        <f t="shared" si="9"/>
        <v>0</v>
      </c>
      <c r="AG36" s="19">
        <f t="shared" si="9"/>
        <v>0</v>
      </c>
      <c r="AH36" s="19">
        <f t="shared" si="9"/>
        <v>0</v>
      </c>
      <c r="AJ36" s="19">
        <f t="shared" si="10"/>
        <v>0</v>
      </c>
    </row>
    <row r="37" spans="1:36" ht="25.15" customHeight="1" thickBot="1">
      <c r="A37" s="35"/>
      <c r="B37" s="36"/>
      <c r="C37" s="6"/>
      <c r="D37" s="6"/>
      <c r="E37" s="6"/>
      <c r="F37" s="6"/>
      <c r="G37" s="6"/>
      <c r="H37" s="6"/>
      <c r="I37" s="6"/>
      <c r="J37" s="32"/>
      <c r="K37" s="6"/>
      <c r="L37" s="6"/>
      <c r="M37" s="1"/>
      <c r="O37" s="19">
        <f t="shared" si="17"/>
        <v>0</v>
      </c>
      <c r="P37" s="19">
        <f t="shared" si="17"/>
        <v>0</v>
      </c>
      <c r="Q37" s="19">
        <f t="shared" si="17"/>
        <v>0</v>
      </c>
      <c r="R37" s="19">
        <f t="shared" si="17"/>
        <v>0</v>
      </c>
      <c r="S37" s="19">
        <f t="shared" si="17"/>
        <v>0</v>
      </c>
      <c r="T37" s="19">
        <f t="shared" si="17"/>
        <v>0</v>
      </c>
      <c r="U37" s="19">
        <f t="shared" si="17"/>
        <v>0</v>
      </c>
      <c r="V37" s="19"/>
      <c r="W37" s="19">
        <f t="shared" si="15"/>
        <v>0</v>
      </c>
      <c r="X37" s="19">
        <f t="shared" si="15"/>
        <v>0</v>
      </c>
      <c r="Z37" s="19">
        <f t="shared" si="9"/>
        <v>0</v>
      </c>
      <c r="AA37" s="19">
        <f t="shared" si="9"/>
        <v>0</v>
      </c>
      <c r="AB37" s="19">
        <f t="shared" si="9"/>
        <v>0</v>
      </c>
      <c r="AC37" s="19">
        <f t="shared" si="9"/>
        <v>0</v>
      </c>
      <c r="AD37" s="19">
        <f t="shared" si="9"/>
        <v>0</v>
      </c>
      <c r="AE37" s="19">
        <f t="shared" si="9"/>
        <v>0</v>
      </c>
      <c r="AF37" s="19">
        <f t="shared" si="9"/>
        <v>0</v>
      </c>
      <c r="AG37" s="19">
        <f t="shared" si="9"/>
        <v>0</v>
      </c>
      <c r="AH37" s="19">
        <f t="shared" si="9"/>
        <v>0</v>
      </c>
      <c r="AJ37" s="19">
        <f t="shared" si="10"/>
        <v>0</v>
      </c>
    </row>
    <row r="38" spans="1:36" ht="25.15" customHeight="1" thickBot="1">
      <c r="A38" s="544" t="s">
        <v>54</v>
      </c>
      <c r="B38" s="545"/>
      <c r="C38" s="545"/>
      <c r="D38" s="545"/>
      <c r="E38" s="545"/>
      <c r="F38" s="545"/>
      <c r="G38" s="545"/>
      <c r="H38" s="545"/>
      <c r="I38" s="545"/>
      <c r="J38" s="545"/>
      <c r="K38" s="545"/>
      <c r="L38" s="545"/>
      <c r="M38" s="545"/>
      <c r="N38" s="545"/>
      <c r="O38" s="37"/>
    </row>
    <row r="39" spans="1:36" ht="38.25" customHeight="1" thickBot="1">
      <c r="A39" s="546" t="s">
        <v>57</v>
      </c>
      <c r="B39" s="548" t="s">
        <v>51</v>
      </c>
      <c r="C39" s="548"/>
      <c r="D39" s="548"/>
      <c r="E39" s="548"/>
      <c r="F39" s="548"/>
      <c r="G39" s="549"/>
      <c r="H39" s="550" t="s">
        <v>55</v>
      </c>
      <c r="I39" s="551"/>
      <c r="J39" s="551"/>
      <c r="K39" s="551"/>
      <c r="L39" s="551"/>
      <c r="M39" s="551"/>
      <c r="N39" s="552" t="s">
        <v>58</v>
      </c>
      <c r="O39" s="38"/>
    </row>
    <row r="40" spans="1:36" ht="25.15" customHeight="1" thickBot="1">
      <c r="A40" s="547"/>
      <c r="B40" s="554">
        <f>A3</f>
        <v>43800</v>
      </c>
      <c r="C40" s="555"/>
      <c r="D40" s="97" t="s">
        <v>15</v>
      </c>
      <c r="E40" s="575" t="s">
        <v>50</v>
      </c>
      <c r="F40" s="576"/>
      <c r="G40" s="577"/>
      <c r="H40" s="578" t="s">
        <v>56</v>
      </c>
      <c r="I40" s="579"/>
      <c r="J40" s="580"/>
      <c r="K40" s="581" t="s">
        <v>52</v>
      </c>
      <c r="L40" s="582"/>
      <c r="M40" s="582"/>
      <c r="N40" s="553"/>
      <c r="O40" s="23"/>
    </row>
    <row r="41" spans="1:36" ht="25.15" customHeight="1" thickBot="1">
      <c r="A41" s="39"/>
      <c r="B41" s="568" t="str">
        <f>'TÜM YIL SAAT HESAPLAMA '!C2</f>
        <v>A kişisi</v>
      </c>
      <c r="C41" s="569"/>
      <c r="D41" s="98">
        <f t="shared" ref="D41:D54" si="18">(D75*I75)+(E75*K75)+(G75*L75)+(A41)+N41</f>
        <v>0</v>
      </c>
      <c r="E41" s="89" t="str">
        <f>K58</f>
        <v>A kişisi (MS)</v>
      </c>
      <c r="F41" s="90"/>
      <c r="G41" s="91">
        <f t="shared" ref="G41:G54" si="19">(L58*I75)+(M58*I75)+(N58*I75)-(L41*I75)+(L41*L75)+(O58*K75)+(A41)</f>
        <v>0</v>
      </c>
      <c r="H41" s="583" t="str">
        <f>B41</f>
        <v>A kişisi</v>
      </c>
      <c r="I41" s="583"/>
      <c r="J41" s="571"/>
      <c r="K41" s="572"/>
      <c r="L41" s="584"/>
      <c r="M41" s="585"/>
      <c r="N41" s="99"/>
      <c r="O41" s="40"/>
      <c r="P41" s="40"/>
    </row>
    <row r="42" spans="1:36" ht="25.15" customHeight="1" thickBot="1">
      <c r="A42" s="41"/>
      <c r="B42" s="568" t="str">
        <f>'TÜM YIL SAAT HESAPLAMA '!G2</f>
        <v>C kişisi</v>
      </c>
      <c r="C42" s="569"/>
      <c r="D42" s="98">
        <f t="shared" si="18"/>
        <v>0</v>
      </c>
      <c r="E42" s="92" t="str">
        <f t="shared" ref="E42:E54" si="20">K59</f>
        <v>C kişisi (MS)</v>
      </c>
      <c r="F42" s="93"/>
      <c r="G42" s="91">
        <f t="shared" si="19"/>
        <v>0</v>
      </c>
      <c r="H42" s="570" t="str">
        <f>B42</f>
        <v>C kişisi</v>
      </c>
      <c r="I42" s="570"/>
      <c r="J42" s="571"/>
      <c r="K42" s="572"/>
      <c r="L42" s="573"/>
      <c r="M42" s="574"/>
      <c r="N42" s="100"/>
      <c r="O42" s="40"/>
      <c r="P42" s="40"/>
    </row>
    <row r="43" spans="1:36" ht="25.15" customHeight="1" thickBot="1">
      <c r="A43" s="41"/>
      <c r="B43" s="568" t="str">
        <f>'TÜM YIL SAAT HESAPLAMA '!I2</f>
        <v>D kişisi</v>
      </c>
      <c r="C43" s="569"/>
      <c r="D43" s="98">
        <f t="shared" si="18"/>
        <v>0</v>
      </c>
      <c r="E43" s="92" t="str">
        <f t="shared" si="20"/>
        <v>D kişisi (MS)</v>
      </c>
      <c r="F43" s="93"/>
      <c r="G43" s="91">
        <f t="shared" si="19"/>
        <v>0</v>
      </c>
      <c r="H43" s="570" t="str">
        <f t="shared" ref="H43:H51" si="21">B43</f>
        <v>D kişisi</v>
      </c>
      <c r="I43" s="570"/>
      <c r="J43" s="571"/>
      <c r="K43" s="572"/>
      <c r="L43" s="573"/>
      <c r="M43" s="574"/>
      <c r="N43" s="101"/>
      <c r="O43" s="40"/>
      <c r="P43" s="42"/>
    </row>
    <row r="44" spans="1:36" ht="25.15" customHeight="1" thickBot="1">
      <c r="A44" s="41"/>
      <c r="B44" s="568" t="str">
        <f>'TÜM YIL SAAT HESAPLAMA '!K2</f>
        <v>E kişisi</v>
      </c>
      <c r="C44" s="569"/>
      <c r="D44" s="98">
        <f t="shared" si="18"/>
        <v>0</v>
      </c>
      <c r="E44" s="92" t="str">
        <f t="shared" si="20"/>
        <v>E kişisi (MS)</v>
      </c>
      <c r="F44" s="93"/>
      <c r="G44" s="91">
        <f t="shared" si="19"/>
        <v>0</v>
      </c>
      <c r="H44" s="570" t="str">
        <f t="shared" si="21"/>
        <v>E kişisi</v>
      </c>
      <c r="I44" s="570"/>
      <c r="J44" s="571"/>
      <c r="K44" s="586"/>
      <c r="L44" s="587"/>
      <c r="M44" s="587"/>
      <c r="N44" s="101"/>
      <c r="O44" s="40"/>
      <c r="P44" s="42"/>
    </row>
    <row r="45" spans="1:36" ht="24.6" customHeight="1" thickBot="1">
      <c r="A45" s="41"/>
      <c r="B45" s="588" t="str">
        <f>'TÜM YIL SAAT HESAPLAMA '!M2</f>
        <v>F kişisi</v>
      </c>
      <c r="C45" s="569"/>
      <c r="D45" s="98">
        <f t="shared" si="18"/>
        <v>0</v>
      </c>
      <c r="E45" s="92" t="str">
        <f t="shared" si="20"/>
        <v>F kişisi (MS)</v>
      </c>
      <c r="F45" s="93"/>
      <c r="G45" s="91">
        <f t="shared" si="19"/>
        <v>0</v>
      </c>
      <c r="H45" s="570" t="str">
        <f t="shared" si="21"/>
        <v>F kişisi</v>
      </c>
      <c r="I45" s="570"/>
      <c r="J45" s="571"/>
      <c r="K45" s="572"/>
      <c r="L45" s="573"/>
      <c r="M45" s="574"/>
      <c r="N45" s="101"/>
      <c r="O45" s="40"/>
      <c r="P45" s="42"/>
    </row>
    <row r="46" spans="1:36" ht="25.15" customHeight="1" thickBot="1">
      <c r="A46" s="41"/>
      <c r="B46" s="568" t="str">
        <f>'TÜM YIL SAAT HESAPLAMA '!O2</f>
        <v>G kişisi</v>
      </c>
      <c r="C46" s="569"/>
      <c r="D46" s="98">
        <f t="shared" si="18"/>
        <v>0</v>
      </c>
      <c r="E46" s="92" t="str">
        <f t="shared" si="20"/>
        <v>G kişisi (MS)</v>
      </c>
      <c r="F46" s="93"/>
      <c r="G46" s="91">
        <f t="shared" si="19"/>
        <v>0</v>
      </c>
      <c r="H46" s="570" t="str">
        <f t="shared" si="21"/>
        <v>G kişisi</v>
      </c>
      <c r="I46" s="570"/>
      <c r="J46" s="571"/>
      <c r="K46" s="572"/>
      <c r="L46" s="573"/>
      <c r="M46" s="574"/>
      <c r="N46" s="101"/>
      <c r="O46" s="40"/>
      <c r="P46" s="42"/>
    </row>
    <row r="47" spans="1:36" ht="25.15" customHeight="1" thickBot="1">
      <c r="A47" s="41"/>
      <c r="B47" s="568" t="str">
        <f>'TÜM YIL SAAT HESAPLAMA '!Q2</f>
        <v>H kişisi</v>
      </c>
      <c r="C47" s="569"/>
      <c r="D47" s="98">
        <f t="shared" si="18"/>
        <v>0</v>
      </c>
      <c r="E47" s="92" t="str">
        <f t="shared" si="20"/>
        <v>H kişisi (MS)</v>
      </c>
      <c r="F47" s="93"/>
      <c r="G47" s="91">
        <f t="shared" si="19"/>
        <v>0</v>
      </c>
      <c r="H47" s="570" t="str">
        <f t="shared" si="21"/>
        <v>H kişisi</v>
      </c>
      <c r="I47" s="570"/>
      <c r="J47" s="571"/>
      <c r="K47" s="572"/>
      <c r="L47" s="573"/>
      <c r="M47" s="574"/>
      <c r="N47" s="101"/>
      <c r="O47" s="40"/>
      <c r="P47" s="42"/>
    </row>
    <row r="48" spans="1:36" ht="25.15" customHeight="1" thickBot="1">
      <c r="A48" s="41"/>
      <c r="B48" s="568" t="str">
        <f>'TÜM YIL SAAT HESAPLAMA '!S2</f>
        <v>I kişisi</v>
      </c>
      <c r="C48" s="569"/>
      <c r="D48" s="98">
        <f t="shared" si="18"/>
        <v>0</v>
      </c>
      <c r="E48" s="92" t="str">
        <f t="shared" si="20"/>
        <v>I kişisi (MS)</v>
      </c>
      <c r="F48" s="93"/>
      <c r="G48" s="94">
        <f t="shared" si="19"/>
        <v>0</v>
      </c>
      <c r="H48" s="591" t="str">
        <f t="shared" si="21"/>
        <v>I kişisi</v>
      </c>
      <c r="I48" s="592"/>
      <c r="J48" s="571"/>
      <c r="K48" s="572"/>
      <c r="L48" s="573"/>
      <c r="M48" s="574"/>
      <c r="N48" s="101"/>
      <c r="O48" s="40"/>
      <c r="P48" s="42"/>
    </row>
    <row r="49" spans="1:17" ht="25.15" customHeight="1" thickBot="1">
      <c r="A49" s="41"/>
      <c r="B49" s="568" t="s">
        <v>173</v>
      </c>
      <c r="C49" s="569"/>
      <c r="D49" s="98">
        <f t="shared" si="18"/>
        <v>0</v>
      </c>
      <c r="E49" s="92" t="str">
        <f t="shared" si="20"/>
        <v>J kişisi (MS)</v>
      </c>
      <c r="F49" s="93"/>
      <c r="G49" s="94">
        <f t="shared" si="19"/>
        <v>0</v>
      </c>
      <c r="H49" s="591" t="str">
        <f t="shared" si="21"/>
        <v>J kişisi</v>
      </c>
      <c r="I49" s="592"/>
      <c r="J49" s="571"/>
      <c r="K49" s="572"/>
      <c r="L49" s="573"/>
      <c r="M49" s="574"/>
      <c r="N49" s="101"/>
      <c r="O49" s="40"/>
      <c r="P49" s="42"/>
    </row>
    <row r="50" spans="1:17" ht="27" customHeight="1" thickBot="1">
      <c r="A50" s="41"/>
      <c r="B50" s="589" t="str">
        <f>'TÜM YIL SAAT HESAPLAMA '!W2</f>
        <v>K kişisi</v>
      </c>
      <c r="C50" s="590"/>
      <c r="D50" s="98">
        <f t="shared" si="18"/>
        <v>0</v>
      </c>
      <c r="E50" s="92" t="str">
        <f t="shared" si="20"/>
        <v>K kişisi (MS)</v>
      </c>
      <c r="F50" s="93"/>
      <c r="G50" s="94">
        <f t="shared" si="19"/>
        <v>0</v>
      </c>
      <c r="H50" s="591" t="str">
        <f t="shared" si="21"/>
        <v>K kişisi</v>
      </c>
      <c r="I50" s="592"/>
      <c r="J50" s="571"/>
      <c r="K50" s="572"/>
      <c r="L50" s="573"/>
      <c r="M50" s="574"/>
      <c r="N50" s="101"/>
      <c r="O50" s="40"/>
      <c r="P50" s="42"/>
    </row>
    <row r="51" spans="1:17" ht="27" customHeight="1" thickBot="1">
      <c r="A51" s="41"/>
      <c r="B51" s="568" t="str">
        <f>'TÜM YIL SAAT HESAPLAMA '!Y2</f>
        <v>L kişisi</v>
      </c>
      <c r="C51" s="569"/>
      <c r="D51" s="98">
        <f t="shared" si="18"/>
        <v>0</v>
      </c>
      <c r="E51" s="92" t="str">
        <f t="shared" si="20"/>
        <v>L kişisi (MS)</v>
      </c>
      <c r="F51" s="93"/>
      <c r="G51" s="94">
        <f t="shared" si="19"/>
        <v>0</v>
      </c>
      <c r="H51" s="591" t="str">
        <f t="shared" si="21"/>
        <v>L kişisi</v>
      </c>
      <c r="I51" s="592"/>
      <c r="J51" s="571"/>
      <c r="K51" s="572"/>
      <c r="L51" s="573"/>
      <c r="M51" s="574"/>
      <c r="N51" s="101"/>
      <c r="O51" s="40"/>
      <c r="P51" s="42"/>
    </row>
    <row r="52" spans="1:17" ht="27" customHeight="1" thickBot="1">
      <c r="A52" s="41"/>
      <c r="B52" s="568" t="str">
        <f>'TÜM YIL SAAT HESAPLAMA '!AA2</f>
        <v>M kişisi</v>
      </c>
      <c r="C52" s="569"/>
      <c r="D52" s="98">
        <f t="shared" si="18"/>
        <v>0</v>
      </c>
      <c r="E52" s="92" t="str">
        <f t="shared" si="20"/>
        <v>M kişisi (MS)</v>
      </c>
      <c r="F52" s="93"/>
      <c r="G52" s="94">
        <f t="shared" si="19"/>
        <v>0</v>
      </c>
      <c r="H52" s="591" t="str">
        <f>B52</f>
        <v>M kişisi</v>
      </c>
      <c r="I52" s="592"/>
      <c r="J52" s="571"/>
      <c r="K52" s="572"/>
      <c r="L52" s="573"/>
      <c r="M52" s="574"/>
      <c r="N52" s="101"/>
      <c r="O52" s="40"/>
      <c r="P52" s="42"/>
    </row>
    <row r="53" spans="1:17" ht="27" customHeight="1" thickBot="1">
      <c r="A53" s="41"/>
      <c r="B53" s="568" t="str">
        <f>'TÜM YIL SAAT HESAPLAMA '!AC2</f>
        <v>N kişisi</v>
      </c>
      <c r="C53" s="569"/>
      <c r="D53" s="98">
        <f t="shared" si="18"/>
        <v>0</v>
      </c>
      <c r="E53" s="92" t="str">
        <f t="shared" si="20"/>
        <v>N kişisi (MS)</v>
      </c>
      <c r="F53" s="93"/>
      <c r="G53" s="94">
        <f t="shared" si="19"/>
        <v>0</v>
      </c>
      <c r="H53" s="591" t="str">
        <f t="shared" ref="H53:H54" si="22">B53</f>
        <v>N kişisi</v>
      </c>
      <c r="I53" s="592"/>
      <c r="J53" s="571"/>
      <c r="K53" s="572"/>
      <c r="L53" s="573"/>
      <c r="M53" s="574"/>
      <c r="N53" s="101"/>
      <c r="O53" s="40"/>
      <c r="P53" s="42"/>
    </row>
    <row r="54" spans="1:17" s="43" customFormat="1" ht="26.25" customHeight="1" thickBot="1">
      <c r="A54" s="41"/>
      <c r="B54" s="593" t="str">
        <f>'TÜM YIL SAAT HESAPLAMA '!AE2</f>
        <v>YENİ PERSONEL 3</v>
      </c>
      <c r="C54" s="594"/>
      <c r="D54" s="98">
        <f t="shared" si="18"/>
        <v>0</v>
      </c>
      <c r="E54" s="95" t="str">
        <f t="shared" si="20"/>
        <v>YENİ PERSONEL 3 (MS)</v>
      </c>
      <c r="F54" s="96"/>
      <c r="G54" s="94">
        <f t="shared" si="19"/>
        <v>0</v>
      </c>
      <c r="H54" s="595" t="str">
        <f t="shared" si="22"/>
        <v>YENİ PERSONEL 3</v>
      </c>
      <c r="I54" s="596"/>
      <c r="J54" s="571"/>
      <c r="K54" s="572"/>
      <c r="L54" s="597"/>
      <c r="M54" s="598"/>
      <c r="N54" s="101"/>
      <c r="O54" s="40"/>
      <c r="P54" s="42"/>
    </row>
    <row r="55" spans="1:17" ht="19.899999999999999" hidden="1" customHeight="1" thickBot="1">
      <c r="A55" s="44"/>
      <c r="B55" s="599"/>
      <c r="C55" s="599"/>
      <c r="D55" s="7"/>
      <c r="E55" s="7"/>
      <c r="F55" s="7"/>
      <c r="G55" s="45"/>
      <c r="H55" s="294"/>
      <c r="I55" s="46"/>
      <c r="J55" s="294"/>
      <c r="K55" s="47"/>
      <c r="L55" s="48"/>
      <c r="M55" s="49"/>
      <c r="N55" s="50"/>
      <c r="O55" s="40"/>
      <c r="P55" s="42"/>
    </row>
    <row r="56" spans="1:17" ht="19.899999999999999" hidden="1" customHeight="1">
      <c r="A56" s="44"/>
      <c r="B56" s="599"/>
      <c r="C56" s="599"/>
      <c r="D56" s="4" t="s">
        <v>9</v>
      </c>
      <c r="E56" s="5" t="s">
        <v>2</v>
      </c>
      <c r="F56" s="5"/>
      <c r="G56" s="51" t="s">
        <v>10</v>
      </c>
      <c r="H56" s="51" t="s">
        <v>9</v>
      </c>
      <c r="I56" s="52" t="s">
        <v>17</v>
      </c>
      <c r="J56" s="295"/>
      <c r="K56" s="53"/>
      <c r="L56" s="601" t="s">
        <v>48</v>
      </c>
      <c r="M56" s="603" t="s">
        <v>49</v>
      </c>
      <c r="N56" s="606" t="s">
        <v>47</v>
      </c>
      <c r="O56" s="607" t="s">
        <v>46</v>
      </c>
      <c r="P56" s="40"/>
      <c r="Q56" s="42"/>
    </row>
    <row r="57" spans="1:17" ht="19.899999999999999" hidden="1" customHeight="1" thickBot="1">
      <c r="A57" s="44"/>
      <c r="B57" s="600"/>
      <c r="C57" s="600"/>
      <c r="D57" s="54" t="s">
        <v>8</v>
      </c>
      <c r="E57" s="55" t="s">
        <v>8</v>
      </c>
      <c r="F57" s="55"/>
      <c r="G57" s="55" t="s">
        <v>8</v>
      </c>
      <c r="H57" s="55" t="s">
        <v>1</v>
      </c>
      <c r="I57" s="56" t="s">
        <v>11</v>
      </c>
      <c r="J57" s="57"/>
      <c r="K57" s="58"/>
      <c r="L57" s="602"/>
      <c r="M57" s="603"/>
      <c r="N57" s="606"/>
      <c r="O57" s="607"/>
      <c r="P57" s="40"/>
      <c r="Q57" s="42"/>
    </row>
    <row r="58" spans="1:17" ht="19.899999999999999" hidden="1" customHeight="1">
      <c r="A58" s="44"/>
      <c r="B58" s="604" t="str">
        <f>B41</f>
        <v>A kişisi</v>
      </c>
      <c r="C58" s="605"/>
      <c r="D58" s="59">
        <f>COUNTIF(C3:F36,"*" &amp; B58 &amp; "*")</f>
        <v>0</v>
      </c>
      <c r="E58" s="60">
        <f>COUNTIF(H3:H37,"*" &amp; B58 &amp; "*")</f>
        <v>0</v>
      </c>
      <c r="F58" s="60"/>
      <c r="G58" s="60">
        <f>COUNTIF(K3:L37,"*" &amp; B58 &amp; "*")</f>
        <v>0</v>
      </c>
      <c r="H58" s="60">
        <f>COUNTIF(G3:G36,"*" &amp; B58 &amp; "*")</f>
        <v>0</v>
      </c>
      <c r="I58" s="61">
        <f>J41</f>
        <v>0</v>
      </c>
      <c r="J58" s="295"/>
      <c r="K58" s="296" t="str">
        <f>B58&amp;" "&amp;"(MS)"</f>
        <v>A kişisi (MS)</v>
      </c>
      <c r="L58" s="62">
        <f>COUNTIF(C3:F36,"*" &amp; K58 &amp; "*")</f>
        <v>0</v>
      </c>
      <c r="M58" s="63">
        <f>COUNTIF(H3:H37,"*" &amp; K58 &amp; "*")</f>
        <v>0</v>
      </c>
      <c r="N58" s="64">
        <f>COUNTIF(K3:L37,"*" &amp; K58 &amp; "*")</f>
        <v>0</v>
      </c>
      <c r="O58" s="33">
        <f>COUNTIF(G3:G36,"*" &amp; K58 &amp; "*")</f>
        <v>0</v>
      </c>
      <c r="P58" s="40"/>
      <c r="Q58" s="42"/>
    </row>
    <row r="59" spans="1:17" ht="19.899999999999999" hidden="1" customHeight="1">
      <c r="A59" s="44"/>
      <c r="B59" s="604" t="str">
        <f t="shared" ref="B59:B68" si="23">B42</f>
        <v>C kişisi</v>
      </c>
      <c r="C59" s="605"/>
      <c r="D59" s="65">
        <f>COUNTIF(C3:F36,"*" &amp; B59 &amp; "*")</f>
        <v>0</v>
      </c>
      <c r="E59" s="60">
        <f>COUNTIF(H3:H37,"*" &amp; B59 &amp; "*")</f>
        <v>0</v>
      </c>
      <c r="F59" s="60"/>
      <c r="G59" s="60">
        <f>COUNTIF(K3:L37,"*" &amp; B59 &amp; "*")</f>
        <v>0</v>
      </c>
      <c r="H59" s="60">
        <f>COUNTIF(G3:G36,"*" &amp; B59 &amp; "*")</f>
        <v>0</v>
      </c>
      <c r="I59" s="66">
        <f>J42</f>
        <v>0</v>
      </c>
      <c r="J59" s="67"/>
      <c r="K59" s="296" t="str">
        <f>B59&amp;" "&amp;"(MS)"</f>
        <v>C kişisi (MS)</v>
      </c>
      <c r="L59" s="62">
        <f>COUNTIF(C3:F36,"*" &amp; K59 &amp; "*")</f>
        <v>0</v>
      </c>
      <c r="M59" s="63">
        <f>COUNTIF(H3:H37,"*" &amp; K59 &amp; "*")</f>
        <v>0</v>
      </c>
      <c r="N59" s="64">
        <f>COUNTIF(K3:L37,"*" &amp; K59 &amp; "*")</f>
        <v>0</v>
      </c>
      <c r="O59" s="33">
        <f>COUNTIF(G3:G36,"*" &amp; K59 &amp; "*")</f>
        <v>0</v>
      </c>
      <c r="P59" s="40"/>
      <c r="Q59" s="42"/>
    </row>
    <row r="60" spans="1:17" ht="19.899999999999999" hidden="1" customHeight="1">
      <c r="A60" s="44"/>
      <c r="B60" s="604" t="str">
        <f t="shared" si="23"/>
        <v>D kişisi</v>
      </c>
      <c r="C60" s="605"/>
      <c r="D60" s="59">
        <f>COUNTIF(C3:F36,"*" &amp; B60 &amp; "*")</f>
        <v>0</v>
      </c>
      <c r="E60" s="60">
        <f>COUNTIF(H3:H37,"*" &amp; B60 &amp; "*")</f>
        <v>0</v>
      </c>
      <c r="F60" s="60"/>
      <c r="G60" s="60">
        <f>COUNTIF(K3:L37,"*" &amp; B60 &amp; "*")</f>
        <v>0</v>
      </c>
      <c r="H60" s="60">
        <f>COUNTIF(G3:G36,"*" &amp; B60 &amp; "*")</f>
        <v>0</v>
      </c>
      <c r="I60" s="61">
        <f t="shared" ref="I60:I71" si="24">J43</f>
        <v>0</v>
      </c>
      <c r="J60" s="67"/>
      <c r="K60" s="296" t="str">
        <f t="shared" ref="K60:K71" si="25">B60&amp;" "&amp;"(MS)"</f>
        <v>D kişisi (MS)</v>
      </c>
      <c r="L60" s="62">
        <f>COUNTIF(C3:F36,"*" &amp; K60 &amp; "*")</f>
        <v>0</v>
      </c>
      <c r="M60" s="63">
        <f>COUNTIF(H3:H37,"*" &amp; K60 &amp; "*")</f>
        <v>0</v>
      </c>
      <c r="N60" s="64">
        <f>COUNTIF(K3:L37,"*" &amp; K60 &amp; "*")</f>
        <v>0</v>
      </c>
      <c r="O60" s="33">
        <f>COUNTIF(G3:G36,"*" &amp; K60 &amp; "*")</f>
        <v>0</v>
      </c>
      <c r="P60" s="40"/>
      <c r="Q60" s="42"/>
    </row>
    <row r="61" spans="1:17" ht="19.899999999999999" hidden="1" customHeight="1">
      <c r="A61" s="44"/>
      <c r="B61" s="604" t="str">
        <f>B44</f>
        <v>E kişisi</v>
      </c>
      <c r="C61" s="605"/>
      <c r="D61" s="59">
        <f>COUNTIF(C3:F36,"*" &amp; B61 &amp; "*")</f>
        <v>0</v>
      </c>
      <c r="E61" s="60">
        <f>COUNTIF(H3:H37,"*" &amp; B61 &amp; "*")</f>
        <v>0</v>
      </c>
      <c r="F61" s="60"/>
      <c r="G61" s="60">
        <f>COUNTIF(K3:L37,"*" &amp; B61 &amp; "*")</f>
        <v>0</v>
      </c>
      <c r="H61" s="60">
        <f>COUNTIF(G3:G36,"*" &amp; B61 &amp; "*")</f>
        <v>0</v>
      </c>
      <c r="I61" s="66">
        <f t="shared" si="24"/>
        <v>0</v>
      </c>
      <c r="J61" s="67"/>
      <c r="K61" s="296" t="str">
        <f t="shared" si="25"/>
        <v>E kişisi (MS)</v>
      </c>
      <c r="L61" s="62">
        <f>COUNTIF(C3:F36,"*" &amp; K61 &amp; "*")</f>
        <v>0</v>
      </c>
      <c r="M61" s="63">
        <f>COUNTIF(H3:H37,"*" &amp; K61 &amp; "*")</f>
        <v>0</v>
      </c>
      <c r="N61" s="64">
        <f>COUNTIF(K3:L37,"*" &amp; K61 &amp; "*")</f>
        <v>0</v>
      </c>
      <c r="O61" s="33">
        <f>COUNTIF(G3:G36,"*" &amp; K61 &amp; "*")</f>
        <v>0</v>
      </c>
      <c r="P61" s="40"/>
      <c r="Q61" s="42"/>
    </row>
    <row r="62" spans="1:17" ht="27" hidden="1" customHeight="1">
      <c r="A62" s="44"/>
      <c r="B62" s="604" t="str">
        <f>B45</f>
        <v>F kişisi</v>
      </c>
      <c r="C62" s="605"/>
      <c r="D62" s="59">
        <f>COUNTIF(C3:F36,"*" &amp; B62 &amp; "*")</f>
        <v>0</v>
      </c>
      <c r="E62" s="60">
        <f>COUNTIF(H3:H37,"*" &amp; B62 &amp; "*")</f>
        <v>0</v>
      </c>
      <c r="F62" s="60"/>
      <c r="G62" s="60">
        <f>COUNTIF(K3:L37,"*" &amp; B62 &amp; "*")</f>
        <v>0</v>
      </c>
      <c r="H62" s="60">
        <f>COUNTIF(G3:G36,"*" &amp; B62 &amp; "*")</f>
        <v>0</v>
      </c>
      <c r="I62" s="61">
        <f>J45</f>
        <v>0</v>
      </c>
      <c r="J62" s="67"/>
      <c r="K62" s="296" t="str">
        <f t="shared" si="25"/>
        <v>F kişisi (MS)</v>
      </c>
      <c r="L62" s="59">
        <f>COUNTIF(C3:F36,"*" &amp; K62 &amp; "*")</f>
        <v>0</v>
      </c>
      <c r="M62" s="63">
        <f>COUNTIF(H3:H37,"*" &amp; K62 &amp; "*")</f>
        <v>0</v>
      </c>
      <c r="N62" s="64">
        <f>COUNTIF(K3:L37,"*" &amp; K62 &amp; "*")</f>
        <v>0</v>
      </c>
      <c r="O62" s="33">
        <f>COUNTIF(G3:G36,"*" &amp; K62 &amp; "*")</f>
        <v>0</v>
      </c>
      <c r="P62" s="40"/>
      <c r="Q62" s="42"/>
    </row>
    <row r="63" spans="1:17" ht="27" hidden="1" customHeight="1">
      <c r="A63" s="44"/>
      <c r="B63" s="604" t="str">
        <f t="shared" si="23"/>
        <v>G kişisi</v>
      </c>
      <c r="C63" s="605"/>
      <c r="D63" s="59">
        <f>COUNTIF(C3:F36,"*" &amp; B63 &amp; "*")</f>
        <v>0</v>
      </c>
      <c r="E63" s="60">
        <f>COUNTIF(H3:H37,"*" &amp; B63 &amp; "*")</f>
        <v>0</v>
      </c>
      <c r="F63" s="60"/>
      <c r="G63" s="60">
        <f>COUNTIF(K3:L37,"*" &amp; B63 &amp; "*")</f>
        <v>0</v>
      </c>
      <c r="H63" s="60">
        <f>COUNTIF(G3:G36,"*" &amp; B63 &amp; "*")</f>
        <v>0</v>
      </c>
      <c r="I63" s="66">
        <f t="shared" si="24"/>
        <v>0</v>
      </c>
      <c r="J63" s="67"/>
      <c r="K63" s="296" t="str">
        <f t="shared" si="25"/>
        <v>G kişisi (MS)</v>
      </c>
      <c r="L63" s="59">
        <f>COUNTIF(C3:F36,"*" &amp; K63 &amp; "*")</f>
        <v>0</v>
      </c>
      <c r="M63" s="63">
        <f>COUNTIF(H3:H37,"*" &amp; K63 &amp; "*")</f>
        <v>0</v>
      </c>
      <c r="N63" s="64">
        <f>COUNTIF(K3:L37,"*" &amp; K63 &amp; "*")</f>
        <v>0</v>
      </c>
      <c r="O63" s="33">
        <f>COUNTIF(G3:G36,"*" &amp; K63 &amp; "*")</f>
        <v>0</v>
      </c>
      <c r="P63" s="40"/>
      <c r="Q63" s="42"/>
    </row>
    <row r="64" spans="1:17" ht="27" hidden="1" customHeight="1">
      <c r="A64" s="44"/>
      <c r="B64" s="604" t="str">
        <f t="shared" si="23"/>
        <v>H kişisi</v>
      </c>
      <c r="C64" s="605"/>
      <c r="D64" s="59">
        <f>COUNTIF(C3:F36,"*" &amp; B64 &amp; "*")</f>
        <v>0</v>
      </c>
      <c r="E64" s="60">
        <f>COUNTIF(H3:H37,"*" &amp; B64 &amp; "*")</f>
        <v>0</v>
      </c>
      <c r="F64" s="60"/>
      <c r="G64" s="60">
        <f>COUNTIF(K3:L37,"*" &amp; B64 &amp; "*")</f>
        <v>0</v>
      </c>
      <c r="H64" s="60">
        <f>COUNTIF(G3:G36,"*" &amp; B64 &amp; "*")</f>
        <v>0</v>
      </c>
      <c r="I64" s="61">
        <f t="shared" si="24"/>
        <v>0</v>
      </c>
      <c r="J64" s="68"/>
      <c r="K64" s="296" t="str">
        <f t="shared" si="25"/>
        <v>H kişisi (MS)</v>
      </c>
      <c r="L64" s="59">
        <f>COUNTIF(C3:F36,"*" &amp; K64 &amp; "*")</f>
        <v>0</v>
      </c>
      <c r="M64" s="63">
        <f>COUNTIF(K3:L37,"*" &amp; K64 &amp; "*")</f>
        <v>0</v>
      </c>
      <c r="N64" s="64">
        <f>COUNTIF(K3:L37,"*" &amp; K64 &amp; "*")</f>
        <v>0</v>
      </c>
      <c r="O64" s="33">
        <f>COUNTIF(G3:G36,"*" &amp; K64 &amp; "*")</f>
        <v>0</v>
      </c>
      <c r="P64" s="40"/>
      <c r="Q64" s="42"/>
    </row>
    <row r="65" spans="1:17" ht="27" hidden="1" customHeight="1">
      <c r="A65" s="44"/>
      <c r="B65" s="604" t="str">
        <f t="shared" si="23"/>
        <v>I kişisi</v>
      </c>
      <c r="C65" s="605"/>
      <c r="D65" s="59">
        <f>COUNTIF(C3:F36,"*" &amp; B65 &amp; "*")</f>
        <v>0</v>
      </c>
      <c r="E65" s="60">
        <f>COUNTIF(H3:H37,"*" &amp; B65 &amp; "*")</f>
        <v>0</v>
      </c>
      <c r="F65" s="60"/>
      <c r="G65" s="60">
        <f>COUNTIF(K3:L37,"*" &amp; B65 &amp; "*")</f>
        <v>0</v>
      </c>
      <c r="H65" s="60">
        <f>COUNTIF(G3:G36,"*" &amp; B65 &amp; "*")</f>
        <v>0</v>
      </c>
      <c r="I65" s="66">
        <f>J48</f>
        <v>0</v>
      </c>
      <c r="J65" s="67"/>
      <c r="K65" s="296" t="str">
        <f t="shared" si="25"/>
        <v>I kişisi (MS)</v>
      </c>
      <c r="L65" s="59">
        <f>COUNTIF(C3:F36,"*" &amp; K65 &amp; "*")</f>
        <v>0</v>
      </c>
      <c r="M65" s="63">
        <f>COUNTIF(K3:L37,"*" &amp; K65 &amp; "*")</f>
        <v>0</v>
      </c>
      <c r="N65" s="64">
        <f>COUNTIF(K3:L37,"*" &amp; K65 &amp; "*")</f>
        <v>0</v>
      </c>
      <c r="O65" s="33">
        <f>COUNTIF(G3:G36,"*" &amp; K65 &amp; "*")</f>
        <v>0</v>
      </c>
      <c r="P65" s="40"/>
      <c r="Q65" s="42"/>
    </row>
    <row r="66" spans="1:17" ht="23.25" hidden="1" customHeight="1">
      <c r="A66" s="44"/>
      <c r="B66" s="604" t="str">
        <f t="shared" si="23"/>
        <v>J kişisi</v>
      </c>
      <c r="C66" s="605"/>
      <c r="D66" s="59">
        <f>COUNTIF(C3:F36,"*" &amp; B66 &amp; "*")</f>
        <v>0</v>
      </c>
      <c r="E66" s="60">
        <f>COUNTIF(H3:H37,"*" &amp; B66 &amp; "*")</f>
        <v>0</v>
      </c>
      <c r="F66" s="60"/>
      <c r="G66" s="60">
        <f>COUNTIF(K3:L37,"*" &amp; B66 &amp; "*")</f>
        <v>0</v>
      </c>
      <c r="H66" s="60">
        <f>COUNTIF(G3:G36,"*" &amp; B66 &amp; "*")</f>
        <v>0</v>
      </c>
      <c r="I66" s="61">
        <f t="shared" si="24"/>
        <v>0</v>
      </c>
      <c r="J66" s="67"/>
      <c r="K66" s="296" t="str">
        <f t="shared" si="25"/>
        <v>J kişisi (MS)</v>
      </c>
      <c r="L66" s="59">
        <f>COUNTIF(C3:F36,"*" &amp; K66 &amp; "*")</f>
        <v>0</v>
      </c>
      <c r="M66" s="63">
        <f>COUNTIF(H3:H37,"*" &amp; K66 &amp; "*")</f>
        <v>0</v>
      </c>
      <c r="N66" s="64">
        <f>COUNTIF(K3:L37,"*" &amp; K66 &amp; "*")</f>
        <v>0</v>
      </c>
      <c r="O66" s="33">
        <f>COUNTIF(G3:G36,"*" &amp; K66 &amp; "*")</f>
        <v>0</v>
      </c>
      <c r="P66" s="40"/>
      <c r="Q66" s="42"/>
    </row>
    <row r="67" spans="1:17" ht="27" hidden="1" customHeight="1">
      <c r="A67" s="44"/>
      <c r="B67" s="604" t="str">
        <f t="shared" si="23"/>
        <v>K kişisi</v>
      </c>
      <c r="C67" s="605"/>
      <c r="D67" s="59">
        <f>COUNTIF(C3:F36,"*" &amp; B67 &amp; "*")</f>
        <v>0</v>
      </c>
      <c r="E67" s="60">
        <f>COUNTIF(H3:H37,"*" &amp; B67 &amp; "*")</f>
        <v>0</v>
      </c>
      <c r="F67" s="60"/>
      <c r="G67" s="60">
        <f>COUNTIF(K3:L37,"*" &amp; B67 &amp; "*")</f>
        <v>0</v>
      </c>
      <c r="H67" s="60">
        <f>COUNTIF(G3:G36,"*" &amp; B67&amp; "*")</f>
        <v>0</v>
      </c>
      <c r="I67" s="66">
        <f t="shared" si="24"/>
        <v>0</v>
      </c>
      <c r="J67" s="67"/>
      <c r="K67" s="296" t="str">
        <f t="shared" si="25"/>
        <v>K kişisi (MS)</v>
      </c>
      <c r="L67" s="59">
        <f>COUNTIF(C3:F36,"*" &amp; K67 &amp; "*")</f>
        <v>0</v>
      </c>
      <c r="M67" s="63">
        <f>COUNTIF(H3:H37,"*" &amp; K67 &amp; "*")</f>
        <v>0</v>
      </c>
      <c r="N67" s="64">
        <f>COUNTIF(K3:L37,"*" &amp; K67 &amp; "*")</f>
        <v>0</v>
      </c>
      <c r="O67" s="33">
        <f>COUNTIF(G3:G36,"*" &amp; K67&amp; "*")</f>
        <v>0</v>
      </c>
      <c r="P67" s="40"/>
      <c r="Q67" s="42"/>
    </row>
    <row r="68" spans="1:17" ht="27" hidden="1" customHeight="1">
      <c r="A68" s="44"/>
      <c r="B68" s="604" t="str">
        <f t="shared" si="23"/>
        <v>L kişisi</v>
      </c>
      <c r="C68" s="605"/>
      <c r="D68" s="59">
        <f>COUNTIF(C3:F36,"*" &amp; B68 &amp; "*")</f>
        <v>0</v>
      </c>
      <c r="E68" s="60">
        <f>COUNTIF(H3:H37,"*" &amp; B68 &amp; "*")</f>
        <v>0</v>
      </c>
      <c r="F68" s="60"/>
      <c r="G68" s="60">
        <f>COUNTIF(K3:L37,"*" &amp; B68 &amp; "*")</f>
        <v>0</v>
      </c>
      <c r="H68" s="60">
        <f>COUNTIF(G3:G36,"*" &amp; B68 &amp; "*")</f>
        <v>0</v>
      </c>
      <c r="I68" s="61">
        <f t="shared" si="24"/>
        <v>0</v>
      </c>
      <c r="J68" s="67"/>
      <c r="K68" s="296" t="str">
        <f t="shared" si="25"/>
        <v>L kişisi (MS)</v>
      </c>
      <c r="L68" s="59">
        <f>COUNTIF(C3:F36,"*" &amp; K68 &amp; "*")</f>
        <v>0</v>
      </c>
      <c r="M68" s="63">
        <f>COUNTIF(H3:H37,"*" &amp; K68 &amp; "*")</f>
        <v>0</v>
      </c>
      <c r="N68" s="64">
        <f>COUNTIF(K3:L37,"*" &amp; K68 &amp; "*")</f>
        <v>0</v>
      </c>
      <c r="O68" s="33">
        <f>COUNTIF(G3:G36,"*" &amp; K68 &amp; "*")</f>
        <v>0</v>
      </c>
      <c r="P68" s="40"/>
      <c r="Q68" s="42"/>
    </row>
    <row r="69" spans="1:17" ht="27" hidden="1" customHeight="1">
      <c r="A69" s="44"/>
      <c r="B69" s="604" t="str">
        <f>B52</f>
        <v>M kişisi</v>
      </c>
      <c r="C69" s="605"/>
      <c r="D69" s="59">
        <f>COUNTIF(C3:F36,"*" &amp; B69 &amp; "*")</f>
        <v>0</v>
      </c>
      <c r="E69" s="60">
        <f>COUNTIF(H3:H37,"*" &amp; B69 &amp; "*")</f>
        <v>0</v>
      </c>
      <c r="F69" s="60"/>
      <c r="G69" s="60">
        <f>COUNTIF(K3:L37,"*" &amp; B69 &amp; "*")</f>
        <v>0</v>
      </c>
      <c r="H69" s="60">
        <f>COUNTIF(G3:G36,"*" &amp; B69 &amp; "*")</f>
        <v>0</v>
      </c>
      <c r="I69" s="66">
        <f t="shared" si="24"/>
        <v>0</v>
      </c>
      <c r="J69" s="295"/>
      <c r="K69" s="296" t="str">
        <f t="shared" si="25"/>
        <v>M kişisi (MS)</v>
      </c>
      <c r="L69" s="59">
        <f>COUNTIF(C3:F36,"*" &amp; K69 &amp; "*")</f>
        <v>0</v>
      </c>
      <c r="M69" s="63">
        <f>COUNTIF(H3:H37,"*" &amp; K69 &amp; "*")</f>
        <v>0</v>
      </c>
      <c r="N69" s="64">
        <f>COUNTIF(K3:L37,"*" &amp; K69 &amp; "*")</f>
        <v>0</v>
      </c>
      <c r="O69" s="33">
        <f>COUNTIF(G3:G36,"*" &amp; K69 &amp; "*")</f>
        <v>0</v>
      </c>
      <c r="P69" s="40"/>
      <c r="Q69" s="42"/>
    </row>
    <row r="70" spans="1:17" ht="27" hidden="1" customHeight="1">
      <c r="A70" s="44"/>
      <c r="B70" s="604" t="str">
        <f t="shared" ref="B70:B71" si="26">B53</f>
        <v>N kişisi</v>
      </c>
      <c r="C70" s="605"/>
      <c r="D70" s="59">
        <f>COUNTIF(C3:F36,"*" &amp; B70 &amp; "*")</f>
        <v>0</v>
      </c>
      <c r="E70" s="60">
        <f>COUNTIF(H3:H37,"*" &amp; B70 &amp; "*")</f>
        <v>0</v>
      </c>
      <c r="F70" s="60"/>
      <c r="G70" s="60">
        <f>COUNTIF(K3:L37,"*" &amp; B70 &amp; "*")</f>
        <v>0</v>
      </c>
      <c r="H70" s="60">
        <f>COUNTIF(G3:G36,"*" &amp; B70 &amp; "*")</f>
        <v>0</v>
      </c>
      <c r="I70" s="61">
        <f t="shared" si="24"/>
        <v>0</v>
      </c>
      <c r="J70" s="295"/>
      <c r="K70" s="296" t="str">
        <f t="shared" si="25"/>
        <v>N kişisi (MS)</v>
      </c>
      <c r="L70" s="59">
        <f>COUNTIF(C3:F36,"*" &amp; K70 &amp; "*")</f>
        <v>0</v>
      </c>
      <c r="M70" s="63">
        <f>COUNTIF(H3:H37,"*" &amp; K70 &amp; "*")</f>
        <v>0</v>
      </c>
      <c r="N70" s="64">
        <f>COUNTIF(K3:L37,"*" &amp; K70 &amp; "*")</f>
        <v>0</v>
      </c>
      <c r="O70" s="33">
        <f>COUNTIF(G3:G36,"*" &amp; K70 &amp; "*")</f>
        <v>0</v>
      </c>
      <c r="P70" s="40"/>
      <c r="Q70" s="42"/>
    </row>
    <row r="71" spans="1:17" ht="27" hidden="1" customHeight="1" thickBot="1">
      <c r="A71" s="44"/>
      <c r="B71" s="604" t="str">
        <f t="shared" si="26"/>
        <v>YENİ PERSONEL 3</v>
      </c>
      <c r="C71" s="605"/>
      <c r="D71" s="69">
        <f>COUNTIF(C3:F36,"*" &amp; B71 &amp; "*")</f>
        <v>0</v>
      </c>
      <c r="E71" s="70">
        <f>COUNTIF(H3:H37,"*" &amp; B71 &amp; "*")</f>
        <v>0</v>
      </c>
      <c r="F71" s="70"/>
      <c r="G71" s="70">
        <f>COUNTIF(K3:L37,"*" &amp; B71 &amp; "*")</f>
        <v>0</v>
      </c>
      <c r="H71" s="70">
        <f>COUNTIF(G3:G36,"*" &amp; B71 &amp; "*")</f>
        <v>0</v>
      </c>
      <c r="I71" s="66">
        <f t="shared" si="24"/>
        <v>0</v>
      </c>
      <c r="J71" s="295"/>
      <c r="K71" s="296" t="str">
        <f t="shared" si="25"/>
        <v>YENİ PERSONEL 3 (MS)</v>
      </c>
      <c r="L71" s="69">
        <f>COUNTIF(C3:F36,"*" &amp; K71 &amp; "*")</f>
        <v>0</v>
      </c>
      <c r="M71" s="63">
        <f>COUNTIF(H3:H37,"*" &amp; K71 &amp; "*")</f>
        <v>0</v>
      </c>
      <c r="N71" s="64">
        <f>COUNTIF(K3:L37,"*" &amp; K71 &amp; "*")</f>
        <v>0</v>
      </c>
      <c r="O71" s="33">
        <f>COUNTIF(G3:G36,"*" &amp; K71 &amp; "*")</f>
        <v>0</v>
      </c>
      <c r="P71" s="40"/>
      <c r="Q71" s="42"/>
    </row>
    <row r="72" spans="1:17" ht="27" hidden="1" customHeight="1">
      <c r="A72" s="44"/>
      <c r="B72" s="608"/>
      <c r="C72" s="608"/>
      <c r="D72" s="71"/>
      <c r="E72" s="71"/>
      <c r="F72" s="71"/>
      <c r="G72" s="71"/>
      <c r="H72" s="609"/>
      <c r="I72" s="72"/>
      <c r="J72" s="72"/>
      <c r="K72" s="296"/>
      <c r="L72" s="48"/>
      <c r="M72" s="49"/>
      <c r="N72" s="73"/>
      <c r="O72" s="40"/>
      <c r="P72" s="42"/>
    </row>
    <row r="73" spans="1:17" ht="27" hidden="1" customHeight="1">
      <c r="A73" s="44"/>
      <c r="B73" s="609"/>
      <c r="C73" s="609"/>
      <c r="D73" s="74" t="s">
        <v>13</v>
      </c>
      <c r="E73" s="75"/>
      <c r="F73" s="75"/>
      <c r="G73" s="76"/>
      <c r="H73" s="609"/>
      <c r="I73" s="614" t="s">
        <v>14</v>
      </c>
      <c r="J73" s="77"/>
      <c r="K73" s="616" t="s">
        <v>16</v>
      </c>
      <c r="L73" s="618" t="s">
        <v>18</v>
      </c>
      <c r="M73" s="49"/>
      <c r="N73" s="73"/>
      <c r="O73" s="40"/>
      <c r="P73" s="42"/>
    </row>
    <row r="74" spans="1:17" ht="27" hidden="1" customHeight="1">
      <c r="A74" s="44"/>
      <c r="B74" s="610"/>
      <c r="C74" s="610"/>
      <c r="D74" s="78" t="s">
        <v>8</v>
      </c>
      <c r="E74" s="77" t="s">
        <v>1</v>
      </c>
      <c r="F74" s="77"/>
      <c r="G74" s="77" t="s">
        <v>12</v>
      </c>
      <c r="H74" s="609"/>
      <c r="I74" s="615"/>
      <c r="J74" s="20"/>
      <c r="K74" s="617"/>
      <c r="L74" s="619"/>
      <c r="M74" s="49"/>
      <c r="N74" s="73"/>
      <c r="O74" s="40"/>
      <c r="P74" s="42"/>
    </row>
    <row r="75" spans="1:17" ht="21" hidden="1" customHeight="1">
      <c r="A75" s="44"/>
      <c r="B75" s="604" t="str">
        <f>B41</f>
        <v>A kişisi</v>
      </c>
      <c r="C75" s="592"/>
      <c r="D75" s="78">
        <f t="shared" ref="D75:D88" si="27">D58+E58+G58-I58</f>
        <v>0</v>
      </c>
      <c r="E75" s="77">
        <f t="shared" ref="E75:E88" si="28">H58</f>
        <v>0</v>
      </c>
      <c r="F75" s="77"/>
      <c r="G75" s="78">
        <f t="shared" ref="G75:G88" si="29">I58</f>
        <v>0</v>
      </c>
      <c r="H75" s="609"/>
      <c r="I75" s="20">
        <v>8</v>
      </c>
      <c r="J75" s="20">
        <v>8</v>
      </c>
      <c r="K75" s="79">
        <v>15.5</v>
      </c>
      <c r="L75" s="80">
        <v>5</v>
      </c>
      <c r="M75" s="49"/>
      <c r="N75" s="73"/>
      <c r="O75" s="40"/>
      <c r="P75" s="42"/>
    </row>
    <row r="76" spans="1:17" ht="21" hidden="1" customHeight="1">
      <c r="A76" s="44"/>
      <c r="B76" s="604" t="str">
        <f t="shared" ref="B76:B85" si="30">B42</f>
        <v>C kişisi</v>
      </c>
      <c r="C76" s="592"/>
      <c r="D76" s="78">
        <f t="shared" si="27"/>
        <v>0</v>
      </c>
      <c r="E76" s="77">
        <f t="shared" si="28"/>
        <v>0</v>
      </c>
      <c r="F76" s="77"/>
      <c r="G76" s="77">
        <f t="shared" si="29"/>
        <v>0</v>
      </c>
      <c r="H76" s="609"/>
      <c r="I76" s="20">
        <v>8</v>
      </c>
      <c r="J76" s="20">
        <v>8</v>
      </c>
      <c r="K76" s="79">
        <v>15.5</v>
      </c>
      <c r="L76" s="80">
        <v>5</v>
      </c>
      <c r="M76" s="49"/>
      <c r="N76" s="73"/>
      <c r="O76" s="40"/>
      <c r="P76" s="42"/>
    </row>
    <row r="77" spans="1:17" ht="21" hidden="1" customHeight="1">
      <c r="A77" s="44"/>
      <c r="B77" s="604" t="str">
        <f t="shared" si="30"/>
        <v>D kişisi</v>
      </c>
      <c r="C77" s="592"/>
      <c r="D77" s="78">
        <f t="shared" si="27"/>
        <v>0</v>
      </c>
      <c r="E77" s="78">
        <f t="shared" si="28"/>
        <v>0</v>
      </c>
      <c r="F77" s="78"/>
      <c r="G77" s="77">
        <f t="shared" si="29"/>
        <v>0</v>
      </c>
      <c r="H77" s="609"/>
      <c r="I77" s="20">
        <v>8</v>
      </c>
      <c r="J77" s="20">
        <v>8</v>
      </c>
      <c r="K77" s="79">
        <v>15.5</v>
      </c>
      <c r="L77" s="80">
        <v>5</v>
      </c>
      <c r="M77" s="49"/>
      <c r="N77" s="73"/>
      <c r="O77" s="40"/>
      <c r="P77" s="42"/>
    </row>
    <row r="78" spans="1:17" ht="21" hidden="1" customHeight="1">
      <c r="A78" s="44"/>
      <c r="B78" s="604" t="str">
        <f t="shared" si="30"/>
        <v>E kişisi</v>
      </c>
      <c r="C78" s="592"/>
      <c r="D78" s="78">
        <f t="shared" si="27"/>
        <v>0</v>
      </c>
      <c r="E78" s="77">
        <f t="shared" si="28"/>
        <v>0</v>
      </c>
      <c r="F78" s="77"/>
      <c r="G78" s="77">
        <f t="shared" si="29"/>
        <v>0</v>
      </c>
      <c r="H78" s="609"/>
      <c r="I78" s="20">
        <v>8</v>
      </c>
      <c r="J78" s="81">
        <v>8</v>
      </c>
      <c r="K78" s="79">
        <v>15.5</v>
      </c>
      <c r="L78" s="80">
        <v>5</v>
      </c>
      <c r="M78" s="49"/>
      <c r="N78" s="73"/>
      <c r="O78" s="40"/>
      <c r="P78" s="42"/>
    </row>
    <row r="79" spans="1:17" ht="21" hidden="1" customHeight="1">
      <c r="A79" s="44"/>
      <c r="B79" s="604" t="str">
        <f t="shared" si="30"/>
        <v>F kişisi</v>
      </c>
      <c r="C79" s="592"/>
      <c r="D79" s="78">
        <f t="shared" si="27"/>
        <v>0</v>
      </c>
      <c r="E79" s="77">
        <f t="shared" si="28"/>
        <v>0</v>
      </c>
      <c r="F79" s="77"/>
      <c r="G79" s="77">
        <f t="shared" si="29"/>
        <v>0</v>
      </c>
      <c r="H79" s="609"/>
      <c r="I79" s="20">
        <v>8</v>
      </c>
      <c r="J79" s="81">
        <v>8</v>
      </c>
      <c r="K79" s="79">
        <v>15.5</v>
      </c>
      <c r="L79" s="80">
        <v>5</v>
      </c>
      <c r="M79" s="49"/>
      <c r="N79" s="73"/>
      <c r="O79" s="40"/>
      <c r="P79" s="42"/>
    </row>
    <row r="80" spans="1:17" ht="21" hidden="1" customHeight="1">
      <c r="A80" s="44"/>
      <c r="B80" s="604" t="str">
        <f t="shared" si="30"/>
        <v>G kişisi</v>
      </c>
      <c r="C80" s="592"/>
      <c r="D80" s="78">
        <f t="shared" si="27"/>
        <v>0</v>
      </c>
      <c r="E80" s="77">
        <f t="shared" si="28"/>
        <v>0</v>
      </c>
      <c r="F80" s="77"/>
      <c r="G80" s="77">
        <f t="shared" si="29"/>
        <v>0</v>
      </c>
      <c r="H80" s="609"/>
      <c r="I80" s="20">
        <v>8</v>
      </c>
      <c r="J80" s="81">
        <v>8</v>
      </c>
      <c r="K80" s="79">
        <v>15.5</v>
      </c>
      <c r="L80" s="80">
        <v>5</v>
      </c>
      <c r="M80" s="49"/>
      <c r="N80" s="73"/>
      <c r="O80" s="40"/>
      <c r="P80" s="42"/>
    </row>
    <row r="81" spans="1:16" ht="21" hidden="1" customHeight="1">
      <c r="A81" s="44"/>
      <c r="B81" s="604" t="str">
        <f t="shared" si="30"/>
        <v>H kişisi</v>
      </c>
      <c r="C81" s="592"/>
      <c r="D81" s="78">
        <f t="shared" si="27"/>
        <v>0</v>
      </c>
      <c r="E81" s="77">
        <f t="shared" si="28"/>
        <v>0</v>
      </c>
      <c r="F81" s="77"/>
      <c r="G81" s="77">
        <f t="shared" si="29"/>
        <v>0</v>
      </c>
      <c r="H81" s="609"/>
      <c r="I81" s="20">
        <v>8</v>
      </c>
      <c r="J81" s="20">
        <v>8</v>
      </c>
      <c r="K81" s="79">
        <v>15.5</v>
      </c>
      <c r="L81" s="80">
        <v>5</v>
      </c>
      <c r="M81" s="49"/>
      <c r="N81" s="73"/>
      <c r="O81" s="40"/>
      <c r="P81" s="42"/>
    </row>
    <row r="82" spans="1:16" ht="21" hidden="1" customHeight="1">
      <c r="A82" s="44"/>
      <c r="B82" s="604" t="str">
        <f t="shared" si="30"/>
        <v>I kişisi</v>
      </c>
      <c r="C82" s="592"/>
      <c r="D82" s="78">
        <f t="shared" si="27"/>
        <v>0</v>
      </c>
      <c r="E82" s="77">
        <f t="shared" si="28"/>
        <v>0</v>
      </c>
      <c r="F82" s="77"/>
      <c r="G82" s="77">
        <f t="shared" si="29"/>
        <v>0</v>
      </c>
      <c r="H82" s="609"/>
      <c r="I82" s="20">
        <v>8</v>
      </c>
      <c r="J82" s="20">
        <v>8</v>
      </c>
      <c r="K82" s="79">
        <v>15.5</v>
      </c>
      <c r="L82" s="80">
        <v>5</v>
      </c>
      <c r="M82" s="49"/>
      <c r="N82" s="73"/>
      <c r="O82" s="40"/>
      <c r="P82" s="42"/>
    </row>
    <row r="83" spans="1:16" ht="21" hidden="1" customHeight="1">
      <c r="A83" s="44"/>
      <c r="B83" s="604" t="str">
        <f t="shared" si="30"/>
        <v>J kişisi</v>
      </c>
      <c r="C83" s="592"/>
      <c r="D83" s="78">
        <f t="shared" si="27"/>
        <v>0</v>
      </c>
      <c r="E83" s="77">
        <f t="shared" si="28"/>
        <v>0</v>
      </c>
      <c r="F83" s="77"/>
      <c r="G83" s="77">
        <f t="shared" si="29"/>
        <v>0</v>
      </c>
      <c r="H83" s="609"/>
      <c r="I83" s="20">
        <v>8</v>
      </c>
      <c r="J83" s="20">
        <v>8</v>
      </c>
      <c r="K83" s="79">
        <v>15.5</v>
      </c>
      <c r="L83" s="80">
        <v>5</v>
      </c>
      <c r="M83" s="49"/>
      <c r="N83" s="73"/>
      <c r="O83" s="40"/>
      <c r="P83" s="42"/>
    </row>
    <row r="84" spans="1:16" ht="21" hidden="1" customHeight="1">
      <c r="A84" s="44"/>
      <c r="B84" s="604" t="str">
        <f t="shared" si="30"/>
        <v>K kişisi</v>
      </c>
      <c r="C84" s="592"/>
      <c r="D84" s="78">
        <f t="shared" si="27"/>
        <v>0</v>
      </c>
      <c r="E84" s="78">
        <f t="shared" si="28"/>
        <v>0</v>
      </c>
      <c r="F84" s="78"/>
      <c r="G84" s="77">
        <f t="shared" si="29"/>
        <v>0</v>
      </c>
      <c r="H84" s="609"/>
      <c r="I84" s="20">
        <v>8</v>
      </c>
      <c r="J84" s="20">
        <v>8</v>
      </c>
      <c r="K84" s="79">
        <v>15.5</v>
      </c>
      <c r="L84" s="80">
        <v>5</v>
      </c>
      <c r="M84" s="49"/>
      <c r="N84" s="73"/>
      <c r="O84" s="40"/>
      <c r="P84" s="42"/>
    </row>
    <row r="85" spans="1:16" ht="21" hidden="1" customHeight="1">
      <c r="A85" s="44"/>
      <c r="B85" s="604" t="str">
        <f t="shared" si="30"/>
        <v>L kişisi</v>
      </c>
      <c r="C85" s="592"/>
      <c r="D85" s="78">
        <f t="shared" si="27"/>
        <v>0</v>
      </c>
      <c r="E85" s="77">
        <f t="shared" si="28"/>
        <v>0</v>
      </c>
      <c r="F85" s="77"/>
      <c r="G85" s="77">
        <f t="shared" si="29"/>
        <v>0</v>
      </c>
      <c r="H85" s="609"/>
      <c r="I85" s="20">
        <v>8</v>
      </c>
      <c r="J85" s="20">
        <v>8</v>
      </c>
      <c r="K85" s="79">
        <v>15.5</v>
      </c>
      <c r="L85" s="80">
        <v>5</v>
      </c>
      <c r="M85" s="49"/>
      <c r="N85" s="73"/>
      <c r="O85" s="40"/>
      <c r="P85" s="42"/>
    </row>
    <row r="86" spans="1:16" ht="21" hidden="1" customHeight="1">
      <c r="A86" s="82"/>
      <c r="B86" s="604" t="str">
        <f>B69</f>
        <v>M kişisi</v>
      </c>
      <c r="C86" s="592"/>
      <c r="D86" s="78">
        <f t="shared" si="27"/>
        <v>0</v>
      </c>
      <c r="E86" s="77">
        <f t="shared" si="28"/>
        <v>0</v>
      </c>
      <c r="F86" s="77"/>
      <c r="G86" s="77">
        <f t="shared" si="29"/>
        <v>0</v>
      </c>
      <c r="H86" s="294"/>
      <c r="I86" s="20">
        <v>8</v>
      </c>
      <c r="J86" s="20">
        <v>8</v>
      </c>
      <c r="K86" s="79">
        <v>15.5</v>
      </c>
      <c r="L86" s="80">
        <v>5</v>
      </c>
      <c r="M86" s="49"/>
      <c r="N86" s="73"/>
      <c r="O86" s="40"/>
      <c r="P86" s="42"/>
    </row>
    <row r="87" spans="1:16" ht="21" hidden="1" customHeight="1">
      <c r="A87" s="82"/>
      <c r="B87" s="604" t="str">
        <f t="shared" ref="B87:B88" si="31">B70</f>
        <v>N kişisi</v>
      </c>
      <c r="C87" s="592"/>
      <c r="D87" s="78">
        <f t="shared" si="27"/>
        <v>0</v>
      </c>
      <c r="E87" s="78">
        <f t="shared" si="28"/>
        <v>0</v>
      </c>
      <c r="F87" s="78"/>
      <c r="G87" s="77">
        <f t="shared" si="29"/>
        <v>0</v>
      </c>
      <c r="H87" s="294"/>
      <c r="I87" s="20">
        <v>8</v>
      </c>
      <c r="J87" s="20">
        <v>8</v>
      </c>
      <c r="K87" s="79">
        <v>15.5</v>
      </c>
      <c r="L87" s="80">
        <v>5</v>
      </c>
      <c r="M87" s="49"/>
      <c r="N87" s="73"/>
      <c r="O87" s="40"/>
      <c r="P87" s="42"/>
    </row>
    <row r="88" spans="1:16" ht="21" hidden="1" customHeight="1">
      <c r="A88" s="82"/>
      <c r="B88" s="604" t="str">
        <f t="shared" si="31"/>
        <v>YENİ PERSONEL 3</v>
      </c>
      <c r="C88" s="592"/>
      <c r="D88" s="78">
        <f t="shared" si="27"/>
        <v>0</v>
      </c>
      <c r="E88" s="77">
        <f t="shared" si="28"/>
        <v>0</v>
      </c>
      <c r="F88" s="77"/>
      <c r="G88" s="77">
        <f t="shared" si="29"/>
        <v>0</v>
      </c>
      <c r="H88" s="294"/>
      <c r="I88" s="20">
        <v>8</v>
      </c>
      <c r="J88" s="20">
        <v>8</v>
      </c>
      <c r="K88" s="79">
        <v>15.5</v>
      </c>
      <c r="L88" s="80">
        <v>5</v>
      </c>
      <c r="M88" s="49"/>
      <c r="N88" s="73"/>
      <c r="O88" s="40"/>
      <c r="P88" s="42"/>
    </row>
    <row r="89" spans="1:16" ht="16.5" hidden="1" thickBot="1">
      <c r="A89" s="642"/>
      <c r="B89" s="643"/>
      <c r="C89" s="643"/>
      <c r="D89" s="643"/>
      <c r="E89" s="643"/>
      <c r="F89" s="643"/>
      <c r="G89" s="643"/>
      <c r="H89" s="643"/>
      <c r="I89" s="643"/>
      <c r="J89" s="643"/>
      <c r="K89" s="83"/>
      <c r="L89" s="84"/>
      <c r="M89" s="85"/>
      <c r="N89" s="86"/>
      <c r="O89" s="87"/>
    </row>
    <row r="90" spans="1:16" ht="90" customHeight="1" thickBot="1">
      <c r="A90" s="611" t="s">
        <v>59</v>
      </c>
      <c r="B90" s="612"/>
      <c r="C90" s="612"/>
      <c r="D90" s="612"/>
      <c r="E90" s="612"/>
      <c r="F90" s="612"/>
      <c r="G90" s="612"/>
      <c r="H90" s="612"/>
      <c r="I90" s="612"/>
      <c r="J90" s="612"/>
      <c r="K90" s="612"/>
      <c r="L90" s="613"/>
    </row>
    <row r="91" spans="1:16" ht="27" customHeight="1"/>
  </sheetData>
  <sheetProtection selectLockedCells="1" selectUnlockedCells="1"/>
  <mergeCells count="108">
    <mergeCell ref="B88:C88"/>
    <mergeCell ref="A89:J89"/>
    <mergeCell ref="A90:L90"/>
    <mergeCell ref="B82:C82"/>
    <mergeCell ref="B83:C83"/>
    <mergeCell ref="B84:C84"/>
    <mergeCell ref="B85:C85"/>
    <mergeCell ref="B86:C86"/>
    <mergeCell ref="B87:C87"/>
    <mergeCell ref="I73:I74"/>
    <mergeCell ref="K73:K74"/>
    <mergeCell ref="L73:L74"/>
    <mergeCell ref="B75:C75"/>
    <mergeCell ref="B76:C76"/>
    <mergeCell ref="B77:C77"/>
    <mergeCell ref="B68:C68"/>
    <mergeCell ref="B69:C69"/>
    <mergeCell ref="B70:C70"/>
    <mergeCell ref="B71:C71"/>
    <mergeCell ref="B72:C74"/>
    <mergeCell ref="H72:H85"/>
    <mergeCell ref="B78:C78"/>
    <mergeCell ref="B79:C79"/>
    <mergeCell ref="B80:C80"/>
    <mergeCell ref="B81:C81"/>
    <mergeCell ref="B62:C62"/>
    <mergeCell ref="B63:C63"/>
    <mergeCell ref="B64:C64"/>
    <mergeCell ref="B65:C65"/>
    <mergeCell ref="B66:C66"/>
    <mergeCell ref="B67:C67"/>
    <mergeCell ref="N56:N57"/>
    <mergeCell ref="O56:O57"/>
    <mergeCell ref="B58:C58"/>
    <mergeCell ref="B59:C59"/>
    <mergeCell ref="B60:C60"/>
    <mergeCell ref="B61:C61"/>
    <mergeCell ref="B54:C54"/>
    <mergeCell ref="H54:I54"/>
    <mergeCell ref="J54:K54"/>
    <mergeCell ref="L54:M54"/>
    <mergeCell ref="B55:C57"/>
    <mergeCell ref="L56:L57"/>
    <mergeCell ref="M56:M57"/>
    <mergeCell ref="B52:C52"/>
    <mergeCell ref="H52:I52"/>
    <mergeCell ref="J52:K52"/>
    <mergeCell ref="L52:M52"/>
    <mergeCell ref="B53:C53"/>
    <mergeCell ref="H53:I53"/>
    <mergeCell ref="J53:K53"/>
    <mergeCell ref="L53:M53"/>
    <mergeCell ref="B50:C50"/>
    <mergeCell ref="H50:I50"/>
    <mergeCell ref="J50:K50"/>
    <mergeCell ref="L50:M50"/>
    <mergeCell ref="B51:C51"/>
    <mergeCell ref="H51:I51"/>
    <mergeCell ref="J51:K51"/>
    <mergeCell ref="L51:M51"/>
    <mergeCell ref="B48:C48"/>
    <mergeCell ref="H48:I48"/>
    <mergeCell ref="J48:K48"/>
    <mergeCell ref="L48:M48"/>
    <mergeCell ref="B49:C49"/>
    <mergeCell ref="H49:I49"/>
    <mergeCell ref="J49:K49"/>
    <mergeCell ref="L49:M49"/>
    <mergeCell ref="B46:C46"/>
    <mergeCell ref="H46:I46"/>
    <mergeCell ref="J46:K46"/>
    <mergeCell ref="L46:M46"/>
    <mergeCell ref="B47:C47"/>
    <mergeCell ref="H47:I47"/>
    <mergeCell ref="J47:K47"/>
    <mergeCell ref="L47:M47"/>
    <mergeCell ref="B44:C44"/>
    <mergeCell ref="H44:I44"/>
    <mergeCell ref="J44:K44"/>
    <mergeCell ref="L44:M44"/>
    <mergeCell ref="B45:C45"/>
    <mergeCell ref="H45:I45"/>
    <mergeCell ref="J45:K45"/>
    <mergeCell ref="L45:M45"/>
    <mergeCell ref="B42:C42"/>
    <mergeCell ref="H42:I42"/>
    <mergeCell ref="J42:K42"/>
    <mergeCell ref="L42:M42"/>
    <mergeCell ref="B43:C43"/>
    <mergeCell ref="H43:I43"/>
    <mergeCell ref="J43:K43"/>
    <mergeCell ref="L43:M43"/>
    <mergeCell ref="H40:J40"/>
    <mergeCell ref="K40:M40"/>
    <mergeCell ref="B41:C41"/>
    <mergeCell ref="H41:I41"/>
    <mergeCell ref="J41:K41"/>
    <mergeCell ref="L41:M41"/>
    <mergeCell ref="A1:E1"/>
    <mergeCell ref="N1:AK1"/>
    <mergeCell ref="A2:E2"/>
    <mergeCell ref="A38:N38"/>
    <mergeCell ref="A39:A40"/>
    <mergeCell ref="B39:G39"/>
    <mergeCell ref="H39:M39"/>
    <mergeCell ref="N39:N40"/>
    <mergeCell ref="B40:C40"/>
    <mergeCell ref="E40:G40"/>
  </mergeCells>
  <conditionalFormatting sqref="B5">
    <cfRule type="containsText" dxfId="1" priority="2" operator="containsText" text="Pazar">
      <formula>NOT(ISERROR(SEARCH("Pazar",B5)))</formula>
    </cfRule>
  </conditionalFormatting>
  <conditionalFormatting sqref="A4">
    <cfRule type="containsText" dxfId="0" priority="1" operator="containsText" text="pazar">
      <formula>NOT(ISERROR(SEARCH("pazar",A4)))</formula>
    </cfRule>
  </conditionalFormatting>
  <pageMargins left="0.22" right="0.15748031496062992" top="0.63" bottom="0.74803149606299213" header="0.51181102362204722" footer="0.51181102362204722"/>
  <pageSetup scale="42" firstPageNumber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91"/>
  <sheetViews>
    <sheetView view="pageBreakPreview" zoomScale="60" zoomScaleNormal="70" workbookViewId="0">
      <selection activeCell="M31" sqref="M31"/>
    </sheetView>
  </sheetViews>
  <sheetFormatPr defaultColWidth="9.28515625" defaultRowHeight="15"/>
  <cols>
    <col min="1" max="1" width="14.28515625" style="157" customWidth="1"/>
    <col min="2" max="2" width="17.85546875" style="157" customWidth="1"/>
    <col min="3" max="3" width="22" style="157" customWidth="1"/>
    <col min="4" max="4" width="28" style="157" customWidth="1"/>
    <col min="5" max="5" width="26.7109375" style="157" customWidth="1"/>
    <col min="6" max="6" width="25.28515625" style="157" hidden="1" customWidth="1"/>
    <col min="7" max="7" width="27.28515625" style="157" customWidth="1"/>
    <col min="8" max="8" width="41.7109375" style="157" customWidth="1"/>
    <col min="9" max="9" width="20.28515625" style="157" hidden="1" customWidth="1"/>
    <col min="10" max="10" width="26.7109375" style="88" customWidth="1"/>
    <col min="11" max="11" width="19.7109375" style="157" customWidth="1"/>
    <col min="12" max="12" width="25.28515625" style="157" customWidth="1"/>
    <col min="13" max="13" width="57.42578125" style="157" customWidth="1"/>
    <col min="14" max="14" width="10.7109375" style="116" customWidth="1"/>
    <col min="15" max="37" width="9.28515625" style="116" hidden="1" customWidth="1"/>
    <col min="38" max="39" width="0" style="116" hidden="1" customWidth="1"/>
    <col min="40" max="40" width="30.7109375" style="116" customWidth="1"/>
    <col min="41" max="41" width="15.7109375" style="300" customWidth="1"/>
    <col min="42" max="42" width="17.42578125" style="116" customWidth="1"/>
    <col min="43" max="44" width="14.7109375" style="116" customWidth="1"/>
    <col min="45" max="16384" width="9.28515625" style="116"/>
  </cols>
  <sheetData>
    <row r="1" spans="1:44" ht="35.1" customHeight="1" thickBot="1">
      <c r="A1" s="558"/>
      <c r="B1" s="558"/>
      <c r="C1" s="558"/>
      <c r="D1" s="558"/>
      <c r="E1" s="558"/>
      <c r="F1" s="174"/>
      <c r="G1" s="175">
        <f>A3</f>
        <v>43466</v>
      </c>
      <c r="H1" s="176" t="s">
        <v>106</v>
      </c>
      <c r="I1" s="174"/>
      <c r="J1" s="174"/>
      <c r="K1" s="174"/>
      <c r="L1" s="174"/>
      <c r="M1" s="177"/>
      <c r="N1" s="559" t="s">
        <v>53</v>
      </c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0"/>
      <c r="AA1" s="560"/>
      <c r="AB1" s="560"/>
      <c r="AC1" s="560"/>
      <c r="AD1" s="560"/>
      <c r="AE1" s="560"/>
      <c r="AF1" s="560"/>
      <c r="AG1" s="560"/>
      <c r="AH1" s="560"/>
      <c r="AI1" s="560"/>
      <c r="AJ1" s="560"/>
      <c r="AK1" s="560"/>
      <c r="AN1" s="300"/>
      <c r="AP1" s="300"/>
      <c r="AQ1" s="300"/>
      <c r="AR1" s="300"/>
    </row>
    <row r="2" spans="1:44" ht="35.1" customHeight="1">
      <c r="A2" s="561" t="s">
        <v>0</v>
      </c>
      <c r="B2" s="562"/>
      <c r="C2" s="563"/>
      <c r="D2" s="563"/>
      <c r="E2" s="563"/>
      <c r="F2" s="178" t="s">
        <v>19</v>
      </c>
      <c r="G2" s="78" t="s">
        <v>1</v>
      </c>
      <c r="H2" s="77" t="s">
        <v>2</v>
      </c>
      <c r="I2" s="179" t="s">
        <v>3</v>
      </c>
      <c r="J2" s="180" t="s">
        <v>4</v>
      </c>
      <c r="K2" s="181" t="s">
        <v>5</v>
      </c>
      <c r="L2" s="182" t="s">
        <v>6</v>
      </c>
      <c r="M2" s="183" t="s">
        <v>7</v>
      </c>
      <c r="AN2" s="310" t="s">
        <v>92</v>
      </c>
      <c r="AO2" s="318" t="s">
        <v>95</v>
      </c>
      <c r="AP2" s="311" t="s">
        <v>93</v>
      </c>
      <c r="AQ2" s="311" t="s">
        <v>94</v>
      </c>
      <c r="AR2" s="307" t="s">
        <v>13</v>
      </c>
    </row>
    <row r="3" spans="1:44" s="141" customFormat="1" ht="35.1" customHeight="1">
      <c r="A3" s="184">
        <v>43466</v>
      </c>
      <c r="B3" s="185">
        <f>A3</f>
        <v>43466</v>
      </c>
      <c r="C3" s="539" t="s">
        <v>130</v>
      </c>
      <c r="D3" s="540"/>
      <c r="E3" s="541"/>
      <c r="F3" s="77"/>
      <c r="G3" s="399" t="s">
        <v>161</v>
      </c>
      <c r="H3" s="186" t="s">
        <v>77</v>
      </c>
      <c r="I3" s="187"/>
      <c r="J3" s="188" t="str">
        <f>IF(AJ3&gt;0,"Mesai Var","-")</f>
        <v>-</v>
      </c>
      <c r="K3" s="542" t="s">
        <v>77</v>
      </c>
      <c r="L3" s="543"/>
      <c r="M3" s="403" t="s">
        <v>123</v>
      </c>
      <c r="O3" s="141">
        <f>IFERROR(FIND("MS",D8,5),0)</f>
        <v>0</v>
      </c>
      <c r="P3" s="141">
        <f>IFERROR(FIND("MS",D3,5),0)</f>
        <v>0</v>
      </c>
      <c r="Q3" s="141">
        <f>IFERROR(FIND("MS",E3,5),0)</f>
        <v>0</v>
      </c>
      <c r="R3" s="141">
        <f>IFERROR(FIND("MS",F3,5),0)</f>
        <v>0</v>
      </c>
      <c r="S3" s="141">
        <f t="shared" ref="S3:X18" si="0">IFERROR(FIND("MS",G3,5),0)</f>
        <v>0</v>
      </c>
      <c r="T3" s="141">
        <f t="shared" si="0"/>
        <v>0</v>
      </c>
      <c r="U3" s="141">
        <f t="shared" si="0"/>
        <v>0</v>
      </c>
      <c r="W3" s="141">
        <f t="shared" ref="W3" si="1">IFERROR(FIND("MS",K3,5),0)</f>
        <v>0</v>
      </c>
      <c r="X3" s="141">
        <f>IFERROR(FIND("MS",L3,5),0)</f>
        <v>0</v>
      </c>
      <c r="Z3" s="141">
        <f>VALUE(P3)</f>
        <v>0</v>
      </c>
      <c r="AA3" s="141">
        <f t="shared" ref="AA3:AH18" si="2">VALUE(Q3)</f>
        <v>0</v>
      </c>
      <c r="AB3" s="141">
        <f t="shared" si="2"/>
        <v>0</v>
      </c>
      <c r="AC3" s="141">
        <f t="shared" si="2"/>
        <v>0</v>
      </c>
      <c r="AD3" s="141">
        <f t="shared" si="2"/>
        <v>0</v>
      </c>
      <c r="AE3" s="141">
        <f t="shared" si="2"/>
        <v>0</v>
      </c>
      <c r="AF3" s="141">
        <f t="shared" si="2"/>
        <v>0</v>
      </c>
      <c r="AG3" s="141">
        <f t="shared" si="2"/>
        <v>0</v>
      </c>
      <c r="AH3" s="141">
        <f t="shared" si="2"/>
        <v>0</v>
      </c>
      <c r="AJ3" s="141">
        <f>SUM(Z3:AH3)</f>
        <v>0</v>
      </c>
      <c r="AN3" s="308" t="str">
        <f>B41</f>
        <v>A kişisi</v>
      </c>
      <c r="AO3" s="305"/>
      <c r="AP3" s="312">
        <v>3</v>
      </c>
      <c r="AQ3" s="313"/>
      <c r="AR3" s="317">
        <f>AO3+AP3+(AQ3/8)</f>
        <v>3</v>
      </c>
    </row>
    <row r="4" spans="1:44" s="141" customFormat="1" ht="35.1" customHeight="1">
      <c r="A4" s="189">
        <f>A3+1</f>
        <v>43467</v>
      </c>
      <c r="B4" s="185">
        <f>A4</f>
        <v>43467</v>
      </c>
      <c r="C4" s="190" t="s">
        <v>130</v>
      </c>
      <c r="D4" s="404" t="s">
        <v>185</v>
      </c>
      <c r="E4" s="404" t="s">
        <v>132</v>
      </c>
      <c r="F4" s="20"/>
      <c r="G4" s="190" t="s">
        <v>180</v>
      </c>
      <c r="H4" s="190" t="s">
        <v>173</v>
      </c>
      <c r="I4" s="191"/>
      <c r="J4" s="188" t="str">
        <f t="shared" ref="J4:J33" si="3">IF(AJ4&gt;0,"Mesai Var","-")</f>
        <v>-</v>
      </c>
      <c r="K4" s="190" t="s">
        <v>163</v>
      </c>
      <c r="L4" s="405" t="s">
        <v>157</v>
      </c>
      <c r="M4" s="192" t="s">
        <v>124</v>
      </c>
      <c r="O4" s="141">
        <f t="shared" ref="O4:O30" si="4">IFERROR(FIND("MS",C4,5),0)</f>
        <v>0</v>
      </c>
      <c r="P4" s="141">
        <f>IFERROR(FIND("MS",#REF!,5),0)</f>
        <v>0</v>
      </c>
      <c r="Q4" s="141">
        <f t="shared" ref="Q4:Q24" si="5">IFERROR(FIND("MS",E4,5),0)</f>
        <v>0</v>
      </c>
      <c r="R4" s="141">
        <f>IFERROR(FIND("MS",D4,5),0)</f>
        <v>0</v>
      </c>
      <c r="S4" s="141">
        <f t="shared" si="0"/>
        <v>0</v>
      </c>
      <c r="T4" s="141">
        <f t="shared" si="0"/>
        <v>0</v>
      </c>
      <c r="U4" s="141">
        <f t="shared" si="0"/>
        <v>0</v>
      </c>
      <c r="W4" s="141">
        <f t="shared" si="0"/>
        <v>0</v>
      </c>
      <c r="X4" s="141">
        <f>IFERROR(FIND("MS",L4,5),0)</f>
        <v>0</v>
      </c>
      <c r="Z4" s="141">
        <f>VALUE(P4)</f>
        <v>0</v>
      </c>
      <c r="AA4" s="141">
        <f t="shared" si="2"/>
        <v>0</v>
      </c>
      <c r="AB4" s="141">
        <f t="shared" si="2"/>
        <v>0</v>
      </c>
      <c r="AC4" s="141">
        <f t="shared" si="2"/>
        <v>0</v>
      </c>
      <c r="AD4" s="141">
        <f t="shared" si="2"/>
        <v>0</v>
      </c>
      <c r="AE4" s="141">
        <f t="shared" si="2"/>
        <v>0</v>
      </c>
      <c r="AF4" s="141">
        <f t="shared" si="2"/>
        <v>0</v>
      </c>
      <c r="AG4" s="141">
        <f t="shared" si="2"/>
        <v>0</v>
      </c>
      <c r="AH4" s="141">
        <f t="shared" si="2"/>
        <v>0</v>
      </c>
      <c r="AJ4" s="141">
        <f>SUM(Z4:AH4)</f>
        <v>0</v>
      </c>
      <c r="AN4" s="308" t="str">
        <f t="shared" ref="AN4:AN16" si="6">B42</f>
        <v>C kişisi</v>
      </c>
      <c r="AO4" s="319">
        <v>30</v>
      </c>
      <c r="AP4" s="312"/>
      <c r="AQ4" s="314"/>
      <c r="AR4" s="317">
        <f t="shared" ref="AR4:AR16" si="7">AO4+AP4+(AQ4/8)</f>
        <v>30</v>
      </c>
    </row>
    <row r="5" spans="1:44" ht="35.1" customHeight="1">
      <c r="A5" s="189">
        <f>A4+1</f>
        <v>43468</v>
      </c>
      <c r="B5" s="185">
        <f t="shared" ref="B5:B33" si="8">A5</f>
        <v>43468</v>
      </c>
      <c r="C5" s="190" t="s">
        <v>118</v>
      </c>
      <c r="D5" s="404" t="s">
        <v>185</v>
      </c>
      <c r="E5" s="404" t="s">
        <v>132</v>
      </c>
      <c r="F5" s="20"/>
      <c r="G5" s="190" t="s">
        <v>142</v>
      </c>
      <c r="H5" s="190" t="s">
        <v>173</v>
      </c>
      <c r="I5" s="191"/>
      <c r="J5" s="188" t="str">
        <f t="shared" si="3"/>
        <v>-</v>
      </c>
      <c r="K5" s="190" t="s">
        <v>163</v>
      </c>
      <c r="L5" s="405" t="s">
        <v>157</v>
      </c>
      <c r="M5" s="192" t="s">
        <v>131</v>
      </c>
      <c r="O5" s="141">
        <f t="shared" si="4"/>
        <v>0</v>
      </c>
      <c r="P5" s="141">
        <f>IFERROR(FIND("MS",#REF!,5),0)</f>
        <v>0</v>
      </c>
      <c r="Q5" s="141">
        <f t="shared" si="5"/>
        <v>0</v>
      </c>
      <c r="R5" s="141">
        <f>IFERROR(FIND("MS",D5,5),0)</f>
        <v>0</v>
      </c>
      <c r="S5" s="141">
        <f t="shared" si="0"/>
        <v>0</v>
      </c>
      <c r="T5" s="141">
        <f t="shared" si="0"/>
        <v>0</v>
      </c>
      <c r="U5" s="141">
        <f t="shared" si="0"/>
        <v>0</v>
      </c>
      <c r="V5" s="141"/>
      <c r="W5" s="141">
        <f t="shared" si="0"/>
        <v>0</v>
      </c>
      <c r="X5" s="141">
        <f t="shared" si="0"/>
        <v>0</v>
      </c>
      <c r="Z5" s="141">
        <f t="shared" ref="Z5:AH37" si="9">VALUE(P5)</f>
        <v>0</v>
      </c>
      <c r="AA5" s="141">
        <f t="shared" si="2"/>
        <v>0</v>
      </c>
      <c r="AB5" s="141">
        <f t="shared" si="2"/>
        <v>0</v>
      </c>
      <c r="AC5" s="141">
        <f t="shared" si="2"/>
        <v>0</v>
      </c>
      <c r="AD5" s="141">
        <f t="shared" si="2"/>
        <v>0</v>
      </c>
      <c r="AE5" s="141">
        <f t="shared" si="2"/>
        <v>0</v>
      </c>
      <c r="AF5" s="141">
        <f t="shared" si="2"/>
        <v>0</v>
      </c>
      <c r="AG5" s="141">
        <f t="shared" si="2"/>
        <v>0</v>
      </c>
      <c r="AH5" s="141">
        <f t="shared" si="2"/>
        <v>0</v>
      </c>
      <c r="AJ5" s="141">
        <f t="shared" ref="AJ5:AJ37" si="10">SUM(Z5:AH5)</f>
        <v>0</v>
      </c>
      <c r="AN5" s="308" t="str">
        <f t="shared" si="6"/>
        <v>D kişisi</v>
      </c>
      <c r="AO5" s="305"/>
      <c r="AP5" s="312"/>
      <c r="AQ5" s="314"/>
      <c r="AR5" s="317">
        <f t="shared" si="7"/>
        <v>0</v>
      </c>
    </row>
    <row r="6" spans="1:44" s="141" customFormat="1" ht="35.1" customHeight="1">
      <c r="A6" s="189">
        <f t="shared" ref="A6:A32" si="11">A5+1</f>
        <v>43469</v>
      </c>
      <c r="B6" s="185">
        <f t="shared" si="8"/>
        <v>43469</v>
      </c>
      <c r="C6" s="190" t="s">
        <v>118</v>
      </c>
      <c r="D6" s="404" t="s">
        <v>185</v>
      </c>
      <c r="E6" s="404" t="s">
        <v>132</v>
      </c>
      <c r="F6" s="20"/>
      <c r="G6" s="190" t="s">
        <v>161</v>
      </c>
      <c r="H6" s="190" t="s">
        <v>173</v>
      </c>
      <c r="I6" s="191"/>
      <c r="J6" s="188" t="str">
        <f t="shared" si="3"/>
        <v>-</v>
      </c>
      <c r="K6" s="190" t="s">
        <v>163</v>
      </c>
      <c r="L6" s="405" t="s">
        <v>157</v>
      </c>
      <c r="M6" s="192" t="s">
        <v>123</v>
      </c>
      <c r="O6" s="141">
        <f t="shared" si="4"/>
        <v>0</v>
      </c>
      <c r="P6" s="141">
        <f>IFERROR(FIND("MS",#REF!,5),0)</f>
        <v>0</v>
      </c>
      <c r="Q6" s="141">
        <f t="shared" si="5"/>
        <v>0</v>
      </c>
      <c r="R6" s="141">
        <f>IFERROR(FIND("MS",D6,5),0)</f>
        <v>0</v>
      </c>
      <c r="S6" s="141">
        <f t="shared" si="0"/>
        <v>0</v>
      </c>
      <c r="T6" s="141">
        <f t="shared" si="0"/>
        <v>0</v>
      </c>
      <c r="U6" s="141">
        <f t="shared" si="0"/>
        <v>0</v>
      </c>
      <c r="W6" s="141">
        <f>IFERROR(FIND("MS",K6,5),0)</f>
        <v>0</v>
      </c>
      <c r="X6" s="141">
        <f t="shared" si="0"/>
        <v>0</v>
      </c>
      <c r="Z6" s="141">
        <f t="shared" si="9"/>
        <v>0</v>
      </c>
      <c r="AA6" s="141">
        <f t="shared" si="2"/>
        <v>0</v>
      </c>
      <c r="AB6" s="141">
        <f t="shared" si="2"/>
        <v>0</v>
      </c>
      <c r="AC6" s="141">
        <f t="shared" si="2"/>
        <v>0</v>
      </c>
      <c r="AD6" s="141">
        <f t="shared" si="2"/>
        <v>0</v>
      </c>
      <c r="AE6" s="141">
        <f t="shared" si="2"/>
        <v>0</v>
      </c>
      <c r="AF6" s="141">
        <f t="shared" si="2"/>
        <v>0</v>
      </c>
      <c r="AG6" s="141">
        <f t="shared" si="2"/>
        <v>0</v>
      </c>
      <c r="AH6" s="141">
        <f t="shared" si="2"/>
        <v>0</v>
      </c>
      <c r="AJ6" s="141">
        <f t="shared" si="10"/>
        <v>0</v>
      </c>
      <c r="AN6" s="308" t="str">
        <f t="shared" si="6"/>
        <v>E kişisi</v>
      </c>
      <c r="AO6" s="305"/>
      <c r="AP6" s="312"/>
      <c r="AQ6" s="313"/>
      <c r="AR6" s="317">
        <f t="shared" si="7"/>
        <v>0</v>
      </c>
    </row>
    <row r="7" spans="1:44" s="141" customFormat="1" ht="35.1" customHeight="1">
      <c r="A7" s="189">
        <f t="shared" si="11"/>
        <v>43470</v>
      </c>
      <c r="B7" s="185">
        <f t="shared" si="8"/>
        <v>43470</v>
      </c>
      <c r="C7" s="399" t="s">
        <v>118</v>
      </c>
      <c r="D7" s="564" t="s">
        <v>142</v>
      </c>
      <c r="E7" s="565"/>
      <c r="F7" s="20"/>
      <c r="G7" s="193" t="s">
        <v>180</v>
      </c>
      <c r="H7" s="406" t="s">
        <v>173</v>
      </c>
      <c r="I7" s="191"/>
      <c r="J7" s="188" t="str">
        <f t="shared" si="3"/>
        <v>-</v>
      </c>
      <c r="K7" s="542" t="s">
        <v>163</v>
      </c>
      <c r="L7" s="543"/>
      <c r="M7" s="403" t="s">
        <v>123</v>
      </c>
      <c r="O7" s="141">
        <f t="shared" si="4"/>
        <v>0</v>
      </c>
      <c r="P7" s="141">
        <f>IFERROR(FIND("MS",#REF!,5),0)</f>
        <v>0</v>
      </c>
      <c r="Q7" s="141">
        <f t="shared" si="5"/>
        <v>0</v>
      </c>
      <c r="R7" s="141">
        <f>IFERROR(FIND("MS",D7,5),0)</f>
        <v>0</v>
      </c>
      <c r="S7" s="141">
        <f t="shared" si="0"/>
        <v>0</v>
      </c>
      <c r="T7" s="141">
        <f t="shared" si="0"/>
        <v>0</v>
      </c>
      <c r="U7" s="141">
        <f t="shared" si="0"/>
        <v>0</v>
      </c>
      <c r="W7" s="141">
        <f>IFERROR(FIND("MS",K7,5),0)</f>
        <v>0</v>
      </c>
      <c r="X7" s="141">
        <f t="shared" si="0"/>
        <v>0</v>
      </c>
      <c r="Z7" s="141">
        <f t="shared" si="9"/>
        <v>0</v>
      </c>
      <c r="AA7" s="141">
        <f t="shared" si="2"/>
        <v>0</v>
      </c>
      <c r="AB7" s="141">
        <f t="shared" si="2"/>
        <v>0</v>
      </c>
      <c r="AC7" s="141">
        <f t="shared" si="2"/>
        <v>0</v>
      </c>
      <c r="AD7" s="141">
        <f t="shared" si="2"/>
        <v>0</v>
      </c>
      <c r="AE7" s="141">
        <f t="shared" si="2"/>
        <v>0</v>
      </c>
      <c r="AF7" s="141">
        <f t="shared" si="2"/>
        <v>0</v>
      </c>
      <c r="AG7" s="141">
        <f t="shared" si="2"/>
        <v>0</v>
      </c>
      <c r="AH7" s="141">
        <f t="shared" si="2"/>
        <v>0</v>
      </c>
      <c r="AJ7" s="141">
        <f t="shared" si="10"/>
        <v>0</v>
      </c>
      <c r="AN7" s="308" t="str">
        <f t="shared" si="6"/>
        <v>F kişisi</v>
      </c>
      <c r="AO7" s="305"/>
      <c r="AP7" s="312"/>
      <c r="AQ7" s="314"/>
      <c r="AR7" s="317">
        <f t="shared" si="7"/>
        <v>0</v>
      </c>
    </row>
    <row r="8" spans="1:44" ht="35.1" customHeight="1">
      <c r="A8" s="189">
        <f t="shared" si="11"/>
        <v>43471</v>
      </c>
      <c r="B8" s="185">
        <f t="shared" si="8"/>
        <v>43471</v>
      </c>
      <c r="C8" s="539" t="s">
        <v>160</v>
      </c>
      <c r="D8" s="540"/>
      <c r="E8" s="541"/>
      <c r="F8" s="20"/>
      <c r="G8" s="195" t="s">
        <v>142</v>
      </c>
      <c r="H8" s="196" t="s">
        <v>78</v>
      </c>
      <c r="I8" s="191"/>
      <c r="J8" s="188" t="str">
        <f t="shared" si="3"/>
        <v>-</v>
      </c>
      <c r="K8" s="542" t="s">
        <v>78</v>
      </c>
      <c r="L8" s="543"/>
      <c r="M8" s="403" t="s">
        <v>123</v>
      </c>
      <c r="O8" s="141">
        <f t="shared" si="4"/>
        <v>0</v>
      </c>
      <c r="P8" s="141">
        <f>IFERROR(FIND("MS",#REF!,5),0)</f>
        <v>0</v>
      </c>
      <c r="Q8" s="141">
        <f t="shared" si="5"/>
        <v>0</v>
      </c>
      <c r="R8" s="141">
        <f>IFERROR(FIND("MS",#REF!,5),0)</f>
        <v>0</v>
      </c>
      <c r="S8" s="141">
        <f t="shared" si="0"/>
        <v>0</v>
      </c>
      <c r="T8" s="141">
        <f t="shared" si="0"/>
        <v>0</v>
      </c>
      <c r="U8" s="141">
        <f t="shared" si="0"/>
        <v>0</v>
      </c>
      <c r="V8" s="141"/>
      <c r="W8" s="141">
        <f>IFERROR(FIND("MS",K8,5),0)</f>
        <v>0</v>
      </c>
      <c r="X8" s="141">
        <f t="shared" si="0"/>
        <v>0</v>
      </c>
      <c r="Z8" s="141">
        <f t="shared" si="9"/>
        <v>0</v>
      </c>
      <c r="AA8" s="141">
        <f t="shared" si="2"/>
        <v>0</v>
      </c>
      <c r="AB8" s="141">
        <f t="shared" si="2"/>
        <v>0</v>
      </c>
      <c r="AC8" s="141">
        <f t="shared" si="2"/>
        <v>0</v>
      </c>
      <c r="AD8" s="141">
        <f t="shared" si="2"/>
        <v>0</v>
      </c>
      <c r="AE8" s="141">
        <f t="shared" si="2"/>
        <v>0</v>
      </c>
      <c r="AF8" s="141">
        <f t="shared" si="2"/>
        <v>0</v>
      </c>
      <c r="AG8" s="141">
        <f t="shared" si="2"/>
        <v>0</v>
      </c>
      <c r="AH8" s="141">
        <f t="shared" si="2"/>
        <v>0</v>
      </c>
      <c r="AJ8" s="141">
        <f t="shared" si="10"/>
        <v>0</v>
      </c>
      <c r="AN8" s="308" t="str">
        <f t="shared" si="6"/>
        <v>G kişisi</v>
      </c>
      <c r="AO8" s="305"/>
      <c r="AP8" s="312"/>
      <c r="AQ8" s="314"/>
      <c r="AR8" s="317">
        <f t="shared" si="7"/>
        <v>0</v>
      </c>
    </row>
    <row r="9" spans="1:44" ht="35.1" customHeight="1">
      <c r="A9" s="189">
        <f t="shared" si="11"/>
        <v>43472</v>
      </c>
      <c r="B9" s="185">
        <f t="shared" si="8"/>
        <v>43472</v>
      </c>
      <c r="C9" s="190" t="s">
        <v>118</v>
      </c>
      <c r="D9" s="404" t="s">
        <v>180</v>
      </c>
      <c r="E9" s="404" t="s">
        <v>157</v>
      </c>
      <c r="F9" s="20"/>
      <c r="G9" s="190" t="s">
        <v>132</v>
      </c>
      <c r="H9" s="190" t="s">
        <v>173</v>
      </c>
      <c r="I9" s="191"/>
      <c r="J9" s="188" t="str">
        <f t="shared" si="3"/>
        <v>-</v>
      </c>
      <c r="K9" s="190" t="s">
        <v>163</v>
      </c>
      <c r="L9" s="405" t="s">
        <v>185</v>
      </c>
      <c r="M9" s="192" t="s">
        <v>123</v>
      </c>
      <c r="O9" s="141">
        <f t="shared" si="4"/>
        <v>0</v>
      </c>
      <c r="P9" s="141">
        <f>IFERROR(FIND("MS",#REF!,5),0)</f>
        <v>0</v>
      </c>
      <c r="Q9" s="141">
        <f t="shared" si="5"/>
        <v>0</v>
      </c>
      <c r="R9" s="141">
        <f>IFERROR(FIND("MS",D9,5),0)</f>
        <v>0</v>
      </c>
      <c r="S9" s="141">
        <f t="shared" si="0"/>
        <v>0</v>
      </c>
      <c r="T9" s="141">
        <f t="shared" si="0"/>
        <v>0</v>
      </c>
      <c r="U9" s="141">
        <f t="shared" si="0"/>
        <v>0</v>
      </c>
      <c r="V9" s="141"/>
      <c r="W9" s="141">
        <f>IFERROR(FIND("MS",K9,5),0)</f>
        <v>0</v>
      </c>
      <c r="X9" s="141">
        <f t="shared" si="0"/>
        <v>0</v>
      </c>
      <c r="Z9" s="141">
        <f t="shared" si="9"/>
        <v>0</v>
      </c>
      <c r="AA9" s="141">
        <f t="shared" si="2"/>
        <v>0</v>
      </c>
      <c r="AB9" s="141">
        <f t="shared" si="2"/>
        <v>0</v>
      </c>
      <c r="AC9" s="141">
        <f t="shared" si="2"/>
        <v>0</v>
      </c>
      <c r="AD9" s="141">
        <f t="shared" si="2"/>
        <v>0</v>
      </c>
      <c r="AE9" s="141">
        <f t="shared" si="2"/>
        <v>0</v>
      </c>
      <c r="AF9" s="141">
        <f t="shared" si="2"/>
        <v>0</v>
      </c>
      <c r="AG9" s="141">
        <f t="shared" si="2"/>
        <v>0</v>
      </c>
      <c r="AH9" s="141">
        <f t="shared" si="2"/>
        <v>0</v>
      </c>
      <c r="AJ9" s="141">
        <f t="shared" si="10"/>
        <v>0</v>
      </c>
      <c r="AN9" s="308" t="str">
        <f t="shared" si="6"/>
        <v>H kişisi</v>
      </c>
      <c r="AO9" s="305"/>
      <c r="AP9" s="312"/>
      <c r="AQ9" s="313"/>
      <c r="AR9" s="317">
        <f t="shared" si="7"/>
        <v>0</v>
      </c>
    </row>
    <row r="10" spans="1:44" s="141" customFormat="1" ht="35.1" customHeight="1">
      <c r="A10" s="189">
        <f t="shared" si="11"/>
        <v>43473</v>
      </c>
      <c r="B10" s="185">
        <f t="shared" si="8"/>
        <v>43473</v>
      </c>
      <c r="C10" s="190" t="s">
        <v>118</v>
      </c>
      <c r="D10" s="404" t="s">
        <v>180</v>
      </c>
      <c r="E10" s="404" t="s">
        <v>157</v>
      </c>
      <c r="F10" s="20"/>
      <c r="G10" s="190" t="s">
        <v>161</v>
      </c>
      <c r="H10" s="190" t="s">
        <v>173</v>
      </c>
      <c r="I10" s="191"/>
      <c r="J10" s="188" t="str">
        <f t="shared" si="3"/>
        <v>-</v>
      </c>
      <c r="K10" s="190" t="s">
        <v>163</v>
      </c>
      <c r="L10" s="405" t="s">
        <v>185</v>
      </c>
      <c r="M10" s="192" t="s">
        <v>123</v>
      </c>
      <c r="N10" s="142"/>
      <c r="O10" s="141">
        <f t="shared" si="4"/>
        <v>0</v>
      </c>
      <c r="P10" s="141">
        <f>IFERROR(FIND("MS",D10,5),0)</f>
        <v>0</v>
      </c>
      <c r="Q10" s="141">
        <f t="shared" si="5"/>
        <v>0</v>
      </c>
      <c r="R10" s="141">
        <f>IFERROR(FIND("MS",F10,5),0)</f>
        <v>0</v>
      </c>
      <c r="S10" s="141">
        <f t="shared" si="0"/>
        <v>0</v>
      </c>
      <c r="T10" s="141">
        <f t="shared" si="0"/>
        <v>0</v>
      </c>
      <c r="U10" s="141">
        <f t="shared" si="0"/>
        <v>0</v>
      </c>
      <c r="W10" s="141">
        <f>IFERROR(FIND("MS",K10,5),0)</f>
        <v>0</v>
      </c>
      <c r="X10" s="141">
        <f t="shared" si="0"/>
        <v>0</v>
      </c>
      <c r="Z10" s="141">
        <f t="shared" si="9"/>
        <v>0</v>
      </c>
      <c r="AA10" s="141">
        <f t="shared" si="2"/>
        <v>0</v>
      </c>
      <c r="AB10" s="141">
        <f t="shared" si="2"/>
        <v>0</v>
      </c>
      <c r="AC10" s="141">
        <f t="shared" si="2"/>
        <v>0</v>
      </c>
      <c r="AD10" s="141">
        <f t="shared" si="2"/>
        <v>0</v>
      </c>
      <c r="AE10" s="141">
        <f t="shared" si="2"/>
        <v>0</v>
      </c>
      <c r="AF10" s="141">
        <f t="shared" si="2"/>
        <v>0</v>
      </c>
      <c r="AG10" s="141">
        <f t="shared" si="2"/>
        <v>0</v>
      </c>
      <c r="AH10" s="141">
        <f t="shared" si="2"/>
        <v>0</v>
      </c>
      <c r="AJ10" s="141">
        <f t="shared" si="10"/>
        <v>0</v>
      </c>
      <c r="AN10" s="308" t="str">
        <f t="shared" si="6"/>
        <v>I kişisi</v>
      </c>
      <c r="AO10" s="305"/>
      <c r="AP10" s="312"/>
      <c r="AQ10" s="313">
        <v>4</v>
      </c>
      <c r="AR10" s="317">
        <f t="shared" si="7"/>
        <v>0.5</v>
      </c>
    </row>
    <row r="11" spans="1:44" s="141" customFormat="1" ht="35.1" customHeight="1">
      <c r="A11" s="189">
        <f t="shared" si="11"/>
        <v>43474</v>
      </c>
      <c r="B11" s="185">
        <f t="shared" si="8"/>
        <v>43474</v>
      </c>
      <c r="C11" s="190" t="s">
        <v>118</v>
      </c>
      <c r="D11" s="404" t="s">
        <v>180</v>
      </c>
      <c r="E11" s="404" t="s">
        <v>157</v>
      </c>
      <c r="F11" s="20"/>
      <c r="G11" s="190" t="s">
        <v>142</v>
      </c>
      <c r="H11" s="190" t="s">
        <v>173</v>
      </c>
      <c r="I11" s="191"/>
      <c r="J11" s="188" t="str">
        <f t="shared" si="3"/>
        <v>-</v>
      </c>
      <c r="K11" s="190" t="s">
        <v>163</v>
      </c>
      <c r="L11" s="405" t="s">
        <v>185</v>
      </c>
      <c r="M11" s="192" t="s">
        <v>123</v>
      </c>
      <c r="N11" s="143"/>
      <c r="O11" s="141">
        <f t="shared" si="4"/>
        <v>0</v>
      </c>
      <c r="P11" s="141">
        <f>IFERROR(FIND("MS",#REF!,5),0)</f>
        <v>0</v>
      </c>
      <c r="Q11" s="141">
        <f t="shared" si="5"/>
        <v>0</v>
      </c>
      <c r="R11" s="141">
        <f t="shared" ref="R11:R16" si="12">IFERROR(FIND("MS",D11,5),0)</f>
        <v>0</v>
      </c>
      <c r="S11" s="141">
        <f t="shared" si="0"/>
        <v>0</v>
      </c>
      <c r="T11" s="141">
        <f t="shared" si="0"/>
        <v>0</v>
      </c>
      <c r="U11" s="141">
        <f t="shared" si="0"/>
        <v>0</v>
      </c>
      <c r="W11" s="141">
        <f t="shared" si="0"/>
        <v>0</v>
      </c>
      <c r="X11" s="141">
        <f t="shared" si="0"/>
        <v>0</v>
      </c>
      <c r="Z11" s="141">
        <f t="shared" si="9"/>
        <v>0</v>
      </c>
      <c r="AA11" s="141">
        <f t="shared" si="2"/>
        <v>0</v>
      </c>
      <c r="AB11" s="141">
        <f t="shared" si="2"/>
        <v>0</v>
      </c>
      <c r="AC11" s="141">
        <f t="shared" si="2"/>
        <v>0</v>
      </c>
      <c r="AD11" s="141">
        <f t="shared" si="2"/>
        <v>0</v>
      </c>
      <c r="AE11" s="141">
        <f t="shared" si="2"/>
        <v>0</v>
      </c>
      <c r="AF11" s="141">
        <f t="shared" si="2"/>
        <v>0</v>
      </c>
      <c r="AG11" s="141">
        <f t="shared" si="2"/>
        <v>0</v>
      </c>
      <c r="AH11" s="141">
        <f t="shared" si="2"/>
        <v>0</v>
      </c>
      <c r="AJ11" s="141">
        <f t="shared" si="10"/>
        <v>0</v>
      </c>
      <c r="AN11" s="308" t="str">
        <f t="shared" si="6"/>
        <v>J kişisi</v>
      </c>
      <c r="AO11" s="305"/>
      <c r="AP11" s="312">
        <v>1</v>
      </c>
      <c r="AQ11" s="314"/>
      <c r="AR11" s="317">
        <f t="shared" si="7"/>
        <v>1</v>
      </c>
    </row>
    <row r="12" spans="1:44" ht="35.1" customHeight="1">
      <c r="A12" s="189">
        <f t="shared" si="11"/>
        <v>43475</v>
      </c>
      <c r="B12" s="185">
        <f t="shared" si="8"/>
        <v>43475</v>
      </c>
      <c r="C12" s="190" t="s">
        <v>118</v>
      </c>
      <c r="D12" s="404" t="s">
        <v>180</v>
      </c>
      <c r="E12" s="404" t="s">
        <v>157</v>
      </c>
      <c r="F12" s="20"/>
      <c r="G12" s="190" t="s">
        <v>132</v>
      </c>
      <c r="H12" s="190" t="s">
        <v>173</v>
      </c>
      <c r="I12" s="191"/>
      <c r="J12" s="188" t="str">
        <f t="shared" si="3"/>
        <v>-</v>
      </c>
      <c r="K12" s="190" t="s">
        <v>163</v>
      </c>
      <c r="L12" s="405" t="s">
        <v>185</v>
      </c>
      <c r="M12" s="192" t="s">
        <v>123</v>
      </c>
      <c r="N12" s="144"/>
      <c r="O12" s="141">
        <f t="shared" si="4"/>
        <v>0</v>
      </c>
      <c r="P12" s="141">
        <f>IFERROR(FIND("MS",#REF!,5),0)</f>
        <v>0</v>
      </c>
      <c r="Q12" s="141">
        <f t="shared" si="5"/>
        <v>0</v>
      </c>
      <c r="R12" s="141">
        <f t="shared" si="12"/>
        <v>0</v>
      </c>
      <c r="S12" s="141">
        <f t="shared" si="0"/>
        <v>0</v>
      </c>
      <c r="T12" s="141">
        <f t="shared" si="0"/>
        <v>0</v>
      </c>
      <c r="U12" s="141">
        <f t="shared" si="0"/>
        <v>0</v>
      </c>
      <c r="V12" s="141"/>
      <c r="W12" s="141">
        <f t="shared" si="0"/>
        <v>0</v>
      </c>
      <c r="X12" s="141">
        <f t="shared" si="0"/>
        <v>0</v>
      </c>
      <c r="Z12" s="141">
        <f t="shared" si="9"/>
        <v>0</v>
      </c>
      <c r="AA12" s="141">
        <f t="shared" si="2"/>
        <v>0</v>
      </c>
      <c r="AB12" s="141">
        <f t="shared" si="2"/>
        <v>0</v>
      </c>
      <c r="AC12" s="141">
        <f t="shared" si="2"/>
        <v>0</v>
      </c>
      <c r="AD12" s="141">
        <f t="shared" si="2"/>
        <v>0</v>
      </c>
      <c r="AE12" s="141">
        <f t="shared" si="2"/>
        <v>0</v>
      </c>
      <c r="AF12" s="141">
        <f t="shared" si="2"/>
        <v>0</v>
      </c>
      <c r="AG12" s="141">
        <f t="shared" si="2"/>
        <v>0</v>
      </c>
      <c r="AH12" s="141">
        <f t="shared" si="2"/>
        <v>0</v>
      </c>
      <c r="AJ12" s="141">
        <f t="shared" si="10"/>
        <v>0</v>
      </c>
      <c r="AN12" s="308" t="str">
        <f t="shared" si="6"/>
        <v>K kişisi</v>
      </c>
      <c r="AO12" s="305"/>
      <c r="AP12" s="312"/>
      <c r="AQ12" s="314"/>
      <c r="AR12" s="317">
        <f t="shared" si="7"/>
        <v>0</v>
      </c>
    </row>
    <row r="13" spans="1:44" s="141" customFormat="1" ht="35.1" customHeight="1">
      <c r="A13" s="189">
        <f t="shared" si="11"/>
        <v>43476</v>
      </c>
      <c r="B13" s="185">
        <f t="shared" si="8"/>
        <v>43476</v>
      </c>
      <c r="C13" s="190" t="s">
        <v>118</v>
      </c>
      <c r="D13" s="404" t="s">
        <v>180</v>
      </c>
      <c r="E13" s="404" t="s">
        <v>157</v>
      </c>
      <c r="F13" s="20"/>
      <c r="G13" s="190" t="s">
        <v>161</v>
      </c>
      <c r="H13" s="190" t="s">
        <v>173</v>
      </c>
      <c r="I13" s="191"/>
      <c r="J13" s="188" t="str">
        <f t="shared" si="3"/>
        <v>-</v>
      </c>
      <c r="K13" s="190" t="s">
        <v>163</v>
      </c>
      <c r="L13" s="405" t="s">
        <v>185</v>
      </c>
      <c r="M13" s="192" t="s">
        <v>123</v>
      </c>
      <c r="N13" s="24"/>
      <c r="O13" s="141">
        <f t="shared" si="4"/>
        <v>0</v>
      </c>
      <c r="P13" s="141">
        <f>IFERROR(FIND("MS",#REF!,5),0)</f>
        <v>0</v>
      </c>
      <c r="Q13" s="141">
        <f t="shared" si="5"/>
        <v>0</v>
      </c>
      <c r="R13" s="141">
        <f t="shared" si="12"/>
        <v>0</v>
      </c>
      <c r="S13" s="141">
        <f t="shared" si="0"/>
        <v>0</v>
      </c>
      <c r="T13" s="141">
        <f t="shared" si="0"/>
        <v>0</v>
      </c>
      <c r="U13" s="141">
        <f t="shared" si="0"/>
        <v>0</v>
      </c>
      <c r="W13" s="141">
        <f t="shared" si="0"/>
        <v>0</v>
      </c>
      <c r="X13" s="141">
        <f t="shared" si="0"/>
        <v>0</v>
      </c>
      <c r="Z13" s="141">
        <f t="shared" si="9"/>
        <v>0</v>
      </c>
      <c r="AA13" s="141">
        <f t="shared" si="2"/>
        <v>0</v>
      </c>
      <c r="AB13" s="141">
        <f t="shared" si="2"/>
        <v>0</v>
      </c>
      <c r="AC13" s="141">
        <f t="shared" si="2"/>
        <v>0</v>
      </c>
      <c r="AD13" s="141">
        <f t="shared" si="2"/>
        <v>0</v>
      </c>
      <c r="AE13" s="141">
        <f t="shared" si="2"/>
        <v>0</v>
      </c>
      <c r="AF13" s="141">
        <f t="shared" si="2"/>
        <v>0</v>
      </c>
      <c r="AG13" s="141">
        <f t="shared" si="2"/>
        <v>0</v>
      </c>
      <c r="AH13" s="141">
        <f t="shared" si="2"/>
        <v>0</v>
      </c>
      <c r="AJ13" s="141">
        <f t="shared" si="10"/>
        <v>0</v>
      </c>
      <c r="AN13" s="308" t="str">
        <f t="shared" si="6"/>
        <v>L kişisi</v>
      </c>
      <c r="AO13" s="305"/>
      <c r="AP13" s="312"/>
      <c r="AQ13" s="313"/>
      <c r="AR13" s="317">
        <f t="shared" si="7"/>
        <v>0</v>
      </c>
    </row>
    <row r="14" spans="1:44" s="141" customFormat="1" ht="35.1" customHeight="1">
      <c r="A14" s="189">
        <f t="shared" si="11"/>
        <v>43477</v>
      </c>
      <c r="B14" s="185">
        <f t="shared" si="8"/>
        <v>43477</v>
      </c>
      <c r="C14" s="399" t="s">
        <v>180</v>
      </c>
      <c r="D14" s="564" t="s">
        <v>132</v>
      </c>
      <c r="E14" s="565"/>
      <c r="F14" s="20"/>
      <c r="G14" s="193" t="s">
        <v>142</v>
      </c>
      <c r="H14" s="406" t="s">
        <v>157</v>
      </c>
      <c r="I14" s="191"/>
      <c r="J14" s="188" t="str">
        <f t="shared" si="3"/>
        <v>-</v>
      </c>
      <c r="K14" s="542" t="s">
        <v>185</v>
      </c>
      <c r="L14" s="543"/>
      <c r="M14" s="403" t="s">
        <v>123</v>
      </c>
      <c r="N14" s="24"/>
      <c r="O14" s="141">
        <f t="shared" si="4"/>
        <v>0</v>
      </c>
      <c r="P14" s="141">
        <f>IFERROR(FIND("MS",#REF!,5),0)</f>
        <v>0</v>
      </c>
      <c r="Q14" s="141">
        <f t="shared" si="5"/>
        <v>0</v>
      </c>
      <c r="R14" s="141">
        <f t="shared" si="12"/>
        <v>0</v>
      </c>
      <c r="S14" s="141">
        <f t="shared" si="0"/>
        <v>0</v>
      </c>
      <c r="T14" s="141">
        <f t="shared" si="0"/>
        <v>0</v>
      </c>
      <c r="U14" s="141">
        <f t="shared" si="0"/>
        <v>0</v>
      </c>
      <c r="W14" s="141">
        <f t="shared" si="0"/>
        <v>0</v>
      </c>
      <c r="X14" s="141">
        <f t="shared" si="0"/>
        <v>0</v>
      </c>
      <c r="Z14" s="141">
        <f t="shared" si="9"/>
        <v>0</v>
      </c>
      <c r="AA14" s="141">
        <f t="shared" si="2"/>
        <v>0</v>
      </c>
      <c r="AB14" s="141">
        <f t="shared" si="2"/>
        <v>0</v>
      </c>
      <c r="AC14" s="141">
        <f t="shared" si="2"/>
        <v>0</v>
      </c>
      <c r="AD14" s="141">
        <f t="shared" si="2"/>
        <v>0</v>
      </c>
      <c r="AE14" s="141">
        <f t="shared" si="2"/>
        <v>0</v>
      </c>
      <c r="AF14" s="141">
        <f t="shared" si="2"/>
        <v>0</v>
      </c>
      <c r="AG14" s="141">
        <f t="shared" si="2"/>
        <v>0</v>
      </c>
      <c r="AH14" s="141">
        <f t="shared" si="2"/>
        <v>0</v>
      </c>
      <c r="AJ14" s="141">
        <f t="shared" si="10"/>
        <v>0</v>
      </c>
      <c r="AN14" s="308" t="str">
        <f>B52</f>
        <v>M kişisi</v>
      </c>
      <c r="AO14" s="305"/>
      <c r="AP14" s="312"/>
      <c r="AQ14" s="314"/>
      <c r="AR14" s="317">
        <f t="shared" si="7"/>
        <v>0</v>
      </c>
    </row>
    <row r="15" spans="1:44" ht="35.1" customHeight="1">
      <c r="A15" s="189">
        <f t="shared" si="11"/>
        <v>43478</v>
      </c>
      <c r="B15" s="185">
        <f t="shared" si="8"/>
        <v>43478</v>
      </c>
      <c r="C15" s="539" t="s">
        <v>160</v>
      </c>
      <c r="D15" s="540"/>
      <c r="E15" s="541"/>
      <c r="F15" s="20"/>
      <c r="G15" s="195" t="s">
        <v>180</v>
      </c>
      <c r="H15" s="196" t="s">
        <v>78</v>
      </c>
      <c r="I15" s="191"/>
      <c r="J15" s="188" t="str">
        <f t="shared" si="3"/>
        <v>-</v>
      </c>
      <c r="K15" s="542" t="s">
        <v>78</v>
      </c>
      <c r="L15" s="543"/>
      <c r="M15" s="403" t="s">
        <v>123</v>
      </c>
      <c r="N15" s="25"/>
      <c r="O15" s="141">
        <f t="shared" si="4"/>
        <v>0</v>
      </c>
      <c r="P15" s="141">
        <f>IFERROR(FIND("MS",#REF!,5),0)</f>
        <v>0</v>
      </c>
      <c r="Q15" s="141">
        <f t="shared" si="5"/>
        <v>0</v>
      </c>
      <c r="R15" s="141">
        <f t="shared" si="12"/>
        <v>0</v>
      </c>
      <c r="S15" s="141">
        <f t="shared" si="0"/>
        <v>0</v>
      </c>
      <c r="T15" s="141">
        <f t="shared" si="0"/>
        <v>0</v>
      </c>
      <c r="U15" s="141">
        <f t="shared" si="0"/>
        <v>0</v>
      </c>
      <c r="V15" s="141"/>
      <c r="W15" s="141">
        <f t="shared" si="0"/>
        <v>0</v>
      </c>
      <c r="X15" s="141">
        <f t="shared" si="0"/>
        <v>0</v>
      </c>
      <c r="Z15" s="141">
        <f t="shared" si="9"/>
        <v>0</v>
      </c>
      <c r="AA15" s="141">
        <f t="shared" si="2"/>
        <v>0</v>
      </c>
      <c r="AB15" s="141">
        <f t="shared" si="2"/>
        <v>0</v>
      </c>
      <c r="AC15" s="141">
        <f t="shared" si="2"/>
        <v>0</v>
      </c>
      <c r="AD15" s="141">
        <f t="shared" si="2"/>
        <v>0</v>
      </c>
      <c r="AE15" s="141">
        <f t="shared" si="2"/>
        <v>0</v>
      </c>
      <c r="AF15" s="141">
        <f t="shared" si="2"/>
        <v>0</v>
      </c>
      <c r="AG15" s="141">
        <f t="shared" si="2"/>
        <v>0</v>
      </c>
      <c r="AH15" s="141">
        <f t="shared" si="2"/>
        <v>0</v>
      </c>
      <c r="AJ15" s="141">
        <f t="shared" si="10"/>
        <v>0</v>
      </c>
      <c r="AN15" s="308" t="str">
        <f t="shared" si="6"/>
        <v>N kişisi</v>
      </c>
      <c r="AO15" s="305"/>
      <c r="AP15" s="312"/>
      <c r="AQ15" s="314"/>
      <c r="AR15" s="317">
        <f t="shared" si="7"/>
        <v>0</v>
      </c>
    </row>
    <row r="16" spans="1:44" ht="35.1" customHeight="1" thickBot="1">
      <c r="A16" s="189">
        <f t="shared" si="11"/>
        <v>43479</v>
      </c>
      <c r="B16" s="185">
        <f t="shared" si="8"/>
        <v>43479</v>
      </c>
      <c r="C16" s="190" t="s">
        <v>118</v>
      </c>
      <c r="D16" s="405" t="s">
        <v>185</v>
      </c>
      <c r="E16" s="404" t="s">
        <v>132</v>
      </c>
      <c r="F16" s="20"/>
      <c r="G16" s="190" t="s">
        <v>142</v>
      </c>
      <c r="H16" s="190" t="s">
        <v>173</v>
      </c>
      <c r="I16" s="191"/>
      <c r="J16" s="188" t="str">
        <f t="shared" si="3"/>
        <v>-</v>
      </c>
      <c r="K16" s="190" t="s">
        <v>163</v>
      </c>
      <c r="L16" s="405" t="s">
        <v>157</v>
      </c>
      <c r="M16" s="192" t="s">
        <v>123</v>
      </c>
      <c r="N16" s="25"/>
      <c r="O16" s="141">
        <f t="shared" si="4"/>
        <v>0</v>
      </c>
      <c r="P16" s="141">
        <f>IFERROR(FIND("MS",#REF!,5),0)</f>
        <v>0</v>
      </c>
      <c r="Q16" s="141">
        <f t="shared" si="5"/>
        <v>0</v>
      </c>
      <c r="R16" s="141">
        <f t="shared" si="12"/>
        <v>0</v>
      </c>
      <c r="S16" s="141">
        <f t="shared" si="0"/>
        <v>0</v>
      </c>
      <c r="T16" s="141">
        <f t="shared" si="0"/>
        <v>0</v>
      </c>
      <c r="U16" s="141">
        <f t="shared" si="0"/>
        <v>0</v>
      </c>
      <c r="V16" s="141"/>
      <c r="W16" s="141">
        <f t="shared" si="0"/>
        <v>0</v>
      </c>
      <c r="X16" s="141">
        <f t="shared" si="0"/>
        <v>0</v>
      </c>
      <c r="Z16" s="141">
        <f t="shared" si="9"/>
        <v>0</v>
      </c>
      <c r="AA16" s="141">
        <f t="shared" si="2"/>
        <v>0</v>
      </c>
      <c r="AB16" s="141">
        <f t="shared" si="2"/>
        <v>0</v>
      </c>
      <c r="AC16" s="141">
        <f t="shared" si="2"/>
        <v>0</v>
      </c>
      <c r="AD16" s="141">
        <f t="shared" si="2"/>
        <v>0</v>
      </c>
      <c r="AE16" s="141">
        <f t="shared" si="2"/>
        <v>0</v>
      </c>
      <c r="AF16" s="141">
        <f t="shared" si="2"/>
        <v>0</v>
      </c>
      <c r="AG16" s="141">
        <f t="shared" si="2"/>
        <v>0</v>
      </c>
      <c r="AH16" s="141">
        <f t="shared" si="2"/>
        <v>0</v>
      </c>
      <c r="AJ16" s="141">
        <f t="shared" si="10"/>
        <v>0</v>
      </c>
      <c r="AN16" s="309" t="str">
        <f t="shared" si="6"/>
        <v>YENİ PERSONEL 3</v>
      </c>
      <c r="AO16" s="306"/>
      <c r="AP16" s="315"/>
      <c r="AQ16" s="316"/>
      <c r="AR16" s="317">
        <f t="shared" si="7"/>
        <v>0</v>
      </c>
    </row>
    <row r="17" spans="1:44" s="141" customFormat="1" ht="35.1" customHeight="1">
      <c r="A17" s="189">
        <f t="shared" si="11"/>
        <v>43480</v>
      </c>
      <c r="B17" s="185">
        <f t="shared" si="8"/>
        <v>43480</v>
      </c>
      <c r="C17" s="190" t="s">
        <v>118</v>
      </c>
      <c r="D17" s="405" t="s">
        <v>185</v>
      </c>
      <c r="E17" s="404" t="s">
        <v>132</v>
      </c>
      <c r="F17" s="20"/>
      <c r="G17" s="190" t="s">
        <v>161</v>
      </c>
      <c r="H17" s="190" t="s">
        <v>173</v>
      </c>
      <c r="I17" s="197"/>
      <c r="J17" s="188" t="str">
        <f t="shared" si="3"/>
        <v>-</v>
      </c>
      <c r="K17" s="190" t="s">
        <v>163</v>
      </c>
      <c r="L17" s="405" t="s">
        <v>157</v>
      </c>
      <c r="M17" s="192" t="s">
        <v>123</v>
      </c>
      <c r="N17" s="24"/>
      <c r="O17" s="141">
        <f t="shared" si="4"/>
        <v>0</v>
      </c>
      <c r="P17" s="141">
        <f>IFERROR(FIND("MS",D17,5),0)</f>
        <v>0</v>
      </c>
      <c r="Q17" s="141">
        <f t="shared" si="5"/>
        <v>0</v>
      </c>
      <c r="R17" s="141">
        <f>IFERROR(FIND("MS",F17,5),0)</f>
        <v>0</v>
      </c>
      <c r="S17" s="141">
        <f t="shared" si="0"/>
        <v>0</v>
      </c>
      <c r="T17" s="141">
        <f t="shared" si="0"/>
        <v>0</v>
      </c>
      <c r="U17" s="141">
        <f t="shared" si="0"/>
        <v>0</v>
      </c>
      <c r="W17" s="141">
        <f t="shared" si="0"/>
        <v>0</v>
      </c>
      <c r="X17" s="141">
        <f t="shared" si="0"/>
        <v>0</v>
      </c>
      <c r="Z17" s="141">
        <f t="shared" si="9"/>
        <v>0</v>
      </c>
      <c r="AA17" s="141">
        <f t="shared" si="2"/>
        <v>0</v>
      </c>
      <c r="AB17" s="141">
        <f t="shared" si="2"/>
        <v>0</v>
      </c>
      <c r="AC17" s="141">
        <f t="shared" si="2"/>
        <v>0</v>
      </c>
      <c r="AD17" s="141">
        <f t="shared" si="2"/>
        <v>0</v>
      </c>
      <c r="AE17" s="141">
        <f t="shared" si="2"/>
        <v>0</v>
      </c>
      <c r="AF17" s="141">
        <f t="shared" si="2"/>
        <v>0</v>
      </c>
      <c r="AG17" s="141">
        <f t="shared" si="2"/>
        <v>0</v>
      </c>
      <c r="AH17" s="141">
        <f t="shared" si="2"/>
        <v>0</v>
      </c>
      <c r="AJ17" s="141">
        <f t="shared" si="10"/>
        <v>0</v>
      </c>
      <c r="AN17" s="116"/>
      <c r="AO17" s="300"/>
      <c r="AP17" s="116"/>
      <c r="AQ17" s="116"/>
      <c r="AR17" s="116"/>
    </row>
    <row r="18" spans="1:44" s="141" customFormat="1" ht="35.1" customHeight="1">
      <c r="A18" s="189">
        <f t="shared" si="11"/>
        <v>43481</v>
      </c>
      <c r="B18" s="185">
        <f t="shared" si="8"/>
        <v>43481</v>
      </c>
      <c r="C18" s="190" t="s">
        <v>118</v>
      </c>
      <c r="D18" s="405" t="s">
        <v>185</v>
      </c>
      <c r="E18" s="404" t="s">
        <v>132</v>
      </c>
      <c r="F18" s="20"/>
      <c r="G18" s="190" t="s">
        <v>180</v>
      </c>
      <c r="H18" s="190" t="s">
        <v>173</v>
      </c>
      <c r="I18" s="197"/>
      <c r="J18" s="188" t="str">
        <f t="shared" si="3"/>
        <v>-</v>
      </c>
      <c r="K18" s="190" t="s">
        <v>163</v>
      </c>
      <c r="L18" s="405" t="s">
        <v>157</v>
      </c>
      <c r="M18" s="192" t="s">
        <v>123</v>
      </c>
      <c r="N18" s="24"/>
      <c r="O18" s="141">
        <f t="shared" si="4"/>
        <v>0</v>
      </c>
      <c r="P18" s="141">
        <f>IFERROR(FIND("MS",#REF!,5),0)</f>
        <v>0</v>
      </c>
      <c r="Q18" s="141">
        <f t="shared" si="5"/>
        <v>0</v>
      </c>
      <c r="R18" s="141">
        <f t="shared" ref="R18:R23" si="13">IFERROR(FIND("MS",D18,5),0)</f>
        <v>0</v>
      </c>
      <c r="S18" s="141">
        <f t="shared" si="0"/>
        <v>0</v>
      </c>
      <c r="T18" s="141">
        <f t="shared" si="0"/>
        <v>0</v>
      </c>
      <c r="U18" s="141">
        <f t="shared" si="0"/>
        <v>0</v>
      </c>
      <c r="W18" s="141">
        <f t="shared" si="0"/>
        <v>0</v>
      </c>
      <c r="X18" s="141">
        <f t="shared" si="0"/>
        <v>0</v>
      </c>
      <c r="Z18" s="141">
        <f t="shared" si="9"/>
        <v>0</v>
      </c>
      <c r="AA18" s="141">
        <f t="shared" si="2"/>
        <v>0</v>
      </c>
      <c r="AB18" s="141">
        <f t="shared" si="2"/>
        <v>0</v>
      </c>
      <c r="AC18" s="141">
        <f t="shared" si="2"/>
        <v>0</v>
      </c>
      <c r="AD18" s="141">
        <f t="shared" si="2"/>
        <v>0</v>
      </c>
      <c r="AE18" s="141">
        <f t="shared" si="2"/>
        <v>0</v>
      </c>
      <c r="AF18" s="141">
        <f t="shared" si="2"/>
        <v>0</v>
      </c>
      <c r="AG18" s="141">
        <f t="shared" si="2"/>
        <v>0</v>
      </c>
      <c r="AH18" s="141">
        <f t="shared" si="2"/>
        <v>0</v>
      </c>
      <c r="AJ18" s="141">
        <f t="shared" si="10"/>
        <v>0</v>
      </c>
    </row>
    <row r="19" spans="1:44" ht="35.1" customHeight="1">
      <c r="A19" s="189">
        <f t="shared" si="11"/>
        <v>43482</v>
      </c>
      <c r="B19" s="185">
        <f t="shared" si="8"/>
        <v>43482</v>
      </c>
      <c r="C19" s="190" t="s">
        <v>118</v>
      </c>
      <c r="D19" s="405" t="s">
        <v>185</v>
      </c>
      <c r="E19" s="404" t="s">
        <v>132</v>
      </c>
      <c r="F19" s="20"/>
      <c r="G19" s="190" t="s">
        <v>142</v>
      </c>
      <c r="H19" s="190" t="s">
        <v>173</v>
      </c>
      <c r="I19" s="197"/>
      <c r="J19" s="188" t="str">
        <f t="shared" si="3"/>
        <v>-</v>
      </c>
      <c r="K19" s="190" t="s">
        <v>163</v>
      </c>
      <c r="L19" s="405" t="s">
        <v>157</v>
      </c>
      <c r="M19" s="192" t="s">
        <v>123</v>
      </c>
      <c r="N19" s="144"/>
      <c r="O19" s="141">
        <f t="shared" si="4"/>
        <v>0</v>
      </c>
      <c r="P19" s="141">
        <f>IFERROR(FIND("MS",#REF!,5),0)</f>
        <v>0</v>
      </c>
      <c r="Q19" s="141">
        <f t="shared" si="5"/>
        <v>0</v>
      </c>
      <c r="R19" s="141">
        <f t="shared" si="13"/>
        <v>0</v>
      </c>
      <c r="S19" s="141">
        <f t="shared" ref="S19:S33" si="14">IFERROR(FIND("MS",G19,5),0)</f>
        <v>0</v>
      </c>
      <c r="T19" s="141">
        <f t="shared" ref="T19:T33" si="15">IFERROR(FIND("MS",H19,5),0)</f>
        <v>0</v>
      </c>
      <c r="U19" s="141">
        <f t="shared" ref="U19:U33" si="16">IFERROR(FIND("MS",I19,5),0)</f>
        <v>0</v>
      </c>
      <c r="V19" s="141"/>
      <c r="W19" s="141">
        <f t="shared" ref="W19:W33" si="17">IFERROR(FIND("MS",K19,5),0)</f>
        <v>0</v>
      </c>
      <c r="X19" s="141">
        <f t="shared" ref="X19:X33" si="18">IFERROR(FIND("MS",L19,5),0)</f>
        <v>0</v>
      </c>
      <c r="Z19" s="141">
        <f t="shared" si="9"/>
        <v>0</v>
      </c>
      <c r="AA19" s="141">
        <f t="shared" si="9"/>
        <v>0</v>
      </c>
      <c r="AB19" s="141">
        <f t="shared" si="9"/>
        <v>0</v>
      </c>
      <c r="AC19" s="141">
        <f t="shared" si="9"/>
        <v>0</v>
      </c>
      <c r="AD19" s="141">
        <f t="shared" si="9"/>
        <v>0</v>
      </c>
      <c r="AE19" s="141">
        <f t="shared" si="9"/>
        <v>0</v>
      </c>
      <c r="AF19" s="141">
        <f t="shared" si="9"/>
        <v>0</v>
      </c>
      <c r="AG19" s="141">
        <f t="shared" si="9"/>
        <v>0</v>
      </c>
      <c r="AH19" s="141">
        <f t="shared" si="9"/>
        <v>0</v>
      </c>
      <c r="AJ19" s="141">
        <f t="shared" si="10"/>
        <v>0</v>
      </c>
      <c r="AN19" s="141"/>
      <c r="AO19" s="141"/>
      <c r="AP19" s="141"/>
      <c r="AQ19" s="141"/>
      <c r="AR19" s="141"/>
    </row>
    <row r="20" spans="1:44" s="141" customFormat="1" ht="35.1" customHeight="1">
      <c r="A20" s="189">
        <f t="shared" si="11"/>
        <v>43483</v>
      </c>
      <c r="B20" s="185">
        <f t="shared" si="8"/>
        <v>43483</v>
      </c>
      <c r="C20" s="190" t="s">
        <v>118</v>
      </c>
      <c r="D20" s="405" t="s">
        <v>185</v>
      </c>
      <c r="E20" s="404" t="s">
        <v>132</v>
      </c>
      <c r="F20" s="20"/>
      <c r="G20" s="190" t="s">
        <v>161</v>
      </c>
      <c r="H20" s="190" t="s">
        <v>173</v>
      </c>
      <c r="I20" s="191"/>
      <c r="J20" s="188" t="str">
        <f t="shared" si="3"/>
        <v>-</v>
      </c>
      <c r="K20" s="190" t="s">
        <v>163</v>
      </c>
      <c r="L20" s="405" t="s">
        <v>157</v>
      </c>
      <c r="M20" s="192" t="s">
        <v>143</v>
      </c>
      <c r="N20" s="143"/>
      <c r="O20" s="141">
        <f t="shared" si="4"/>
        <v>0</v>
      </c>
      <c r="P20" s="141">
        <f>IFERROR(FIND("MS",#REF!,5),0)</f>
        <v>0</v>
      </c>
      <c r="Q20" s="141">
        <f t="shared" si="5"/>
        <v>0</v>
      </c>
      <c r="R20" s="141">
        <f t="shared" si="13"/>
        <v>0</v>
      </c>
      <c r="S20" s="141">
        <f t="shared" si="14"/>
        <v>0</v>
      </c>
      <c r="T20" s="141">
        <f t="shared" si="15"/>
        <v>0</v>
      </c>
      <c r="U20" s="141">
        <f t="shared" si="16"/>
        <v>0</v>
      </c>
      <c r="W20" s="141">
        <f t="shared" si="17"/>
        <v>0</v>
      </c>
      <c r="X20" s="141">
        <f t="shared" si="18"/>
        <v>0</v>
      </c>
      <c r="Z20" s="141">
        <f t="shared" si="9"/>
        <v>0</v>
      </c>
      <c r="AA20" s="141">
        <f t="shared" si="9"/>
        <v>0</v>
      </c>
      <c r="AB20" s="141">
        <f t="shared" si="9"/>
        <v>0</v>
      </c>
      <c r="AC20" s="141">
        <f t="shared" si="9"/>
        <v>0</v>
      </c>
      <c r="AD20" s="141">
        <f t="shared" si="9"/>
        <v>0</v>
      </c>
      <c r="AE20" s="141">
        <f t="shared" si="9"/>
        <v>0</v>
      </c>
      <c r="AF20" s="141">
        <f t="shared" si="9"/>
        <v>0</v>
      </c>
      <c r="AG20" s="141">
        <f t="shared" si="9"/>
        <v>0</v>
      </c>
      <c r="AH20" s="141">
        <f t="shared" si="9"/>
        <v>0</v>
      </c>
      <c r="AJ20" s="141">
        <f t="shared" si="10"/>
        <v>0</v>
      </c>
      <c r="AN20" s="116"/>
      <c r="AO20" s="300"/>
      <c r="AP20" s="116"/>
      <c r="AQ20" s="116"/>
      <c r="AR20" s="116"/>
    </row>
    <row r="21" spans="1:44" s="141" customFormat="1" ht="35.1" customHeight="1">
      <c r="A21" s="189">
        <f t="shared" si="11"/>
        <v>43484</v>
      </c>
      <c r="B21" s="185">
        <f t="shared" si="8"/>
        <v>43484</v>
      </c>
      <c r="C21" s="399" t="s">
        <v>118</v>
      </c>
      <c r="D21" s="564" t="s">
        <v>142</v>
      </c>
      <c r="E21" s="565"/>
      <c r="F21" s="20"/>
      <c r="G21" s="193" t="s">
        <v>180</v>
      </c>
      <c r="H21" s="406" t="s">
        <v>173</v>
      </c>
      <c r="I21" s="191"/>
      <c r="J21" s="188" t="str">
        <f t="shared" si="3"/>
        <v>-</v>
      </c>
      <c r="K21" s="542" t="s">
        <v>163</v>
      </c>
      <c r="L21" s="543"/>
      <c r="M21" s="403" t="s">
        <v>123</v>
      </c>
      <c r="O21" s="141">
        <f t="shared" si="4"/>
        <v>0</v>
      </c>
      <c r="P21" s="141">
        <f>IFERROR(FIND("MS",#REF!,5),0)</f>
        <v>0</v>
      </c>
      <c r="Q21" s="141">
        <f t="shared" si="5"/>
        <v>0</v>
      </c>
      <c r="R21" s="141">
        <f t="shared" si="13"/>
        <v>0</v>
      </c>
      <c r="S21" s="141">
        <f t="shared" si="14"/>
        <v>0</v>
      </c>
      <c r="T21" s="141">
        <f t="shared" si="15"/>
        <v>0</v>
      </c>
      <c r="U21" s="141">
        <f t="shared" si="16"/>
        <v>0</v>
      </c>
      <c r="W21" s="141">
        <f t="shared" si="17"/>
        <v>0</v>
      </c>
      <c r="X21" s="141">
        <f t="shared" si="18"/>
        <v>0</v>
      </c>
      <c r="Z21" s="141">
        <f t="shared" si="9"/>
        <v>0</v>
      </c>
      <c r="AA21" s="141">
        <f t="shared" si="9"/>
        <v>0</v>
      </c>
      <c r="AB21" s="141">
        <f t="shared" si="9"/>
        <v>0</v>
      </c>
      <c r="AC21" s="141">
        <f t="shared" si="9"/>
        <v>0</v>
      </c>
      <c r="AD21" s="141">
        <f t="shared" si="9"/>
        <v>0</v>
      </c>
      <c r="AE21" s="141">
        <f t="shared" si="9"/>
        <v>0</v>
      </c>
      <c r="AF21" s="141">
        <f t="shared" si="9"/>
        <v>0</v>
      </c>
      <c r="AG21" s="141">
        <f t="shared" si="9"/>
        <v>0</v>
      </c>
      <c r="AH21" s="141">
        <f t="shared" si="9"/>
        <v>0</v>
      </c>
      <c r="AJ21" s="141">
        <f t="shared" si="10"/>
        <v>0</v>
      </c>
    </row>
    <row r="22" spans="1:44" ht="35.1" customHeight="1">
      <c r="A22" s="189">
        <f t="shared" si="11"/>
        <v>43485</v>
      </c>
      <c r="B22" s="185">
        <f t="shared" si="8"/>
        <v>43485</v>
      </c>
      <c r="C22" s="539" t="s">
        <v>160</v>
      </c>
      <c r="D22" s="540"/>
      <c r="E22" s="541"/>
      <c r="F22" s="20"/>
      <c r="G22" s="195" t="s">
        <v>142</v>
      </c>
      <c r="H22" s="196" t="s">
        <v>78</v>
      </c>
      <c r="I22" s="191"/>
      <c r="J22" s="188" t="str">
        <f t="shared" si="3"/>
        <v>-</v>
      </c>
      <c r="K22" s="542" t="s">
        <v>78</v>
      </c>
      <c r="L22" s="543"/>
      <c r="M22" s="403" t="s">
        <v>123</v>
      </c>
      <c r="O22" s="141">
        <f t="shared" si="4"/>
        <v>0</v>
      </c>
      <c r="P22" s="141">
        <f>IFERROR(FIND("MS",#REF!,5),0)</f>
        <v>0</v>
      </c>
      <c r="Q22" s="141">
        <f t="shared" si="5"/>
        <v>0</v>
      </c>
      <c r="R22" s="141">
        <f t="shared" si="13"/>
        <v>0</v>
      </c>
      <c r="S22" s="141">
        <f t="shared" si="14"/>
        <v>0</v>
      </c>
      <c r="T22" s="141">
        <f t="shared" si="15"/>
        <v>0</v>
      </c>
      <c r="U22" s="141">
        <f t="shared" si="16"/>
        <v>0</v>
      </c>
      <c r="V22" s="141"/>
      <c r="W22" s="141">
        <f t="shared" si="17"/>
        <v>0</v>
      </c>
      <c r="X22" s="141">
        <f t="shared" si="18"/>
        <v>0</v>
      </c>
      <c r="Z22" s="141">
        <f t="shared" si="9"/>
        <v>0</v>
      </c>
      <c r="AA22" s="141">
        <f t="shared" si="9"/>
        <v>0</v>
      </c>
      <c r="AB22" s="141">
        <f t="shared" si="9"/>
        <v>0</v>
      </c>
      <c r="AC22" s="141">
        <f t="shared" si="9"/>
        <v>0</v>
      </c>
      <c r="AD22" s="141">
        <f t="shared" si="9"/>
        <v>0</v>
      </c>
      <c r="AE22" s="141">
        <f t="shared" si="9"/>
        <v>0</v>
      </c>
      <c r="AF22" s="141">
        <f t="shared" si="9"/>
        <v>0</v>
      </c>
      <c r="AG22" s="141">
        <f t="shared" si="9"/>
        <v>0</v>
      </c>
      <c r="AH22" s="141">
        <f t="shared" si="9"/>
        <v>0</v>
      </c>
      <c r="AJ22" s="141">
        <f t="shared" si="10"/>
        <v>0</v>
      </c>
      <c r="AN22" s="141"/>
      <c r="AO22" s="141"/>
      <c r="AP22" s="141"/>
      <c r="AQ22" s="141"/>
      <c r="AR22" s="141"/>
    </row>
    <row r="23" spans="1:44" ht="35.1" customHeight="1">
      <c r="A23" s="189">
        <f t="shared" si="11"/>
        <v>43486</v>
      </c>
      <c r="B23" s="185">
        <f t="shared" si="8"/>
        <v>43486</v>
      </c>
      <c r="C23" s="190" t="s">
        <v>118</v>
      </c>
      <c r="D23" s="404" t="s">
        <v>180</v>
      </c>
      <c r="E23" s="404" t="s">
        <v>157</v>
      </c>
      <c r="F23" s="20"/>
      <c r="G23" s="190" t="s">
        <v>161</v>
      </c>
      <c r="H23" s="190" t="s">
        <v>173</v>
      </c>
      <c r="I23" s="191"/>
      <c r="J23" s="188" t="str">
        <f t="shared" si="3"/>
        <v>-</v>
      </c>
      <c r="K23" s="190" t="s">
        <v>163</v>
      </c>
      <c r="L23" s="405" t="s">
        <v>185</v>
      </c>
      <c r="M23" s="192" t="s">
        <v>123</v>
      </c>
      <c r="O23" s="141">
        <f t="shared" si="4"/>
        <v>0</v>
      </c>
      <c r="P23" s="141">
        <f>IFERROR(FIND("MS",#REF!,5),0)</f>
        <v>0</v>
      </c>
      <c r="Q23" s="141">
        <f t="shared" si="5"/>
        <v>0</v>
      </c>
      <c r="R23" s="141">
        <f t="shared" si="13"/>
        <v>0</v>
      </c>
      <c r="S23" s="141">
        <f t="shared" si="14"/>
        <v>0</v>
      </c>
      <c r="T23" s="141">
        <f t="shared" si="15"/>
        <v>0</v>
      </c>
      <c r="U23" s="141">
        <f t="shared" si="16"/>
        <v>0</v>
      </c>
      <c r="V23" s="141"/>
      <c r="W23" s="141">
        <f t="shared" si="17"/>
        <v>0</v>
      </c>
      <c r="X23" s="141">
        <f t="shared" si="18"/>
        <v>0</v>
      </c>
      <c r="Z23" s="141">
        <f t="shared" si="9"/>
        <v>0</v>
      </c>
      <c r="AA23" s="141">
        <f t="shared" si="9"/>
        <v>0</v>
      </c>
      <c r="AB23" s="141">
        <f t="shared" si="9"/>
        <v>0</v>
      </c>
      <c r="AC23" s="141">
        <f t="shared" si="9"/>
        <v>0</v>
      </c>
      <c r="AD23" s="141">
        <f t="shared" si="9"/>
        <v>0</v>
      </c>
      <c r="AE23" s="141">
        <f t="shared" si="9"/>
        <v>0</v>
      </c>
      <c r="AF23" s="141">
        <f t="shared" si="9"/>
        <v>0</v>
      </c>
      <c r="AG23" s="141">
        <f t="shared" si="9"/>
        <v>0</v>
      </c>
      <c r="AH23" s="141">
        <f t="shared" si="9"/>
        <v>0</v>
      </c>
      <c r="AJ23" s="141">
        <f t="shared" si="10"/>
        <v>0</v>
      </c>
    </row>
    <row r="24" spans="1:44" s="141" customFormat="1" ht="35.1" customHeight="1">
      <c r="A24" s="189">
        <f t="shared" si="11"/>
        <v>43487</v>
      </c>
      <c r="B24" s="185">
        <f t="shared" si="8"/>
        <v>43487</v>
      </c>
      <c r="C24" s="190" t="s">
        <v>118</v>
      </c>
      <c r="D24" s="404" t="s">
        <v>180</v>
      </c>
      <c r="E24" s="404" t="s">
        <v>157</v>
      </c>
      <c r="F24" s="20"/>
      <c r="G24" s="190" t="s">
        <v>132</v>
      </c>
      <c r="H24" s="190" t="s">
        <v>173</v>
      </c>
      <c r="I24" s="191"/>
      <c r="J24" s="188" t="str">
        <f t="shared" si="3"/>
        <v>-</v>
      </c>
      <c r="K24" s="190" t="s">
        <v>163</v>
      </c>
      <c r="L24" s="405" t="s">
        <v>185</v>
      </c>
      <c r="M24" s="192" t="s">
        <v>123</v>
      </c>
      <c r="O24" s="141">
        <f t="shared" si="4"/>
        <v>0</v>
      </c>
      <c r="P24" s="141">
        <f>IFERROR(FIND("MS",D24,5),0)</f>
        <v>0</v>
      </c>
      <c r="Q24" s="141">
        <f t="shared" si="5"/>
        <v>0</v>
      </c>
      <c r="R24" s="141">
        <f>IFERROR(FIND("MS",F24,5),0)</f>
        <v>0</v>
      </c>
      <c r="S24" s="141">
        <f t="shared" si="14"/>
        <v>0</v>
      </c>
      <c r="T24" s="141">
        <f t="shared" si="15"/>
        <v>0</v>
      </c>
      <c r="U24" s="141">
        <f t="shared" si="16"/>
        <v>0</v>
      </c>
      <c r="W24" s="141">
        <f t="shared" si="17"/>
        <v>0</v>
      </c>
      <c r="X24" s="141">
        <f t="shared" si="18"/>
        <v>0</v>
      </c>
      <c r="Z24" s="141">
        <f t="shared" si="9"/>
        <v>0</v>
      </c>
      <c r="AA24" s="141">
        <f t="shared" si="9"/>
        <v>0</v>
      </c>
      <c r="AB24" s="141">
        <f t="shared" si="9"/>
        <v>0</v>
      </c>
      <c r="AC24" s="141">
        <f t="shared" si="9"/>
        <v>0</v>
      </c>
      <c r="AD24" s="141">
        <f t="shared" si="9"/>
        <v>0</v>
      </c>
      <c r="AE24" s="141">
        <f t="shared" si="9"/>
        <v>0</v>
      </c>
      <c r="AF24" s="141">
        <f t="shared" si="9"/>
        <v>0</v>
      </c>
      <c r="AG24" s="141">
        <f t="shared" si="9"/>
        <v>0</v>
      </c>
      <c r="AH24" s="141">
        <f t="shared" si="9"/>
        <v>0</v>
      </c>
      <c r="AJ24" s="141">
        <f t="shared" si="10"/>
        <v>0</v>
      </c>
      <c r="AN24" s="116"/>
      <c r="AO24" s="300"/>
      <c r="AP24" s="116"/>
      <c r="AQ24" s="116"/>
      <c r="AR24" s="116"/>
    </row>
    <row r="25" spans="1:44" s="141" customFormat="1" ht="35.1" customHeight="1">
      <c r="A25" s="189">
        <f t="shared" si="11"/>
        <v>43488</v>
      </c>
      <c r="B25" s="185">
        <f t="shared" si="8"/>
        <v>43488</v>
      </c>
      <c r="C25" s="190" t="s">
        <v>118</v>
      </c>
      <c r="D25" s="404" t="s">
        <v>180</v>
      </c>
      <c r="E25" s="404" t="s">
        <v>157</v>
      </c>
      <c r="F25" s="20"/>
      <c r="G25" s="190" t="s">
        <v>142</v>
      </c>
      <c r="H25" s="190" t="s">
        <v>173</v>
      </c>
      <c r="I25" s="191"/>
      <c r="J25" s="188" t="str">
        <f t="shared" si="3"/>
        <v>-</v>
      </c>
      <c r="K25" s="190" t="s">
        <v>163</v>
      </c>
      <c r="L25" s="405" t="s">
        <v>185</v>
      </c>
      <c r="M25" s="192" t="s">
        <v>123</v>
      </c>
      <c r="O25" s="141">
        <f t="shared" si="4"/>
        <v>0</v>
      </c>
      <c r="P25" s="141">
        <f>IFERROR(FIND("MS",#REF!,5),0)</f>
        <v>0</v>
      </c>
      <c r="Q25" s="141">
        <f>IFERROR(FIND("MS",#REF!,5),0)</f>
        <v>0</v>
      </c>
      <c r="R25" s="141">
        <f>IFERROR(FIND("MS",D25,5),0)</f>
        <v>0</v>
      </c>
      <c r="S25" s="141">
        <f t="shared" si="14"/>
        <v>0</v>
      </c>
      <c r="T25" s="141">
        <f t="shared" si="15"/>
        <v>0</v>
      </c>
      <c r="U25" s="141">
        <f t="shared" si="16"/>
        <v>0</v>
      </c>
      <c r="W25" s="141">
        <f t="shared" si="17"/>
        <v>0</v>
      </c>
      <c r="X25" s="141">
        <f t="shared" si="18"/>
        <v>0</v>
      </c>
      <c r="Z25" s="141">
        <f t="shared" si="9"/>
        <v>0</v>
      </c>
      <c r="AA25" s="141">
        <f t="shared" si="9"/>
        <v>0</v>
      </c>
      <c r="AB25" s="141">
        <f t="shared" si="9"/>
        <v>0</v>
      </c>
      <c r="AC25" s="141">
        <f t="shared" si="9"/>
        <v>0</v>
      </c>
      <c r="AD25" s="141">
        <f t="shared" si="9"/>
        <v>0</v>
      </c>
      <c r="AE25" s="141">
        <f t="shared" si="9"/>
        <v>0</v>
      </c>
      <c r="AF25" s="141">
        <f t="shared" si="9"/>
        <v>0</v>
      </c>
      <c r="AG25" s="141">
        <f t="shared" si="9"/>
        <v>0</v>
      </c>
      <c r="AH25" s="141">
        <f t="shared" si="9"/>
        <v>0</v>
      </c>
      <c r="AJ25" s="141">
        <f t="shared" si="10"/>
        <v>0</v>
      </c>
    </row>
    <row r="26" spans="1:44" ht="35.1" customHeight="1">
      <c r="A26" s="189">
        <f t="shared" si="11"/>
        <v>43489</v>
      </c>
      <c r="B26" s="185">
        <f t="shared" si="8"/>
        <v>43489</v>
      </c>
      <c r="C26" s="190" t="s">
        <v>118</v>
      </c>
      <c r="D26" s="404" t="s">
        <v>180</v>
      </c>
      <c r="E26" s="404" t="s">
        <v>157</v>
      </c>
      <c r="F26" s="20"/>
      <c r="G26" s="190" t="s">
        <v>161</v>
      </c>
      <c r="H26" s="190" t="s">
        <v>173</v>
      </c>
      <c r="I26" s="191"/>
      <c r="J26" s="188" t="str">
        <f t="shared" si="3"/>
        <v>-</v>
      </c>
      <c r="K26" s="190" t="s">
        <v>163</v>
      </c>
      <c r="L26" s="405" t="s">
        <v>185</v>
      </c>
      <c r="M26" s="192" t="s">
        <v>123</v>
      </c>
      <c r="O26" s="141">
        <f t="shared" si="4"/>
        <v>0</v>
      </c>
      <c r="P26" s="141">
        <f>IFERROR(FIND("MS",#REF!,5),0)</f>
        <v>0</v>
      </c>
      <c r="Q26" s="141">
        <f t="shared" ref="Q26:Q30" si="19">IFERROR(FIND("MS",E26,5),0)</f>
        <v>0</v>
      </c>
      <c r="R26" s="141">
        <f>IFERROR(FIND("MS",D26,5),0)</f>
        <v>0</v>
      </c>
      <c r="S26" s="141">
        <f t="shared" si="14"/>
        <v>0</v>
      </c>
      <c r="T26" s="141">
        <f t="shared" si="15"/>
        <v>0</v>
      </c>
      <c r="U26" s="141">
        <f t="shared" si="16"/>
        <v>0</v>
      </c>
      <c r="V26" s="141"/>
      <c r="W26" s="141">
        <f t="shared" si="17"/>
        <v>0</v>
      </c>
      <c r="X26" s="141">
        <f t="shared" si="18"/>
        <v>0</v>
      </c>
      <c r="Z26" s="141">
        <f t="shared" si="9"/>
        <v>0</v>
      </c>
      <c r="AA26" s="141">
        <f t="shared" si="9"/>
        <v>0</v>
      </c>
      <c r="AB26" s="141">
        <f t="shared" si="9"/>
        <v>0</v>
      </c>
      <c r="AC26" s="141">
        <f t="shared" si="9"/>
        <v>0</v>
      </c>
      <c r="AD26" s="141">
        <f t="shared" si="9"/>
        <v>0</v>
      </c>
      <c r="AE26" s="141">
        <f t="shared" si="9"/>
        <v>0</v>
      </c>
      <c r="AF26" s="141">
        <f t="shared" si="9"/>
        <v>0</v>
      </c>
      <c r="AG26" s="141">
        <f t="shared" si="9"/>
        <v>0</v>
      </c>
      <c r="AH26" s="141">
        <f t="shared" si="9"/>
        <v>0</v>
      </c>
      <c r="AJ26" s="141">
        <f t="shared" si="10"/>
        <v>0</v>
      </c>
      <c r="AN26" s="141"/>
      <c r="AO26" s="141"/>
      <c r="AP26" s="141"/>
      <c r="AQ26" s="141"/>
      <c r="AR26" s="141"/>
    </row>
    <row r="27" spans="1:44" s="142" customFormat="1" ht="35.1" customHeight="1">
      <c r="A27" s="189">
        <f t="shared" si="11"/>
        <v>43490</v>
      </c>
      <c r="B27" s="185">
        <f t="shared" si="8"/>
        <v>43490</v>
      </c>
      <c r="C27" s="190" t="s">
        <v>118</v>
      </c>
      <c r="D27" s="404" t="s">
        <v>180</v>
      </c>
      <c r="E27" s="404" t="s">
        <v>157</v>
      </c>
      <c r="F27" s="20"/>
      <c r="G27" s="190" t="s">
        <v>132</v>
      </c>
      <c r="H27" s="190" t="s">
        <v>173</v>
      </c>
      <c r="I27" s="191"/>
      <c r="J27" s="188" t="str">
        <f t="shared" si="3"/>
        <v>-</v>
      </c>
      <c r="K27" s="190" t="s">
        <v>163</v>
      </c>
      <c r="L27" s="405" t="s">
        <v>185</v>
      </c>
      <c r="M27" s="192" t="s">
        <v>123</v>
      </c>
      <c r="O27" s="141">
        <f t="shared" si="4"/>
        <v>0</v>
      </c>
      <c r="P27" s="141">
        <f>IFERROR(FIND("MS",#REF!,5),0)</f>
        <v>0</v>
      </c>
      <c r="Q27" s="141">
        <f t="shared" si="19"/>
        <v>0</v>
      </c>
      <c r="R27" s="141">
        <f>IFERROR(FIND("MS",D27,5),0)</f>
        <v>0</v>
      </c>
      <c r="S27" s="141">
        <f t="shared" si="14"/>
        <v>0</v>
      </c>
      <c r="T27" s="141">
        <f t="shared" si="15"/>
        <v>0</v>
      </c>
      <c r="U27" s="141">
        <f t="shared" si="16"/>
        <v>0</v>
      </c>
      <c r="V27" s="141"/>
      <c r="W27" s="141">
        <f t="shared" si="17"/>
        <v>0</v>
      </c>
      <c r="X27" s="141">
        <f t="shared" si="18"/>
        <v>0</v>
      </c>
      <c r="Z27" s="141">
        <f t="shared" si="9"/>
        <v>0</v>
      </c>
      <c r="AA27" s="141">
        <f t="shared" si="9"/>
        <v>0</v>
      </c>
      <c r="AB27" s="141">
        <f t="shared" si="9"/>
        <v>0</v>
      </c>
      <c r="AC27" s="141">
        <f t="shared" si="9"/>
        <v>0</v>
      </c>
      <c r="AD27" s="141">
        <f t="shared" si="9"/>
        <v>0</v>
      </c>
      <c r="AE27" s="141">
        <f t="shared" si="9"/>
        <v>0</v>
      </c>
      <c r="AF27" s="141">
        <f t="shared" si="9"/>
        <v>0</v>
      </c>
      <c r="AG27" s="141">
        <f t="shared" si="9"/>
        <v>0</v>
      </c>
      <c r="AH27" s="141">
        <f t="shared" si="9"/>
        <v>0</v>
      </c>
      <c r="AJ27" s="141">
        <f t="shared" si="10"/>
        <v>0</v>
      </c>
      <c r="AN27" s="116"/>
      <c r="AO27" s="300"/>
      <c r="AP27" s="116"/>
      <c r="AQ27" s="116"/>
      <c r="AR27" s="116"/>
    </row>
    <row r="28" spans="1:44" s="141" customFormat="1" ht="35.1" customHeight="1">
      <c r="A28" s="189">
        <f t="shared" si="11"/>
        <v>43491</v>
      </c>
      <c r="B28" s="185">
        <f t="shared" si="8"/>
        <v>43491</v>
      </c>
      <c r="C28" s="399" t="s">
        <v>180</v>
      </c>
      <c r="D28" s="566" t="s">
        <v>144</v>
      </c>
      <c r="E28" s="567"/>
      <c r="F28" s="20"/>
      <c r="G28" s="198" t="s">
        <v>161</v>
      </c>
      <c r="H28" s="406" t="s">
        <v>157</v>
      </c>
      <c r="I28" s="81"/>
      <c r="J28" s="188" t="str">
        <f t="shared" si="3"/>
        <v>-</v>
      </c>
      <c r="K28" s="542" t="s">
        <v>185</v>
      </c>
      <c r="L28" s="543"/>
      <c r="M28" s="403" t="s">
        <v>123</v>
      </c>
      <c r="O28" s="141">
        <f t="shared" si="4"/>
        <v>0</v>
      </c>
      <c r="P28" s="141">
        <f>IFERROR(FIND("MS",#REF!,5),0)</f>
        <v>0</v>
      </c>
      <c r="Q28" s="141">
        <f t="shared" si="19"/>
        <v>0</v>
      </c>
      <c r="R28" s="141">
        <f>IFERROR(FIND("MS",D28,5),0)</f>
        <v>0</v>
      </c>
      <c r="S28" s="141">
        <f t="shared" si="14"/>
        <v>0</v>
      </c>
      <c r="T28" s="141">
        <f t="shared" si="15"/>
        <v>0</v>
      </c>
      <c r="U28" s="141">
        <f t="shared" si="16"/>
        <v>0</v>
      </c>
      <c r="W28" s="141">
        <f t="shared" si="17"/>
        <v>0</v>
      </c>
      <c r="X28" s="141">
        <f t="shared" si="18"/>
        <v>0</v>
      </c>
      <c r="Z28" s="141">
        <f t="shared" si="9"/>
        <v>0</v>
      </c>
      <c r="AA28" s="141">
        <f t="shared" si="9"/>
        <v>0</v>
      </c>
      <c r="AB28" s="141">
        <f t="shared" si="9"/>
        <v>0</v>
      </c>
      <c r="AC28" s="141">
        <f t="shared" si="9"/>
        <v>0</v>
      </c>
      <c r="AD28" s="141">
        <f t="shared" si="9"/>
        <v>0</v>
      </c>
      <c r="AE28" s="141">
        <f t="shared" si="9"/>
        <v>0</v>
      </c>
      <c r="AF28" s="141">
        <f t="shared" si="9"/>
        <v>0</v>
      </c>
      <c r="AG28" s="141">
        <f t="shared" si="9"/>
        <v>0</v>
      </c>
      <c r="AH28" s="141">
        <f t="shared" si="9"/>
        <v>0</v>
      </c>
      <c r="AJ28" s="141">
        <f t="shared" si="10"/>
        <v>0</v>
      </c>
      <c r="AN28" s="142"/>
      <c r="AO28" s="142"/>
      <c r="AP28" s="142"/>
      <c r="AQ28" s="142"/>
      <c r="AR28" s="142"/>
    </row>
    <row r="29" spans="1:44" ht="35.1" customHeight="1">
      <c r="A29" s="189">
        <f t="shared" si="11"/>
        <v>43492</v>
      </c>
      <c r="B29" s="185">
        <f t="shared" si="8"/>
        <v>43492</v>
      </c>
      <c r="C29" s="539" t="s">
        <v>132</v>
      </c>
      <c r="D29" s="540"/>
      <c r="E29" s="541"/>
      <c r="F29" s="20"/>
      <c r="G29" s="195" t="s">
        <v>180</v>
      </c>
      <c r="H29" s="196" t="s">
        <v>78</v>
      </c>
      <c r="I29" s="81"/>
      <c r="J29" s="188" t="str">
        <f t="shared" si="3"/>
        <v>-</v>
      </c>
      <c r="K29" s="542" t="s">
        <v>78</v>
      </c>
      <c r="L29" s="543"/>
      <c r="M29" s="403" t="s">
        <v>123</v>
      </c>
      <c r="O29" s="141">
        <f t="shared" si="4"/>
        <v>0</v>
      </c>
      <c r="P29" s="141">
        <f>IFERROR(FIND("MS",#REF!,5),0)</f>
        <v>0</v>
      </c>
      <c r="Q29" s="141">
        <f t="shared" si="19"/>
        <v>0</v>
      </c>
      <c r="R29" s="141">
        <f>IFERROR(FIND("MS",D29,5),0)</f>
        <v>0</v>
      </c>
      <c r="S29" s="141">
        <f t="shared" si="14"/>
        <v>0</v>
      </c>
      <c r="T29" s="141">
        <f t="shared" si="15"/>
        <v>0</v>
      </c>
      <c r="U29" s="141">
        <f t="shared" si="16"/>
        <v>0</v>
      </c>
      <c r="V29" s="141"/>
      <c r="W29" s="141">
        <f t="shared" si="17"/>
        <v>0</v>
      </c>
      <c r="X29" s="141">
        <f t="shared" si="18"/>
        <v>0</v>
      </c>
      <c r="Z29" s="141">
        <f t="shared" si="9"/>
        <v>0</v>
      </c>
      <c r="AA29" s="141">
        <f t="shared" si="9"/>
        <v>0</v>
      </c>
      <c r="AB29" s="141">
        <f t="shared" si="9"/>
        <v>0</v>
      </c>
      <c r="AC29" s="141">
        <f t="shared" si="9"/>
        <v>0</v>
      </c>
      <c r="AD29" s="141">
        <f t="shared" si="9"/>
        <v>0</v>
      </c>
      <c r="AE29" s="141">
        <f t="shared" si="9"/>
        <v>0</v>
      </c>
      <c r="AF29" s="141">
        <f t="shared" si="9"/>
        <v>0</v>
      </c>
      <c r="AG29" s="141">
        <f t="shared" si="9"/>
        <v>0</v>
      </c>
      <c r="AH29" s="141">
        <f t="shared" si="9"/>
        <v>0</v>
      </c>
      <c r="AJ29" s="141">
        <f t="shared" si="10"/>
        <v>0</v>
      </c>
      <c r="AN29" s="141"/>
      <c r="AO29" s="141"/>
      <c r="AP29" s="141"/>
      <c r="AQ29" s="141"/>
      <c r="AR29" s="141"/>
    </row>
    <row r="30" spans="1:44" ht="35.1" customHeight="1">
      <c r="A30" s="189">
        <f t="shared" si="11"/>
        <v>43493</v>
      </c>
      <c r="B30" s="185">
        <f t="shared" si="8"/>
        <v>43493</v>
      </c>
      <c r="C30" s="190" t="s">
        <v>118</v>
      </c>
      <c r="D30" s="405" t="s">
        <v>185</v>
      </c>
      <c r="E30" s="404" t="s">
        <v>132</v>
      </c>
      <c r="F30" s="20"/>
      <c r="G30" s="190" t="s">
        <v>142</v>
      </c>
      <c r="H30" s="190" t="s">
        <v>173</v>
      </c>
      <c r="I30" s="81"/>
      <c r="J30" s="188" t="str">
        <f t="shared" si="3"/>
        <v>-</v>
      </c>
      <c r="K30" s="190" t="s">
        <v>163</v>
      </c>
      <c r="L30" s="405" t="s">
        <v>157</v>
      </c>
      <c r="M30" s="192" t="s">
        <v>123</v>
      </c>
      <c r="O30" s="141">
        <f t="shared" si="4"/>
        <v>0</v>
      </c>
      <c r="P30" s="141">
        <f>IFERROR(FIND("MS",D30,5),0)</f>
        <v>0</v>
      </c>
      <c r="Q30" s="141">
        <f t="shared" si="19"/>
        <v>0</v>
      </c>
      <c r="R30" s="141">
        <f>IFERROR(FIND("MS",F30,5),0)</f>
        <v>0</v>
      </c>
      <c r="S30" s="141">
        <f t="shared" si="14"/>
        <v>0</v>
      </c>
      <c r="T30" s="141">
        <f t="shared" si="15"/>
        <v>0</v>
      </c>
      <c r="U30" s="141">
        <f t="shared" si="16"/>
        <v>0</v>
      </c>
      <c r="V30" s="141"/>
      <c r="W30" s="141">
        <f t="shared" si="17"/>
        <v>0</v>
      </c>
      <c r="X30" s="141">
        <f t="shared" si="18"/>
        <v>0</v>
      </c>
      <c r="Z30" s="141">
        <f t="shared" si="9"/>
        <v>0</v>
      </c>
      <c r="AA30" s="141">
        <f t="shared" si="9"/>
        <v>0</v>
      </c>
      <c r="AB30" s="141">
        <f t="shared" si="9"/>
        <v>0</v>
      </c>
      <c r="AC30" s="141">
        <f t="shared" si="9"/>
        <v>0</v>
      </c>
      <c r="AD30" s="141">
        <f t="shared" si="9"/>
        <v>0</v>
      </c>
      <c r="AE30" s="141">
        <f t="shared" si="9"/>
        <v>0</v>
      </c>
      <c r="AF30" s="141">
        <f t="shared" si="9"/>
        <v>0</v>
      </c>
      <c r="AG30" s="141">
        <f t="shared" si="9"/>
        <v>0</v>
      </c>
      <c r="AH30" s="141">
        <f t="shared" si="9"/>
        <v>0</v>
      </c>
      <c r="AJ30" s="141">
        <f t="shared" si="10"/>
        <v>0</v>
      </c>
    </row>
    <row r="31" spans="1:44" s="141" customFormat="1" ht="35.1" customHeight="1">
      <c r="A31" s="189">
        <f t="shared" si="11"/>
        <v>43494</v>
      </c>
      <c r="B31" s="185">
        <f t="shared" si="8"/>
        <v>43494</v>
      </c>
      <c r="C31" s="190" t="s">
        <v>118</v>
      </c>
      <c r="D31" s="405" t="s">
        <v>185</v>
      </c>
      <c r="E31" s="404" t="s">
        <v>132</v>
      </c>
      <c r="F31" s="20"/>
      <c r="G31" s="556" t="s">
        <v>161</v>
      </c>
      <c r="H31" s="557"/>
      <c r="I31" s="81"/>
      <c r="J31" s="188" t="str">
        <f t="shared" si="3"/>
        <v>-</v>
      </c>
      <c r="K31" s="190" t="s">
        <v>163</v>
      </c>
      <c r="L31" s="405" t="s">
        <v>157</v>
      </c>
      <c r="M31" s="192" t="s">
        <v>123</v>
      </c>
      <c r="O31" s="141">
        <f>IFERROR(FIND("MS",#REF!,5),0)</f>
        <v>0</v>
      </c>
      <c r="P31" s="141">
        <f>IFERROR(FIND("MS",C31,5),0)</f>
        <v>0</v>
      </c>
      <c r="Q31" s="141">
        <f>IFERROR(FIND("MS",#REF!,5),0)</f>
        <v>0</v>
      </c>
      <c r="R31" s="141">
        <f>IFERROR(FIND("MS",F31,5),0)</f>
        <v>0</v>
      </c>
      <c r="S31" s="141">
        <f t="shared" si="14"/>
        <v>0</v>
      </c>
      <c r="T31" s="141">
        <f t="shared" si="15"/>
        <v>0</v>
      </c>
      <c r="U31" s="141">
        <f t="shared" si="16"/>
        <v>0</v>
      </c>
      <c r="W31" s="141">
        <f t="shared" si="17"/>
        <v>0</v>
      </c>
      <c r="X31" s="141">
        <f t="shared" si="18"/>
        <v>0</v>
      </c>
      <c r="Z31" s="141">
        <f t="shared" si="9"/>
        <v>0</v>
      </c>
      <c r="AA31" s="141">
        <f t="shared" si="9"/>
        <v>0</v>
      </c>
      <c r="AB31" s="141">
        <f t="shared" si="9"/>
        <v>0</v>
      </c>
      <c r="AC31" s="141">
        <f t="shared" si="9"/>
        <v>0</v>
      </c>
      <c r="AD31" s="141">
        <f t="shared" si="9"/>
        <v>0</v>
      </c>
      <c r="AE31" s="141">
        <f t="shared" si="9"/>
        <v>0</v>
      </c>
      <c r="AF31" s="141">
        <f t="shared" si="9"/>
        <v>0</v>
      </c>
      <c r="AG31" s="141">
        <f t="shared" si="9"/>
        <v>0</v>
      </c>
      <c r="AH31" s="141">
        <f t="shared" si="9"/>
        <v>0</v>
      </c>
      <c r="AJ31" s="141">
        <f t="shared" si="10"/>
        <v>0</v>
      </c>
      <c r="AN31" s="116"/>
      <c r="AO31" s="300"/>
      <c r="AP31" s="116"/>
      <c r="AQ31" s="116"/>
      <c r="AR31" s="116"/>
    </row>
    <row r="32" spans="1:44" s="141" customFormat="1" ht="35.1" customHeight="1">
      <c r="A32" s="189">
        <f t="shared" si="11"/>
        <v>43495</v>
      </c>
      <c r="B32" s="185">
        <f t="shared" si="8"/>
        <v>43495</v>
      </c>
      <c r="C32" s="190" t="s">
        <v>79</v>
      </c>
      <c r="D32" s="405" t="s">
        <v>185</v>
      </c>
      <c r="E32" s="404" t="s">
        <v>132</v>
      </c>
      <c r="F32" s="20"/>
      <c r="G32" s="190" t="s">
        <v>180</v>
      </c>
      <c r="H32" s="190" t="s">
        <v>173</v>
      </c>
      <c r="I32" s="191"/>
      <c r="J32" s="188" t="str">
        <f t="shared" si="3"/>
        <v>-</v>
      </c>
      <c r="K32" s="190" t="s">
        <v>163</v>
      </c>
      <c r="L32" s="405" t="s">
        <v>157</v>
      </c>
      <c r="M32" s="192" t="s">
        <v>125</v>
      </c>
      <c r="O32" s="141">
        <f>IFERROR(FIND("MS",#REF!,5),0)</f>
        <v>0</v>
      </c>
      <c r="P32" s="141">
        <f>IFERROR(FIND("MS",C32,5),0)</f>
        <v>0</v>
      </c>
      <c r="Q32" s="141">
        <f>IFERROR(FIND("MS",#REF!,5),0)</f>
        <v>0</v>
      </c>
      <c r="R32" s="141">
        <f>IFERROR(FIND("MS",D32,5),0)</f>
        <v>0</v>
      </c>
      <c r="S32" s="141">
        <f t="shared" si="14"/>
        <v>0</v>
      </c>
      <c r="T32" s="141">
        <f t="shared" si="15"/>
        <v>0</v>
      </c>
      <c r="U32" s="141">
        <f t="shared" si="16"/>
        <v>0</v>
      </c>
      <c r="W32" s="141">
        <f t="shared" si="17"/>
        <v>0</v>
      </c>
      <c r="X32" s="141">
        <f t="shared" si="18"/>
        <v>0</v>
      </c>
      <c r="Z32" s="141">
        <f t="shared" si="9"/>
        <v>0</v>
      </c>
      <c r="AA32" s="141">
        <f t="shared" si="9"/>
        <v>0</v>
      </c>
      <c r="AB32" s="141">
        <f t="shared" si="9"/>
        <v>0</v>
      </c>
      <c r="AC32" s="141">
        <f t="shared" si="9"/>
        <v>0</v>
      </c>
      <c r="AD32" s="141">
        <f t="shared" si="9"/>
        <v>0</v>
      </c>
      <c r="AE32" s="141">
        <f t="shared" si="9"/>
        <v>0</v>
      </c>
      <c r="AF32" s="141">
        <f t="shared" si="9"/>
        <v>0</v>
      </c>
      <c r="AG32" s="141">
        <f t="shared" si="9"/>
        <v>0</v>
      </c>
      <c r="AH32" s="141">
        <f t="shared" si="9"/>
        <v>0</v>
      </c>
      <c r="AJ32" s="141">
        <f t="shared" si="10"/>
        <v>0</v>
      </c>
    </row>
    <row r="33" spans="1:44" ht="35.1" customHeight="1">
      <c r="A33" s="199">
        <f>A32+1</f>
        <v>43496</v>
      </c>
      <c r="B33" s="200">
        <f t="shared" si="8"/>
        <v>43496</v>
      </c>
      <c r="C33" s="201" t="s">
        <v>79</v>
      </c>
      <c r="D33" s="202" t="s">
        <v>185</v>
      </c>
      <c r="E33" s="203" t="s">
        <v>132</v>
      </c>
      <c r="F33" s="204"/>
      <c r="G33" s="201" t="s">
        <v>142</v>
      </c>
      <c r="H33" s="201" t="s">
        <v>173</v>
      </c>
      <c r="I33" s="205"/>
      <c r="J33" s="206" t="str">
        <f t="shared" si="3"/>
        <v>-</v>
      </c>
      <c r="K33" s="201" t="s">
        <v>163</v>
      </c>
      <c r="L33" s="202" t="s">
        <v>157</v>
      </c>
      <c r="M33" s="207" t="s">
        <v>126</v>
      </c>
      <c r="O33" s="141">
        <f>IFERROR(FIND("MS",C33,5),0)</f>
        <v>0</v>
      </c>
      <c r="P33" s="141">
        <f>IFERROR(FIND("MS",#REF!,5),0)</f>
        <v>0</v>
      </c>
      <c r="Q33" s="141">
        <f>IFERROR(FIND("MS",E33,5),0)</f>
        <v>0</v>
      </c>
      <c r="R33" s="141">
        <f>IFERROR(FIND("MS",D33,5),0)</f>
        <v>0</v>
      </c>
      <c r="S33" s="141">
        <f t="shared" si="14"/>
        <v>0</v>
      </c>
      <c r="T33" s="141">
        <f t="shared" si="15"/>
        <v>0</v>
      </c>
      <c r="U33" s="141">
        <f t="shared" si="16"/>
        <v>0</v>
      </c>
      <c r="V33" s="141"/>
      <c r="W33" s="141">
        <f t="shared" si="17"/>
        <v>0</v>
      </c>
      <c r="X33" s="141">
        <f t="shared" si="18"/>
        <v>0</v>
      </c>
      <c r="Z33" s="141">
        <f t="shared" si="9"/>
        <v>0</v>
      </c>
      <c r="AA33" s="141">
        <f t="shared" si="9"/>
        <v>0</v>
      </c>
      <c r="AB33" s="141">
        <f t="shared" si="9"/>
        <v>0</v>
      </c>
      <c r="AC33" s="141">
        <f t="shared" si="9"/>
        <v>0</v>
      </c>
      <c r="AD33" s="141">
        <f t="shared" si="9"/>
        <v>0</v>
      </c>
      <c r="AE33" s="141">
        <f t="shared" si="9"/>
        <v>0</v>
      </c>
      <c r="AF33" s="141">
        <f t="shared" si="9"/>
        <v>0</v>
      </c>
      <c r="AG33" s="141">
        <f t="shared" si="9"/>
        <v>0</v>
      </c>
      <c r="AH33" s="141">
        <f t="shared" si="9"/>
        <v>0</v>
      </c>
      <c r="AJ33" s="141">
        <f t="shared" si="10"/>
        <v>0</v>
      </c>
      <c r="AN33" s="141"/>
      <c r="AO33" s="141"/>
      <c r="AP33" s="141"/>
      <c r="AQ33" s="141"/>
      <c r="AR33" s="141"/>
    </row>
    <row r="34" spans="1:44" s="173" customFormat="1" ht="35.1" customHeight="1">
      <c r="A34" s="26"/>
      <c r="B34" s="27"/>
      <c r="O34" s="173">
        <f>IFERROR(FIND("MS",'ŞUBAT 2019'!C3,5),0)</f>
        <v>0</v>
      </c>
      <c r="P34" s="173">
        <f>IFERROR(FIND("MS",'ŞUBAT 2019'!D3,5),0)</f>
        <v>0</v>
      </c>
      <c r="Q34" s="173">
        <f>IFERROR(FIND("MS",'ŞUBAT 2019'!E3,5),0)</f>
        <v>0</v>
      </c>
      <c r="R34" s="173">
        <f>IFERROR(FIND("MS",'ŞUBAT 2019'!F3,5),0)</f>
        <v>0</v>
      </c>
      <c r="S34" s="173">
        <f>IFERROR(FIND("MS",'ŞUBAT 2019'!G3,5),0)</f>
        <v>0</v>
      </c>
      <c r="T34" s="173">
        <f>IFERROR(FIND("MS",'ŞUBAT 2019'!H3,5),0)</f>
        <v>0</v>
      </c>
      <c r="U34" s="173">
        <f>IFERROR(FIND("MS",'ŞUBAT 2019'!I3,5),0)</f>
        <v>0</v>
      </c>
      <c r="W34" s="173">
        <f>IFERROR(FIND("MS",'ŞUBAT 2019'!K3,5),0)</f>
        <v>0</v>
      </c>
      <c r="X34" s="173">
        <f>IFERROR(FIND("MS",'ŞUBAT 2019'!L3,5),0)</f>
        <v>0</v>
      </c>
      <c r="Z34" s="173">
        <f t="shared" si="9"/>
        <v>0</v>
      </c>
      <c r="AA34" s="173">
        <f t="shared" si="9"/>
        <v>0</v>
      </c>
      <c r="AB34" s="173">
        <f t="shared" si="9"/>
        <v>0</v>
      </c>
      <c r="AC34" s="173">
        <f t="shared" si="9"/>
        <v>0</v>
      </c>
      <c r="AD34" s="173">
        <f t="shared" si="9"/>
        <v>0</v>
      </c>
      <c r="AE34" s="173">
        <f t="shared" si="9"/>
        <v>0</v>
      </c>
      <c r="AF34" s="173">
        <f t="shared" si="9"/>
        <v>0</v>
      </c>
      <c r="AG34" s="173">
        <f t="shared" si="9"/>
        <v>0</v>
      </c>
      <c r="AH34" s="173">
        <f t="shared" si="9"/>
        <v>0</v>
      </c>
      <c r="AJ34" s="173">
        <f t="shared" si="10"/>
        <v>0</v>
      </c>
      <c r="AN34" s="116"/>
      <c r="AO34" s="300"/>
      <c r="AP34" s="116"/>
      <c r="AQ34" s="116"/>
      <c r="AR34" s="116"/>
    </row>
    <row r="35" spans="1:44" s="173" customFormat="1" ht="35.1" customHeight="1">
      <c r="A35" s="26"/>
      <c r="B35" s="27"/>
      <c r="O35" s="173">
        <f>IFERROR(FIND("MS",'ŞUBAT 2019'!C4,5),0)</f>
        <v>11</v>
      </c>
      <c r="P35" s="173">
        <f>IFERROR(FIND("MS",'ŞUBAT 2019'!D4,5),0)</f>
        <v>0</v>
      </c>
      <c r="Q35" s="173">
        <f>IFERROR(FIND("MS",'ŞUBAT 2019'!E4,5),0)</f>
        <v>0</v>
      </c>
      <c r="R35" s="173">
        <f>IFERROR(FIND("MS",'ŞUBAT 2019'!F4,5),0)</f>
        <v>0</v>
      </c>
      <c r="S35" s="173">
        <f>IFERROR(FIND("MS",'ŞUBAT 2019'!G4,5),0)</f>
        <v>0</v>
      </c>
      <c r="T35" s="173">
        <f>IFERROR(FIND("MS",'ŞUBAT 2019'!H4,5),0)</f>
        <v>0</v>
      </c>
      <c r="U35" s="173">
        <f>IFERROR(FIND("MS",'ŞUBAT 2019'!I4,5),0)</f>
        <v>0</v>
      </c>
      <c r="W35" s="173">
        <f>IFERROR(FIND("MS",'ŞUBAT 2019'!K4,5),0)</f>
        <v>0</v>
      </c>
      <c r="X35" s="173">
        <f>IFERROR(FIND("MS",'ŞUBAT 2019'!L4,5),0)</f>
        <v>0</v>
      </c>
      <c r="Z35" s="173">
        <f t="shared" si="9"/>
        <v>0</v>
      </c>
      <c r="AA35" s="173">
        <f t="shared" si="9"/>
        <v>0</v>
      </c>
      <c r="AB35" s="173">
        <f t="shared" si="9"/>
        <v>0</v>
      </c>
      <c r="AC35" s="173">
        <f t="shared" si="9"/>
        <v>0</v>
      </c>
      <c r="AD35" s="173">
        <f t="shared" si="9"/>
        <v>0</v>
      </c>
      <c r="AE35" s="173">
        <f t="shared" si="9"/>
        <v>0</v>
      </c>
      <c r="AF35" s="173">
        <f t="shared" si="9"/>
        <v>0</v>
      </c>
      <c r="AG35" s="173">
        <f t="shared" si="9"/>
        <v>0</v>
      </c>
      <c r="AH35" s="173">
        <f t="shared" si="9"/>
        <v>0</v>
      </c>
      <c r="AJ35" s="173">
        <f t="shared" si="10"/>
        <v>0</v>
      </c>
    </row>
    <row r="36" spans="1:44" s="140" customFormat="1" ht="25.15" customHeight="1">
      <c r="A36" s="26"/>
      <c r="B36" s="27"/>
      <c r="O36" s="173">
        <f>IFERROR(FIND("MS",'ŞUBAT 2019'!C5,5),0)</f>
        <v>0</v>
      </c>
      <c r="P36" s="173">
        <f>IFERROR(FIND("MS",'ŞUBAT 2019'!D5,5),0)</f>
        <v>0</v>
      </c>
      <c r="Q36" s="173">
        <f>IFERROR(FIND("MS",'ŞUBAT 2019'!E5,5),0)</f>
        <v>0</v>
      </c>
      <c r="R36" s="173">
        <f>IFERROR(FIND("MS",'ŞUBAT 2019'!F5,5),0)</f>
        <v>0</v>
      </c>
      <c r="S36" s="173">
        <f>IFERROR(FIND("MS",'ŞUBAT 2019'!G5,5),0)</f>
        <v>0</v>
      </c>
      <c r="T36" s="173">
        <f>IFERROR(FIND("MS",'ŞUBAT 2019'!H5,5),0)</f>
        <v>0</v>
      </c>
      <c r="U36" s="173">
        <f>IFERROR(FIND("MS",'ŞUBAT 2019'!I5,5),0)</f>
        <v>0</v>
      </c>
      <c r="V36" s="173"/>
      <c r="W36" s="173">
        <f>IFERROR(FIND("MS",'ŞUBAT 2019'!K5,5),0)</f>
        <v>0</v>
      </c>
      <c r="X36" s="173">
        <f>IFERROR(FIND("MS",'ŞUBAT 2019'!L5,5),0)</f>
        <v>0</v>
      </c>
      <c r="Z36" s="173">
        <f t="shared" si="9"/>
        <v>0</v>
      </c>
      <c r="AA36" s="173">
        <f t="shared" si="9"/>
        <v>0</v>
      </c>
      <c r="AB36" s="173">
        <f t="shared" si="9"/>
        <v>0</v>
      </c>
      <c r="AC36" s="173">
        <f t="shared" si="9"/>
        <v>0</v>
      </c>
      <c r="AD36" s="173">
        <f t="shared" si="9"/>
        <v>0</v>
      </c>
      <c r="AE36" s="173">
        <f t="shared" si="9"/>
        <v>0</v>
      </c>
      <c r="AF36" s="173">
        <f t="shared" si="9"/>
        <v>0</v>
      </c>
      <c r="AG36" s="173">
        <f t="shared" si="9"/>
        <v>0</v>
      </c>
      <c r="AH36" s="173">
        <f t="shared" si="9"/>
        <v>0</v>
      </c>
      <c r="AJ36" s="173">
        <f t="shared" si="10"/>
        <v>0</v>
      </c>
      <c r="AN36" s="173"/>
      <c r="AO36" s="173"/>
      <c r="AP36" s="173"/>
      <c r="AQ36" s="173"/>
      <c r="AR36" s="173"/>
    </row>
    <row r="37" spans="1:44" ht="25.15" customHeight="1" thickBot="1">
      <c r="A37" s="168"/>
      <c r="B37" s="169"/>
      <c r="C37" s="170"/>
      <c r="D37" s="170"/>
      <c r="E37" s="170"/>
      <c r="F37" s="170"/>
      <c r="G37" s="170"/>
      <c r="H37" s="170"/>
      <c r="I37" s="170"/>
      <c r="J37" s="171"/>
      <c r="K37" s="170"/>
      <c r="L37" s="170"/>
      <c r="M37" s="172"/>
      <c r="O37" s="141">
        <f t="shared" ref="O37:U37" si="20">IFERROR(FIND("MS",C37,5),0)</f>
        <v>0</v>
      </c>
      <c r="P37" s="141">
        <f t="shared" si="20"/>
        <v>0</v>
      </c>
      <c r="Q37" s="141">
        <f t="shared" si="20"/>
        <v>0</v>
      </c>
      <c r="R37" s="141">
        <f t="shared" si="20"/>
        <v>0</v>
      </c>
      <c r="S37" s="141">
        <f t="shared" si="20"/>
        <v>0</v>
      </c>
      <c r="T37" s="141">
        <f t="shared" si="20"/>
        <v>0</v>
      </c>
      <c r="U37" s="141">
        <f t="shared" si="20"/>
        <v>0</v>
      </c>
      <c r="V37" s="141"/>
      <c r="W37" s="141">
        <f>IFERROR(FIND("MS",K37,5),0)</f>
        <v>0</v>
      </c>
      <c r="X37" s="141">
        <f>IFERROR(FIND("MS",L37,5),0)</f>
        <v>0</v>
      </c>
      <c r="Z37" s="141">
        <f t="shared" si="9"/>
        <v>0</v>
      </c>
      <c r="AA37" s="141">
        <f t="shared" si="9"/>
        <v>0</v>
      </c>
      <c r="AB37" s="141">
        <f t="shared" si="9"/>
        <v>0</v>
      </c>
      <c r="AC37" s="141">
        <f t="shared" si="9"/>
        <v>0</v>
      </c>
      <c r="AD37" s="141">
        <f t="shared" si="9"/>
        <v>0</v>
      </c>
      <c r="AE37" s="141">
        <f t="shared" si="9"/>
        <v>0</v>
      </c>
      <c r="AF37" s="141">
        <f t="shared" si="9"/>
        <v>0</v>
      </c>
      <c r="AG37" s="141">
        <f t="shared" si="9"/>
        <v>0</v>
      </c>
      <c r="AH37" s="141">
        <f t="shared" si="9"/>
        <v>0</v>
      </c>
      <c r="AJ37" s="141">
        <f t="shared" si="10"/>
        <v>0</v>
      </c>
      <c r="AN37" s="140"/>
      <c r="AO37" s="140"/>
      <c r="AP37" s="140"/>
      <c r="AQ37" s="140"/>
      <c r="AR37" s="140"/>
    </row>
    <row r="38" spans="1:44" ht="25.15" customHeight="1" thickBot="1">
      <c r="A38" s="544" t="s">
        <v>54</v>
      </c>
      <c r="B38" s="545"/>
      <c r="C38" s="545"/>
      <c r="D38" s="545"/>
      <c r="E38" s="545"/>
      <c r="F38" s="545"/>
      <c r="G38" s="545"/>
      <c r="H38" s="545"/>
      <c r="I38" s="545"/>
      <c r="J38" s="545"/>
      <c r="K38" s="545"/>
      <c r="L38" s="545"/>
      <c r="M38" s="545"/>
      <c r="N38" s="545"/>
      <c r="O38" s="146"/>
    </row>
    <row r="39" spans="1:44" ht="38.25" customHeight="1" thickBot="1">
      <c r="A39" s="546" t="s">
        <v>57</v>
      </c>
      <c r="B39" s="548" t="s">
        <v>51</v>
      </c>
      <c r="C39" s="548"/>
      <c r="D39" s="548"/>
      <c r="E39" s="548"/>
      <c r="F39" s="548"/>
      <c r="G39" s="549"/>
      <c r="H39" s="550" t="s">
        <v>55</v>
      </c>
      <c r="I39" s="551"/>
      <c r="J39" s="551"/>
      <c r="K39" s="551"/>
      <c r="L39" s="551"/>
      <c r="M39" s="551"/>
      <c r="N39" s="552" t="s">
        <v>58</v>
      </c>
      <c r="O39" s="147"/>
    </row>
    <row r="40" spans="1:44" ht="25.15" customHeight="1" thickBot="1">
      <c r="A40" s="547"/>
      <c r="B40" s="554">
        <f>A3</f>
        <v>43466</v>
      </c>
      <c r="C40" s="555"/>
      <c r="D40" s="97" t="s">
        <v>15</v>
      </c>
      <c r="E40" s="575" t="s">
        <v>50</v>
      </c>
      <c r="F40" s="576"/>
      <c r="G40" s="577"/>
      <c r="H40" s="578" t="s">
        <v>56</v>
      </c>
      <c r="I40" s="579"/>
      <c r="J40" s="580"/>
      <c r="K40" s="581" t="s">
        <v>52</v>
      </c>
      <c r="L40" s="582"/>
      <c r="M40" s="582"/>
      <c r="N40" s="553"/>
      <c r="O40" s="144"/>
    </row>
    <row r="41" spans="1:44" ht="25.15" customHeight="1" thickBot="1">
      <c r="A41" s="39"/>
      <c r="B41" s="568" t="str">
        <f>'TÜM YIL SAAT HESAPLAMA '!C2</f>
        <v>A kişisi</v>
      </c>
      <c r="C41" s="569"/>
      <c r="D41" s="98">
        <f t="shared" ref="D41:D54" si="21">(D75*I75)+(E75*K75)+(G75*L75)+(A41)+N41</f>
        <v>162</v>
      </c>
      <c r="E41" s="89" t="str">
        <f>K58</f>
        <v>A kişisi (MS)</v>
      </c>
      <c r="F41" s="90"/>
      <c r="G41" s="91">
        <f t="shared" ref="G41:G54" si="22">(L58*I75)+(M58*I75)+(N58*I75)-(L41*I75)+(L41*L75)+(O58*K75)+(A41)</f>
        <v>0</v>
      </c>
      <c r="H41" s="583" t="str">
        <f>B41</f>
        <v>A kişisi</v>
      </c>
      <c r="I41" s="583"/>
      <c r="J41" s="571">
        <v>2</v>
      </c>
      <c r="K41" s="572"/>
      <c r="L41" s="584"/>
      <c r="M41" s="585"/>
      <c r="N41" s="148"/>
      <c r="O41" s="149"/>
      <c r="P41" s="149"/>
    </row>
    <row r="42" spans="1:44" ht="25.15" customHeight="1" thickBot="1">
      <c r="A42" s="41"/>
      <c r="B42" s="568" t="str">
        <f>'TÜM YIL SAAT HESAPLAMA '!G2</f>
        <v>C kişisi</v>
      </c>
      <c r="C42" s="569"/>
      <c r="D42" s="98">
        <f t="shared" si="21"/>
        <v>0</v>
      </c>
      <c r="E42" s="92" t="str">
        <f t="shared" ref="E42:E54" si="23">K59</f>
        <v>C kişisi (MS)</v>
      </c>
      <c r="F42" s="93"/>
      <c r="G42" s="91">
        <f t="shared" si="22"/>
        <v>0</v>
      </c>
      <c r="H42" s="570" t="str">
        <f>B42</f>
        <v>C kişisi</v>
      </c>
      <c r="I42" s="570"/>
      <c r="J42" s="571"/>
      <c r="K42" s="572"/>
      <c r="L42" s="573"/>
      <c r="M42" s="574"/>
      <c r="N42" s="150"/>
      <c r="O42" s="149"/>
      <c r="P42" s="149"/>
    </row>
    <row r="43" spans="1:44" ht="25.15" customHeight="1" thickBot="1">
      <c r="A43" s="41"/>
      <c r="B43" s="568" t="str">
        <f>'TÜM YIL SAAT HESAPLAMA '!I2</f>
        <v>D kişisi</v>
      </c>
      <c r="C43" s="569"/>
      <c r="D43" s="98">
        <f t="shared" si="21"/>
        <v>16</v>
      </c>
      <c r="E43" s="92" t="str">
        <f t="shared" si="23"/>
        <v>D kişisi (MS)</v>
      </c>
      <c r="F43" s="93"/>
      <c r="G43" s="91">
        <f t="shared" si="22"/>
        <v>0</v>
      </c>
      <c r="H43" s="570" t="str">
        <f t="shared" ref="H43:H51" si="24">B43</f>
        <v>D kişisi</v>
      </c>
      <c r="I43" s="570"/>
      <c r="J43" s="571"/>
      <c r="K43" s="572"/>
      <c r="L43" s="573"/>
      <c r="M43" s="574"/>
      <c r="N43" s="150"/>
      <c r="O43" s="149"/>
      <c r="P43" s="151"/>
    </row>
    <row r="44" spans="1:44" ht="25.15" customHeight="1" thickBot="1">
      <c r="A44" s="41"/>
      <c r="B44" s="568" t="str">
        <f>'TÜM YIL SAAT HESAPLAMA '!K2</f>
        <v>E kişisi</v>
      </c>
      <c r="C44" s="569"/>
      <c r="D44" s="98">
        <f t="shared" si="21"/>
        <v>174</v>
      </c>
      <c r="E44" s="92" t="str">
        <f t="shared" si="23"/>
        <v>E kişisi (MS)</v>
      </c>
      <c r="F44" s="93"/>
      <c r="G44" s="91">
        <f t="shared" si="22"/>
        <v>0</v>
      </c>
      <c r="H44" s="570" t="str">
        <f t="shared" si="24"/>
        <v>E kişisi</v>
      </c>
      <c r="I44" s="570"/>
      <c r="J44" s="571"/>
      <c r="K44" s="586"/>
      <c r="L44" s="587"/>
      <c r="M44" s="587"/>
      <c r="N44" s="150"/>
      <c r="O44" s="149"/>
      <c r="P44" s="151"/>
    </row>
    <row r="45" spans="1:44" ht="24.6" customHeight="1" thickBot="1">
      <c r="A45" s="41"/>
      <c r="B45" s="588" t="str">
        <f>'TÜM YIL SAAT HESAPLAMA '!M2</f>
        <v>F kişisi</v>
      </c>
      <c r="C45" s="569"/>
      <c r="D45" s="98">
        <f t="shared" si="21"/>
        <v>177.5</v>
      </c>
      <c r="E45" s="92" t="str">
        <f t="shared" si="23"/>
        <v>F kişisi (MS)</v>
      </c>
      <c r="F45" s="93"/>
      <c r="G45" s="91">
        <f t="shared" si="22"/>
        <v>0</v>
      </c>
      <c r="H45" s="570" t="str">
        <f t="shared" si="24"/>
        <v>F kişisi</v>
      </c>
      <c r="I45" s="570"/>
      <c r="J45" s="571"/>
      <c r="K45" s="572"/>
      <c r="L45" s="573"/>
      <c r="M45" s="574"/>
      <c r="N45" s="150">
        <v>-1.5</v>
      </c>
      <c r="O45" s="149"/>
      <c r="P45" s="151"/>
    </row>
    <row r="46" spans="1:44" ht="25.15" customHeight="1" thickBot="1">
      <c r="A46" s="41"/>
      <c r="B46" s="568" t="str">
        <f>'TÜM YIL SAAT HESAPLAMA '!O2</f>
        <v>G kişisi</v>
      </c>
      <c r="C46" s="569"/>
      <c r="D46" s="98">
        <f t="shared" si="21"/>
        <v>186</v>
      </c>
      <c r="E46" s="92" t="str">
        <f t="shared" si="23"/>
        <v>G kişisi (MS)</v>
      </c>
      <c r="F46" s="93"/>
      <c r="G46" s="91">
        <f t="shared" si="22"/>
        <v>0</v>
      </c>
      <c r="H46" s="570" t="str">
        <f t="shared" si="24"/>
        <v>G kişisi</v>
      </c>
      <c r="I46" s="570"/>
      <c r="J46" s="571">
        <v>2</v>
      </c>
      <c r="K46" s="572"/>
      <c r="L46" s="573"/>
      <c r="M46" s="574"/>
      <c r="N46" s="150"/>
      <c r="O46" s="149"/>
      <c r="P46" s="151"/>
    </row>
    <row r="47" spans="1:44" ht="25.15" customHeight="1" thickBot="1">
      <c r="A47" s="41">
        <v>5</v>
      </c>
      <c r="B47" s="568" t="str">
        <f>'TÜM YIL SAAT HESAPLAMA '!Q2</f>
        <v>H kişisi</v>
      </c>
      <c r="C47" s="569"/>
      <c r="D47" s="98">
        <f t="shared" si="21"/>
        <v>184</v>
      </c>
      <c r="E47" s="92" t="str">
        <f t="shared" si="23"/>
        <v>H kişisi (MS)</v>
      </c>
      <c r="F47" s="93"/>
      <c r="G47" s="91">
        <f t="shared" si="22"/>
        <v>5</v>
      </c>
      <c r="H47" s="570" t="str">
        <f t="shared" si="24"/>
        <v>H kişisi</v>
      </c>
      <c r="I47" s="570"/>
      <c r="J47" s="571"/>
      <c r="K47" s="572"/>
      <c r="L47" s="573"/>
      <c r="M47" s="574"/>
      <c r="N47" s="150"/>
      <c r="O47" s="149"/>
      <c r="P47" s="151"/>
    </row>
    <row r="48" spans="1:44" ht="25.15" customHeight="1" thickBot="1">
      <c r="A48" s="41"/>
      <c r="B48" s="568" t="str">
        <f>'TÜM YIL SAAT HESAPLAMA '!S2</f>
        <v>I kişisi</v>
      </c>
      <c r="C48" s="569"/>
      <c r="D48" s="98">
        <f t="shared" si="21"/>
        <v>182</v>
      </c>
      <c r="E48" s="92" t="str">
        <f t="shared" si="23"/>
        <v>I kişisi (MS)</v>
      </c>
      <c r="F48" s="93"/>
      <c r="G48" s="94">
        <f t="shared" si="22"/>
        <v>0</v>
      </c>
      <c r="H48" s="591" t="str">
        <f t="shared" si="24"/>
        <v>I kişisi</v>
      </c>
      <c r="I48" s="592"/>
      <c r="J48" s="571">
        <v>2</v>
      </c>
      <c r="K48" s="572"/>
      <c r="L48" s="573"/>
      <c r="M48" s="574"/>
      <c r="N48" s="150">
        <v>-4</v>
      </c>
      <c r="O48" s="149"/>
      <c r="P48" s="151"/>
    </row>
    <row r="49" spans="1:44" ht="25.15" customHeight="1" thickBot="1">
      <c r="A49" s="41"/>
      <c r="B49" s="568" t="s">
        <v>173</v>
      </c>
      <c r="C49" s="569"/>
      <c r="D49" s="98">
        <f t="shared" si="21"/>
        <v>178</v>
      </c>
      <c r="E49" s="92" t="str">
        <f t="shared" si="23"/>
        <v>J kişisi (MS)</v>
      </c>
      <c r="F49" s="93"/>
      <c r="G49" s="94">
        <f t="shared" si="22"/>
        <v>0</v>
      </c>
      <c r="H49" s="591" t="str">
        <f t="shared" si="24"/>
        <v>J kişisi</v>
      </c>
      <c r="I49" s="592"/>
      <c r="J49" s="571">
        <v>2</v>
      </c>
      <c r="K49" s="572"/>
      <c r="L49" s="573"/>
      <c r="M49" s="574"/>
      <c r="N49" s="150"/>
      <c r="O49" s="149"/>
      <c r="P49" s="151"/>
    </row>
    <row r="50" spans="1:44" ht="27" customHeight="1" thickBot="1">
      <c r="A50" s="41"/>
      <c r="B50" s="589" t="str">
        <f>'TÜM YIL SAAT HESAPLAMA '!W2</f>
        <v>K kişisi</v>
      </c>
      <c r="C50" s="590"/>
      <c r="D50" s="98">
        <f t="shared" si="21"/>
        <v>198.5</v>
      </c>
      <c r="E50" s="92" t="str">
        <f t="shared" si="23"/>
        <v>K kişisi (MS)</v>
      </c>
      <c r="F50" s="93"/>
      <c r="G50" s="94">
        <f t="shared" si="22"/>
        <v>0</v>
      </c>
      <c r="H50" s="591" t="str">
        <f t="shared" si="24"/>
        <v>K kişisi</v>
      </c>
      <c r="I50" s="592"/>
      <c r="J50" s="571">
        <v>2</v>
      </c>
      <c r="K50" s="572"/>
      <c r="L50" s="573"/>
      <c r="M50" s="574"/>
      <c r="N50" s="150"/>
      <c r="O50" s="149"/>
      <c r="P50" s="151"/>
    </row>
    <row r="51" spans="1:44" ht="27" customHeight="1" thickBot="1">
      <c r="A51" s="41"/>
      <c r="B51" s="568" t="str">
        <f>'TÜM YIL SAAT HESAPLAMA '!Y2</f>
        <v>L kişisi</v>
      </c>
      <c r="C51" s="569"/>
      <c r="D51" s="98">
        <f t="shared" si="21"/>
        <v>186</v>
      </c>
      <c r="E51" s="92" t="str">
        <f t="shared" si="23"/>
        <v>L kişisi (MS)</v>
      </c>
      <c r="F51" s="93"/>
      <c r="G51" s="94">
        <f t="shared" si="22"/>
        <v>0</v>
      </c>
      <c r="H51" s="591" t="str">
        <f t="shared" si="24"/>
        <v>L kişisi</v>
      </c>
      <c r="I51" s="592"/>
      <c r="J51" s="571">
        <v>2</v>
      </c>
      <c r="K51" s="572"/>
      <c r="L51" s="573"/>
      <c r="M51" s="574"/>
      <c r="N51" s="150"/>
      <c r="O51" s="149"/>
      <c r="P51" s="151"/>
    </row>
    <row r="52" spans="1:44" ht="27" customHeight="1" thickBot="1">
      <c r="A52" s="41"/>
      <c r="B52" s="568" t="str">
        <f>'TÜM YIL SAAT HESAPLAMA '!AA2</f>
        <v>M kişisi</v>
      </c>
      <c r="C52" s="569"/>
      <c r="D52" s="98">
        <f t="shared" si="21"/>
        <v>0</v>
      </c>
      <c r="E52" s="92" t="str">
        <f t="shared" si="23"/>
        <v>M kişisi (MS)</v>
      </c>
      <c r="F52" s="93"/>
      <c r="G52" s="94">
        <f t="shared" si="22"/>
        <v>0</v>
      </c>
      <c r="H52" s="591" t="str">
        <f>B52</f>
        <v>M kişisi</v>
      </c>
      <c r="I52" s="592"/>
      <c r="J52" s="571"/>
      <c r="K52" s="572"/>
      <c r="L52" s="573"/>
      <c r="M52" s="574"/>
      <c r="N52" s="150"/>
      <c r="O52" s="149"/>
      <c r="P52" s="151"/>
    </row>
    <row r="53" spans="1:44" ht="27" customHeight="1" thickBot="1">
      <c r="A53" s="41"/>
      <c r="B53" s="568" t="str">
        <f>'TÜM YIL SAAT HESAPLAMA '!AC2</f>
        <v>N kişisi</v>
      </c>
      <c r="C53" s="569"/>
      <c r="D53" s="98">
        <f t="shared" si="21"/>
        <v>0</v>
      </c>
      <c r="E53" s="92" t="str">
        <f t="shared" si="23"/>
        <v>N kişisi (MS)</v>
      </c>
      <c r="F53" s="93"/>
      <c r="G53" s="94">
        <f t="shared" si="22"/>
        <v>0</v>
      </c>
      <c r="H53" s="591" t="str">
        <f t="shared" ref="H53:H54" si="25">B53</f>
        <v>N kişisi</v>
      </c>
      <c r="I53" s="592"/>
      <c r="J53" s="571"/>
      <c r="K53" s="572"/>
      <c r="L53" s="573"/>
      <c r="M53" s="574"/>
      <c r="N53" s="150"/>
      <c r="O53" s="149"/>
      <c r="P53" s="151"/>
    </row>
    <row r="54" spans="1:44" s="152" customFormat="1" ht="24" thickBot="1">
      <c r="A54" s="41"/>
      <c r="B54" s="593" t="str">
        <f>'TÜM YIL SAAT HESAPLAMA '!AE2</f>
        <v>YENİ PERSONEL 3</v>
      </c>
      <c r="C54" s="594"/>
      <c r="D54" s="98">
        <f t="shared" si="21"/>
        <v>0</v>
      </c>
      <c r="E54" s="95" t="str">
        <f t="shared" si="23"/>
        <v>YENİ PERSONEL 3 (MS)</v>
      </c>
      <c r="F54" s="96"/>
      <c r="G54" s="94">
        <f t="shared" si="22"/>
        <v>0</v>
      </c>
      <c r="H54" s="595" t="str">
        <f t="shared" si="25"/>
        <v>YENİ PERSONEL 3</v>
      </c>
      <c r="I54" s="596"/>
      <c r="J54" s="571"/>
      <c r="K54" s="572"/>
      <c r="L54" s="597"/>
      <c r="M54" s="598"/>
      <c r="N54" s="150"/>
      <c r="O54" s="149"/>
      <c r="P54" s="151"/>
      <c r="AN54" s="116"/>
      <c r="AO54" s="300"/>
      <c r="AP54" s="116"/>
      <c r="AQ54" s="116"/>
      <c r="AR54" s="116"/>
    </row>
    <row r="55" spans="1:44" ht="19.899999999999999" customHeight="1" thickBot="1">
      <c r="A55" s="82"/>
      <c r="B55" s="599"/>
      <c r="C55" s="599"/>
      <c r="D55" s="153"/>
      <c r="E55" s="153"/>
      <c r="F55" s="153"/>
      <c r="G55" s="45"/>
      <c r="H55" s="118"/>
      <c r="I55" s="154"/>
      <c r="J55" s="118"/>
      <c r="K55" s="47"/>
      <c r="L55" s="155"/>
      <c r="M55" s="156"/>
      <c r="N55" s="157"/>
      <c r="O55" s="149"/>
      <c r="P55" s="151"/>
      <c r="AN55" s="152"/>
      <c r="AO55" s="152"/>
      <c r="AP55" s="152"/>
      <c r="AQ55" s="152"/>
      <c r="AR55" s="152"/>
    </row>
    <row r="56" spans="1:44" ht="19.899999999999999" customHeight="1">
      <c r="A56" s="82"/>
      <c r="B56" s="599"/>
      <c r="C56" s="599"/>
      <c r="D56" s="4" t="s">
        <v>9</v>
      </c>
      <c r="E56" s="5" t="s">
        <v>2</v>
      </c>
      <c r="F56" s="5"/>
      <c r="G56" s="51" t="s">
        <v>10</v>
      </c>
      <c r="H56" s="51" t="s">
        <v>9</v>
      </c>
      <c r="I56" s="52" t="s">
        <v>17</v>
      </c>
      <c r="J56" s="119"/>
      <c r="K56" s="53"/>
      <c r="L56" s="601" t="s">
        <v>48</v>
      </c>
      <c r="M56" s="603" t="s">
        <v>49</v>
      </c>
      <c r="N56" s="606" t="s">
        <v>47</v>
      </c>
      <c r="O56" s="607" t="s">
        <v>46</v>
      </c>
      <c r="P56" s="149"/>
      <c r="Q56" s="151"/>
    </row>
    <row r="57" spans="1:44" ht="19.899999999999999" customHeight="1" thickBot="1">
      <c r="A57" s="82"/>
      <c r="B57" s="600"/>
      <c r="C57" s="600"/>
      <c r="D57" s="54" t="s">
        <v>8</v>
      </c>
      <c r="E57" s="55" t="s">
        <v>8</v>
      </c>
      <c r="F57" s="55"/>
      <c r="G57" s="55" t="s">
        <v>8</v>
      </c>
      <c r="H57" s="55" t="s">
        <v>1</v>
      </c>
      <c r="I57" s="56" t="s">
        <v>11</v>
      </c>
      <c r="J57" s="57"/>
      <c r="K57" s="58"/>
      <c r="L57" s="602"/>
      <c r="M57" s="603"/>
      <c r="N57" s="606"/>
      <c r="O57" s="607"/>
      <c r="P57" s="149"/>
      <c r="Q57" s="151"/>
    </row>
    <row r="58" spans="1:44" ht="19.899999999999999" customHeight="1">
      <c r="A58" s="82"/>
      <c r="B58" s="604" t="str">
        <f>B41</f>
        <v>A kişisi</v>
      </c>
      <c r="C58" s="605"/>
      <c r="D58" s="59">
        <f>COUNTIF(C3:F33,"*" &amp; B58 &amp; "*")</f>
        <v>21</v>
      </c>
      <c r="E58" s="60">
        <f>COUNTIF(H3:H37,"*" &amp; B58 &amp; "*")</f>
        <v>0</v>
      </c>
      <c r="F58" s="60"/>
      <c r="G58" s="60">
        <f>COUNTIF(K3:L37,"*" &amp; B58 &amp; "*")</f>
        <v>0</v>
      </c>
      <c r="H58" s="60">
        <f>COUNTIF(G3:G33,"*" &amp; B58 &amp; "*")</f>
        <v>0</v>
      </c>
      <c r="I58" s="61">
        <f>J41</f>
        <v>2</v>
      </c>
      <c r="J58" s="119"/>
      <c r="K58" s="117" t="str">
        <f>B58&amp;" "&amp;"(MS)"</f>
        <v>A kişisi (MS)</v>
      </c>
      <c r="L58" s="62">
        <f>COUNTIF(C3:F33,"*" &amp; K58 &amp; "*")</f>
        <v>0</v>
      </c>
      <c r="M58" s="63">
        <f>COUNTIF(H3:H37,"*" &amp; K58 &amp; "*")</f>
        <v>0</v>
      </c>
      <c r="N58" s="64">
        <f>COUNTIF(K3:L37,"*" &amp; K58 &amp; "*")</f>
        <v>0</v>
      </c>
      <c r="O58" s="33">
        <f>COUNTIF(G3:G33,"*" &amp; K58 &amp; "*")</f>
        <v>0</v>
      </c>
      <c r="P58" s="149"/>
      <c r="Q58" s="151"/>
    </row>
    <row r="59" spans="1:44" ht="19.899999999999999" customHeight="1">
      <c r="A59" s="82"/>
      <c r="B59" s="604" t="str">
        <f t="shared" ref="B59:B68" si="26">B42</f>
        <v>C kişisi</v>
      </c>
      <c r="C59" s="605"/>
      <c r="D59" s="65">
        <f>COUNTIF(C3:F33,"*" &amp; B59 &amp; "*")</f>
        <v>0</v>
      </c>
      <c r="E59" s="60">
        <f>COUNTIF(H3:H37,"*" &amp; B59 &amp; "*")</f>
        <v>0</v>
      </c>
      <c r="F59" s="60"/>
      <c r="G59" s="60">
        <f>COUNTIF(K3:L37,"*" &amp; B59 &amp; "*")</f>
        <v>0</v>
      </c>
      <c r="H59" s="60">
        <f>COUNTIF(G3:G33,"*" &amp; B59 &amp; "*")</f>
        <v>0</v>
      </c>
      <c r="I59" s="66">
        <f>J42</f>
        <v>0</v>
      </c>
      <c r="J59" s="67"/>
      <c r="K59" s="117" t="str">
        <f>B59&amp;" "&amp;"(MS)"</f>
        <v>C kişisi (MS)</v>
      </c>
      <c r="L59" s="62">
        <f>COUNTIF(C3:F33,"*" &amp; K59 &amp; "*")</f>
        <v>0</v>
      </c>
      <c r="M59" s="63">
        <f>COUNTIF(H3:H37,"*" &amp; K59 &amp; "*")</f>
        <v>0</v>
      </c>
      <c r="N59" s="64">
        <f>COUNTIF(K3:L37,"*" &amp; K59 &amp; "*")</f>
        <v>0</v>
      </c>
      <c r="O59" s="33">
        <f>COUNTIF(G3:G33,"*" &amp; K59 &amp; "*")</f>
        <v>0</v>
      </c>
      <c r="P59" s="149"/>
      <c r="Q59" s="151"/>
    </row>
    <row r="60" spans="1:44" ht="19.899999999999999" customHeight="1">
      <c r="A60" s="82"/>
      <c r="B60" s="604" t="str">
        <f t="shared" si="26"/>
        <v>D kişisi</v>
      </c>
      <c r="C60" s="605"/>
      <c r="D60" s="59">
        <f>COUNTIF(C3:F33,"*" &amp; B60 &amp; "*")</f>
        <v>2</v>
      </c>
      <c r="E60" s="60">
        <f>COUNTIF(H3:H37,"*" &amp; B60 &amp; "*")</f>
        <v>0</v>
      </c>
      <c r="F60" s="60"/>
      <c r="G60" s="60">
        <f>COUNTIF(K3:L37,"*" &amp; B60 &amp; "*")</f>
        <v>0</v>
      </c>
      <c r="H60" s="60">
        <f>COUNTIF(G3:G33,"*" &amp; B60 &amp; "*")</f>
        <v>0</v>
      </c>
      <c r="I60" s="61">
        <f t="shared" ref="I60:I71" si="27">J43</f>
        <v>0</v>
      </c>
      <c r="J60" s="67"/>
      <c r="K60" s="117" t="str">
        <f t="shared" ref="K60:K71" si="28">B60&amp;" "&amp;"(MS)"</f>
        <v>D kişisi (MS)</v>
      </c>
      <c r="L60" s="62">
        <f>COUNTIF(C3:F33,"*" &amp; K60 &amp; "*")</f>
        <v>0</v>
      </c>
      <c r="M60" s="63">
        <f>COUNTIF(H3:H37,"*" &amp; K60 &amp; "*")</f>
        <v>0</v>
      </c>
      <c r="N60" s="64">
        <f>COUNTIF(K3:L37,"*" &amp; K60 &amp; "*")</f>
        <v>0</v>
      </c>
      <c r="O60" s="33">
        <f>COUNTIF(G3:G33,"*" &amp; K60 &amp; "*")</f>
        <v>0</v>
      </c>
      <c r="P60" s="149"/>
      <c r="Q60" s="151"/>
    </row>
    <row r="61" spans="1:44" ht="19.899999999999999" customHeight="1">
      <c r="A61" s="82"/>
      <c r="B61" s="604" t="str">
        <f>B44</f>
        <v>E kişisi</v>
      </c>
      <c r="C61" s="605"/>
      <c r="D61" s="59">
        <f>COUNTIF(C3:F33,"*" &amp; B61 &amp; "*")</f>
        <v>14</v>
      </c>
      <c r="E61" s="60">
        <f>COUNTIF(H3:H37,"*" &amp; B61 &amp; "*")</f>
        <v>0</v>
      </c>
      <c r="F61" s="60"/>
      <c r="G61" s="60">
        <f>COUNTIF(K3:L37,"*" &amp; B61 &amp; "*")</f>
        <v>0</v>
      </c>
      <c r="H61" s="60">
        <f>COUNTIF(G3:G33,"*" &amp; B61 &amp; "*")</f>
        <v>4</v>
      </c>
      <c r="I61" s="66">
        <f t="shared" si="27"/>
        <v>0</v>
      </c>
      <c r="J61" s="67"/>
      <c r="K61" s="117" t="str">
        <f t="shared" si="28"/>
        <v>E kişisi (MS)</v>
      </c>
      <c r="L61" s="62">
        <f>COUNTIF(C3:F33,"*" &amp; K61 &amp; "*")</f>
        <v>0</v>
      </c>
      <c r="M61" s="63">
        <f>COUNTIF(H3:H37,"*" &amp; K61 &amp; "*")</f>
        <v>0</v>
      </c>
      <c r="N61" s="64">
        <f>COUNTIF(K3:L37,"*" &amp; K61 &amp; "*")</f>
        <v>0</v>
      </c>
      <c r="O61" s="33">
        <f>COUNTIF(G3:G33,"*" &amp; K61 &amp; "*")</f>
        <v>0</v>
      </c>
      <c r="P61" s="149"/>
      <c r="Q61" s="151"/>
    </row>
    <row r="62" spans="1:44" ht="27" customHeight="1">
      <c r="A62" s="82"/>
      <c r="B62" s="604" t="str">
        <f>B45</f>
        <v>F kişisi</v>
      </c>
      <c r="C62" s="605"/>
      <c r="D62" s="59">
        <f>COUNTIF(C3:F33,"*" &amp; B62 &amp; "*")</f>
        <v>3</v>
      </c>
      <c r="E62" s="60">
        <f>COUNTIF(H3:H37,"*" &amp; B62 &amp; "*")</f>
        <v>0</v>
      </c>
      <c r="F62" s="60"/>
      <c r="G62" s="60">
        <f>COUNTIF(K3:L37,"*" &amp; B62 &amp; "*")</f>
        <v>0</v>
      </c>
      <c r="H62" s="60">
        <f>COUNTIF(G3:G33,"*" &amp; B62 &amp; "*")</f>
        <v>10</v>
      </c>
      <c r="I62" s="61">
        <f>J45</f>
        <v>0</v>
      </c>
      <c r="J62" s="67"/>
      <c r="K62" s="117" t="str">
        <f t="shared" si="28"/>
        <v>F kişisi (MS)</v>
      </c>
      <c r="L62" s="59">
        <f>COUNTIF(C3:F33,"*" &amp; K62 &amp; "*")</f>
        <v>0</v>
      </c>
      <c r="M62" s="63">
        <f>COUNTIF(H3:H37,"*" &amp; K62 &amp; "*")</f>
        <v>0</v>
      </c>
      <c r="N62" s="64">
        <f>COUNTIF(K3:L37,"*" &amp; K62 &amp; "*")</f>
        <v>0</v>
      </c>
      <c r="O62" s="33">
        <f>COUNTIF(G3:G33,"*" &amp; K62 &amp; "*")</f>
        <v>0</v>
      </c>
      <c r="P62" s="149"/>
      <c r="Q62" s="151"/>
    </row>
    <row r="63" spans="1:44" ht="27" customHeight="1">
      <c r="A63" s="82"/>
      <c r="B63" s="604" t="str">
        <f t="shared" si="26"/>
        <v>G kişisi</v>
      </c>
      <c r="C63" s="605"/>
      <c r="D63" s="59">
        <f>COUNTIF(C3:F33,"*" &amp; B63 &amp; "*")</f>
        <v>10</v>
      </c>
      <c r="E63" s="60">
        <f>COUNTIF(H3:H37,"*" &amp; B63 &amp; "*")</f>
        <v>2</v>
      </c>
      <c r="F63" s="60"/>
      <c r="G63" s="60">
        <f>COUNTIF(K3:L37,"*" &amp; B63 &amp; "*")</f>
        <v>12</v>
      </c>
      <c r="H63" s="60">
        <f>COUNTIF(G3:G33,"*" &amp; B63 &amp; "*")</f>
        <v>0</v>
      </c>
      <c r="I63" s="66">
        <f t="shared" si="27"/>
        <v>2</v>
      </c>
      <c r="J63" s="67"/>
      <c r="K63" s="117" t="str">
        <f t="shared" si="28"/>
        <v>G kişisi (MS)</v>
      </c>
      <c r="L63" s="59">
        <f>COUNTIF(C3:F33,"*" &amp; K63 &amp; "*")</f>
        <v>0</v>
      </c>
      <c r="M63" s="63">
        <f>COUNTIF(H3:H37,"*" &amp; K63 &amp; "*")</f>
        <v>0</v>
      </c>
      <c r="N63" s="64">
        <f>COUNTIF(K3:L37,"*" &amp; K63 &amp; "*")</f>
        <v>0</v>
      </c>
      <c r="O63" s="33">
        <f>COUNTIF(G3:G33,"*" &amp; K63 &amp; "*")</f>
        <v>0</v>
      </c>
      <c r="P63" s="149"/>
      <c r="Q63" s="151"/>
    </row>
    <row r="64" spans="1:44" ht="27" customHeight="1">
      <c r="A64" s="82"/>
      <c r="B64" s="604" t="str">
        <f t="shared" si="26"/>
        <v>H kişisi</v>
      </c>
      <c r="C64" s="605"/>
      <c r="D64" s="59">
        <f>COUNTIF(C3:F33,"*" &amp; B64 &amp; "*")</f>
        <v>3</v>
      </c>
      <c r="E64" s="60">
        <f>COUNTIF(H3:H37,"*" &amp; B64 &amp; "*")</f>
        <v>0</v>
      </c>
      <c r="F64" s="60"/>
      <c r="G64" s="60">
        <f>COUNTIF(K3:L37,"*" &amp; B64 &amp; "*")</f>
        <v>0</v>
      </c>
      <c r="H64" s="60">
        <f>COUNTIF(G3:G33,"*" &amp; B64 &amp; "*")</f>
        <v>10</v>
      </c>
      <c r="I64" s="61">
        <f t="shared" si="27"/>
        <v>0</v>
      </c>
      <c r="J64" s="45"/>
      <c r="K64" s="117" t="str">
        <f t="shared" si="28"/>
        <v>H kişisi (MS)</v>
      </c>
      <c r="L64" s="59">
        <f>COUNTIF(C3:F33,"*" &amp; K64 &amp; "*")</f>
        <v>0</v>
      </c>
      <c r="M64" s="63">
        <f>COUNTIF(K3:L37,"*" &amp; K64 &amp; "*")</f>
        <v>0</v>
      </c>
      <c r="N64" s="64">
        <f>COUNTIF(K3:L37,"*" &amp; K64 &amp; "*")</f>
        <v>0</v>
      </c>
      <c r="O64" s="33">
        <f>COUNTIF(G3:G33,"*" &amp; K64 &amp; "*")</f>
        <v>0</v>
      </c>
      <c r="P64" s="149"/>
      <c r="Q64" s="151"/>
    </row>
    <row r="65" spans="1:17" ht="27" customHeight="1">
      <c r="A65" s="82"/>
      <c r="B65" s="604" t="str">
        <f t="shared" si="26"/>
        <v>I kişisi</v>
      </c>
      <c r="C65" s="605"/>
      <c r="D65" s="59">
        <f>COUNTIF(C3:F33,"*" &amp; B65 &amp; "*")</f>
        <v>0</v>
      </c>
      <c r="E65" s="60">
        <f>COUNTIF(H3:H37,"*" &amp; B65 &amp; "*")</f>
        <v>0</v>
      </c>
      <c r="F65" s="60"/>
      <c r="G65" s="60">
        <f>COUNTIF(K3:L37,"*" &amp; B65 &amp; "*")</f>
        <v>24</v>
      </c>
      <c r="H65" s="60">
        <f>COUNTIF(G3:G33,"*" &amp; B65 &amp; "*")</f>
        <v>0</v>
      </c>
      <c r="I65" s="66">
        <f>J48</f>
        <v>2</v>
      </c>
      <c r="J65" s="67"/>
      <c r="K65" s="117" t="str">
        <f t="shared" si="28"/>
        <v>I kişisi (MS)</v>
      </c>
      <c r="L65" s="59">
        <f>COUNTIF(C3:F33,"*" &amp; K65 &amp; "*")</f>
        <v>0</v>
      </c>
      <c r="M65" s="63">
        <f>COUNTIF(K3:L37,"*" &amp; K65 &amp; "*")</f>
        <v>0</v>
      </c>
      <c r="N65" s="64">
        <f>COUNTIF(K3:L37,"*" &amp; K65 &amp; "*")</f>
        <v>0</v>
      </c>
      <c r="O65" s="33">
        <f>COUNTIF(G3:G33,"*" &amp; K65 &amp; "*")</f>
        <v>0</v>
      </c>
      <c r="P65" s="149"/>
      <c r="Q65" s="151"/>
    </row>
    <row r="66" spans="1:17" ht="23.25" customHeight="1">
      <c r="A66" s="82"/>
      <c r="B66" s="604" t="str">
        <f t="shared" si="26"/>
        <v>J kişisi</v>
      </c>
      <c r="C66" s="605"/>
      <c r="D66" s="59">
        <f>COUNTIF(C3:F33,"*" &amp; B66 &amp; "*")</f>
        <v>0</v>
      </c>
      <c r="E66" s="60">
        <f>COUNTIF(H3:H37,"*" &amp; B66 &amp; "*")</f>
        <v>23</v>
      </c>
      <c r="F66" s="60"/>
      <c r="G66" s="60">
        <f>COUNTIF(K3:L37,"*" &amp; B66 &amp; "*")</f>
        <v>0</v>
      </c>
      <c r="H66" s="60">
        <f>COUNTIF(G3:G33,"*" &amp; B66 &amp; "*")</f>
        <v>0</v>
      </c>
      <c r="I66" s="61">
        <f t="shared" si="27"/>
        <v>2</v>
      </c>
      <c r="J66" s="67"/>
      <c r="K66" s="117" t="str">
        <f t="shared" si="28"/>
        <v>J kişisi (MS)</v>
      </c>
      <c r="L66" s="59">
        <f>COUNTIF(C3:F33,"*" &amp; K66 &amp; "*")</f>
        <v>0</v>
      </c>
      <c r="M66" s="63">
        <f>COUNTIF(H3:H37,"*" &amp; K66 &amp; "*")</f>
        <v>0</v>
      </c>
      <c r="N66" s="64">
        <f>COUNTIF(K3:L37,"*" &amp; K66 &amp; "*")</f>
        <v>0</v>
      </c>
      <c r="O66" s="33">
        <f>COUNTIF(G3:G33,"*" &amp; K66 &amp; "*")</f>
        <v>0</v>
      </c>
      <c r="P66" s="149"/>
      <c r="Q66" s="151"/>
    </row>
    <row r="67" spans="1:17" ht="27" customHeight="1">
      <c r="A67" s="82"/>
      <c r="B67" s="604" t="str">
        <f t="shared" si="26"/>
        <v>K kişisi</v>
      </c>
      <c r="C67" s="605"/>
      <c r="D67" s="59">
        <f>COUNTIF(C3:F33,"*" &amp; B67 &amp; "*")</f>
        <v>12</v>
      </c>
      <c r="E67" s="60">
        <f>COUNTIF(H3:H37,"*" &amp; B67 &amp; "*")</f>
        <v>0</v>
      </c>
      <c r="F67" s="60"/>
      <c r="G67" s="60">
        <f>COUNTIF(K3:L37,"*" &amp; B67 &amp; "*")</f>
        <v>0</v>
      </c>
      <c r="H67" s="60">
        <f>COUNTIF(G3:G33,"*" &amp; B67&amp; "*")</f>
        <v>7</v>
      </c>
      <c r="I67" s="66">
        <f t="shared" si="27"/>
        <v>2</v>
      </c>
      <c r="J67" s="67"/>
      <c r="K67" s="117" t="str">
        <f t="shared" si="28"/>
        <v>K kişisi (MS)</v>
      </c>
      <c r="L67" s="59">
        <f>COUNTIF(C3:F33,"*" &amp; K67 &amp; "*")</f>
        <v>0</v>
      </c>
      <c r="M67" s="63">
        <f>COUNTIF(H3:H37,"*" &amp; K67 &amp; "*")</f>
        <v>0</v>
      </c>
      <c r="N67" s="64">
        <f>COUNTIF(K3:L37,"*" &amp; K67 &amp; "*")</f>
        <v>0</v>
      </c>
      <c r="O67" s="33">
        <f>COUNTIF(G3:G33,"*" &amp; K67&amp; "*")</f>
        <v>0</v>
      </c>
      <c r="P67" s="149"/>
      <c r="Q67" s="151"/>
    </row>
    <row r="68" spans="1:17" ht="27" customHeight="1">
      <c r="A68" s="82"/>
      <c r="B68" s="604" t="str">
        <f t="shared" si="26"/>
        <v>L kişisi</v>
      </c>
      <c r="C68" s="605"/>
      <c r="D68" s="59">
        <f>COUNTIF(C3:F33,"*" &amp; B68 &amp; "*")</f>
        <v>12</v>
      </c>
      <c r="E68" s="60">
        <f>COUNTIF(H3:H37,"*" &amp; B68 &amp; "*")</f>
        <v>0</v>
      </c>
      <c r="F68" s="60"/>
      <c r="G68" s="60">
        <f>COUNTIF(K3:L37,"*" &amp; B68 &amp; "*")</f>
        <v>12</v>
      </c>
      <c r="H68" s="60">
        <f>COUNTIF(G3:G33,"*" &amp; B68 &amp; "*")</f>
        <v>0</v>
      </c>
      <c r="I68" s="61">
        <f t="shared" si="27"/>
        <v>2</v>
      </c>
      <c r="J68" s="67"/>
      <c r="K68" s="117" t="str">
        <f t="shared" si="28"/>
        <v>L kişisi (MS)</v>
      </c>
      <c r="L68" s="59">
        <f>COUNTIF(C3:F33,"*" &amp; K68 &amp; "*")</f>
        <v>0</v>
      </c>
      <c r="M68" s="63">
        <f>COUNTIF(H3:H37,"*" &amp; K68 &amp; "*")</f>
        <v>0</v>
      </c>
      <c r="N68" s="64">
        <f>COUNTIF(K3:L37,"*" &amp; K68 &amp; "*")</f>
        <v>0</v>
      </c>
      <c r="O68" s="33">
        <f>COUNTIF(G3:G33,"*" &amp; K68 &amp; "*")</f>
        <v>0</v>
      </c>
      <c r="P68" s="149"/>
      <c r="Q68" s="151"/>
    </row>
    <row r="69" spans="1:17" ht="27" customHeight="1">
      <c r="A69" s="82"/>
      <c r="B69" s="604" t="str">
        <f>B52</f>
        <v>M kişisi</v>
      </c>
      <c r="C69" s="605"/>
      <c r="D69" s="59">
        <f>COUNTIF(C3:F33,"*" &amp; B69 &amp; "*")</f>
        <v>0</v>
      </c>
      <c r="E69" s="60">
        <f>COUNTIF(H3:H37,"*" &amp; B69 &amp; "*")</f>
        <v>0</v>
      </c>
      <c r="F69" s="60"/>
      <c r="G69" s="60">
        <f>COUNTIF(K3:L37,"*" &amp; B69 &amp; "*")</f>
        <v>0</v>
      </c>
      <c r="H69" s="60">
        <f>COUNTIF(G3:G33,"*" &amp; B69 &amp; "*")</f>
        <v>0</v>
      </c>
      <c r="I69" s="66">
        <f t="shared" si="27"/>
        <v>0</v>
      </c>
      <c r="J69" s="119"/>
      <c r="K69" s="117" t="str">
        <f t="shared" si="28"/>
        <v>M kişisi (MS)</v>
      </c>
      <c r="L69" s="59">
        <f>COUNTIF(C3:F33,"*" &amp; K69 &amp; "*")</f>
        <v>0</v>
      </c>
      <c r="M69" s="63">
        <f>COUNTIF(H3:H37,"*" &amp; K69 &amp; "*")</f>
        <v>0</v>
      </c>
      <c r="N69" s="64">
        <f>COUNTIF(K3:L37,"*" &amp; K69 &amp; "*")</f>
        <v>0</v>
      </c>
      <c r="O69" s="33">
        <f>COUNTIF(G3:G33,"*" &amp; K69 &amp; "*")</f>
        <v>0</v>
      </c>
      <c r="P69" s="149"/>
      <c r="Q69" s="151"/>
    </row>
    <row r="70" spans="1:17" ht="27" customHeight="1">
      <c r="A70" s="82"/>
      <c r="B70" s="604" t="str">
        <f t="shared" ref="B70:B71" si="29">B53</f>
        <v>N kişisi</v>
      </c>
      <c r="C70" s="605"/>
      <c r="D70" s="59">
        <f>COUNTIF(C3:F33,"*" &amp; B70 &amp; "*")</f>
        <v>0</v>
      </c>
      <c r="E70" s="60">
        <f>COUNTIF(H3:H37,"*" &amp; B70 &amp; "*")</f>
        <v>0</v>
      </c>
      <c r="F70" s="60"/>
      <c r="G70" s="60">
        <f>COUNTIF(K3:L37,"*" &amp; B70 &amp; "*")</f>
        <v>0</v>
      </c>
      <c r="H70" s="60">
        <f>COUNTIF(G3:G33,"*" &amp; B70 &amp; "*")</f>
        <v>0</v>
      </c>
      <c r="I70" s="61">
        <f t="shared" si="27"/>
        <v>0</v>
      </c>
      <c r="J70" s="119"/>
      <c r="K70" s="117" t="str">
        <f t="shared" si="28"/>
        <v>N kişisi (MS)</v>
      </c>
      <c r="L70" s="59">
        <f>COUNTIF(C3:F33,"*" &amp; K70 &amp; "*")</f>
        <v>0</v>
      </c>
      <c r="M70" s="63">
        <f>COUNTIF(H3:H37,"*" &amp; K70 &amp; "*")</f>
        <v>0</v>
      </c>
      <c r="N70" s="64">
        <f>COUNTIF(K3:L37,"*" &amp; K70 &amp; "*")</f>
        <v>0</v>
      </c>
      <c r="O70" s="33">
        <f>COUNTIF(G3:G33,"*" &amp; K70 &amp; "*")</f>
        <v>0</v>
      </c>
      <c r="P70" s="149"/>
      <c r="Q70" s="151"/>
    </row>
    <row r="71" spans="1:17" ht="27" customHeight="1" thickBot="1">
      <c r="A71" s="82"/>
      <c r="B71" s="604" t="str">
        <f t="shared" si="29"/>
        <v>YENİ PERSONEL 3</v>
      </c>
      <c r="C71" s="605"/>
      <c r="D71" s="69">
        <f>COUNTIF(C3:F33,"*" &amp; B71 &amp; "*")</f>
        <v>0</v>
      </c>
      <c r="E71" s="70">
        <f>COUNTIF(H3:H37,"*" &amp; B71 &amp; "*")</f>
        <v>0</v>
      </c>
      <c r="F71" s="70"/>
      <c r="G71" s="70">
        <f>COUNTIF(K3:L37,"*" &amp; B71 &amp; "*")</f>
        <v>0</v>
      </c>
      <c r="H71" s="70">
        <f>COUNTIF(G3:G33,"*" &amp; B71 &amp; "*")</f>
        <v>0</v>
      </c>
      <c r="I71" s="66">
        <f t="shared" si="27"/>
        <v>0</v>
      </c>
      <c r="J71" s="119"/>
      <c r="K71" s="117" t="str">
        <f t="shared" si="28"/>
        <v>YENİ PERSONEL 3 (MS)</v>
      </c>
      <c r="L71" s="69">
        <f>COUNTIF(C3:F33,"*" &amp; K71 &amp; "*")</f>
        <v>0</v>
      </c>
      <c r="M71" s="63">
        <f>COUNTIF(H3:H37,"*" &amp; K71 &amp; "*")</f>
        <v>0</v>
      </c>
      <c r="N71" s="64">
        <f>COUNTIF(K3:L37,"*" &amp; K71 &amp; "*")</f>
        <v>0</v>
      </c>
      <c r="O71" s="33">
        <f>COUNTIF(G3:G33,"*" &amp; K71 &amp; "*")</f>
        <v>0</v>
      </c>
      <c r="P71" s="149"/>
      <c r="Q71" s="151"/>
    </row>
    <row r="72" spans="1:17" ht="27" customHeight="1">
      <c r="A72" s="82"/>
      <c r="B72" s="608"/>
      <c r="C72" s="608"/>
      <c r="D72" s="158"/>
      <c r="E72" s="158"/>
      <c r="F72" s="158"/>
      <c r="G72" s="158"/>
      <c r="H72" s="303"/>
      <c r="I72" s="119"/>
      <c r="J72" s="119"/>
      <c r="K72" s="117"/>
      <c r="L72" s="155"/>
      <c r="M72" s="156"/>
      <c r="N72" s="159"/>
      <c r="O72" s="149"/>
      <c r="P72" s="151"/>
    </row>
    <row r="73" spans="1:17" ht="27" customHeight="1">
      <c r="A73" s="82"/>
      <c r="B73" s="609"/>
      <c r="C73" s="609"/>
      <c r="D73" s="160" t="s">
        <v>13</v>
      </c>
      <c r="E73" s="161"/>
      <c r="F73" s="161"/>
      <c r="G73" s="162"/>
      <c r="H73" s="304"/>
      <c r="I73" s="614" t="s">
        <v>14</v>
      </c>
      <c r="J73" s="77"/>
      <c r="K73" s="616" t="s">
        <v>16</v>
      </c>
      <c r="L73" s="618" t="s">
        <v>18</v>
      </c>
      <c r="M73" s="156"/>
      <c r="N73" s="159"/>
      <c r="O73" s="149"/>
      <c r="P73" s="151"/>
    </row>
    <row r="74" spans="1:17" ht="27" customHeight="1">
      <c r="A74" s="82"/>
      <c r="B74" s="610"/>
      <c r="C74" s="610"/>
      <c r="D74" s="78" t="s">
        <v>8</v>
      </c>
      <c r="E74" s="77" t="s">
        <v>1</v>
      </c>
      <c r="F74" s="77"/>
      <c r="G74" s="77" t="s">
        <v>12</v>
      </c>
      <c r="H74" s="304"/>
      <c r="I74" s="615"/>
      <c r="J74" s="20"/>
      <c r="K74" s="617"/>
      <c r="L74" s="619"/>
      <c r="M74" s="156"/>
      <c r="N74" s="159"/>
      <c r="O74" s="149"/>
      <c r="P74" s="151"/>
    </row>
    <row r="75" spans="1:17" ht="21" customHeight="1">
      <c r="A75" s="82"/>
      <c r="B75" s="604" t="str">
        <f>B41</f>
        <v>A kişisi</v>
      </c>
      <c r="C75" s="592"/>
      <c r="D75" s="78">
        <f t="shared" ref="D75:D88" si="30">D58+E58+G58-I58</f>
        <v>19</v>
      </c>
      <c r="E75" s="77">
        <f t="shared" ref="E75:E88" si="31">H58</f>
        <v>0</v>
      </c>
      <c r="F75" s="77"/>
      <c r="G75" s="78">
        <f t="shared" ref="G75:G88" si="32">I58</f>
        <v>2</v>
      </c>
      <c r="H75" s="304"/>
      <c r="I75" s="20">
        <v>8</v>
      </c>
      <c r="J75" s="20">
        <v>8</v>
      </c>
      <c r="K75" s="79">
        <v>15.5</v>
      </c>
      <c r="L75" s="80">
        <v>5</v>
      </c>
      <c r="M75" s="156"/>
      <c r="N75" s="159"/>
      <c r="O75" s="149"/>
      <c r="P75" s="151"/>
    </row>
    <row r="76" spans="1:17" ht="21" customHeight="1">
      <c r="A76" s="82"/>
      <c r="B76" s="604" t="str">
        <f t="shared" ref="B76:B85" si="33">B42</f>
        <v>C kişisi</v>
      </c>
      <c r="C76" s="592"/>
      <c r="D76" s="78">
        <f t="shared" si="30"/>
        <v>0</v>
      </c>
      <c r="E76" s="77">
        <f t="shared" si="31"/>
        <v>0</v>
      </c>
      <c r="F76" s="77"/>
      <c r="G76" s="77">
        <f t="shared" si="32"/>
        <v>0</v>
      </c>
      <c r="H76" s="304"/>
      <c r="I76" s="20">
        <v>8</v>
      </c>
      <c r="J76" s="20">
        <v>8</v>
      </c>
      <c r="K76" s="79">
        <v>15.5</v>
      </c>
      <c r="L76" s="80">
        <v>5</v>
      </c>
      <c r="M76" s="156"/>
      <c r="N76" s="159"/>
      <c r="O76" s="149"/>
      <c r="P76" s="151"/>
    </row>
    <row r="77" spans="1:17" ht="21" customHeight="1">
      <c r="A77" s="82"/>
      <c r="B77" s="604" t="str">
        <f t="shared" si="33"/>
        <v>D kişisi</v>
      </c>
      <c r="C77" s="592"/>
      <c r="D77" s="78">
        <f t="shared" si="30"/>
        <v>2</v>
      </c>
      <c r="E77" s="78">
        <f t="shared" si="31"/>
        <v>0</v>
      </c>
      <c r="F77" s="78"/>
      <c r="G77" s="77">
        <f t="shared" si="32"/>
        <v>0</v>
      </c>
      <c r="H77" s="304"/>
      <c r="I77" s="20">
        <v>8</v>
      </c>
      <c r="J77" s="20">
        <v>8</v>
      </c>
      <c r="K77" s="79">
        <v>15.5</v>
      </c>
      <c r="L77" s="80">
        <v>5</v>
      </c>
      <c r="M77" s="156"/>
      <c r="N77" s="159"/>
      <c r="O77" s="149"/>
      <c r="P77" s="151"/>
    </row>
    <row r="78" spans="1:17" ht="21" customHeight="1">
      <c r="A78" s="82"/>
      <c r="B78" s="604" t="str">
        <f t="shared" si="33"/>
        <v>E kişisi</v>
      </c>
      <c r="C78" s="592"/>
      <c r="D78" s="78">
        <f t="shared" si="30"/>
        <v>14</v>
      </c>
      <c r="E78" s="77">
        <f t="shared" si="31"/>
        <v>4</v>
      </c>
      <c r="F78" s="77"/>
      <c r="G78" s="77">
        <f t="shared" si="32"/>
        <v>0</v>
      </c>
      <c r="H78" s="304"/>
      <c r="I78" s="20">
        <v>8</v>
      </c>
      <c r="J78" s="81">
        <v>8</v>
      </c>
      <c r="K78" s="79">
        <v>15.5</v>
      </c>
      <c r="L78" s="80">
        <v>5</v>
      </c>
      <c r="M78" s="156"/>
      <c r="N78" s="159"/>
      <c r="O78" s="149"/>
      <c r="P78" s="151"/>
    </row>
    <row r="79" spans="1:17" ht="21" customHeight="1">
      <c r="A79" s="82"/>
      <c r="B79" s="604" t="str">
        <f t="shared" si="33"/>
        <v>F kişisi</v>
      </c>
      <c r="C79" s="592"/>
      <c r="D79" s="78">
        <f t="shared" si="30"/>
        <v>3</v>
      </c>
      <c r="E79" s="77">
        <f t="shared" si="31"/>
        <v>10</v>
      </c>
      <c r="F79" s="77"/>
      <c r="G79" s="77">
        <f t="shared" si="32"/>
        <v>0</v>
      </c>
      <c r="H79" s="304"/>
      <c r="I79" s="20">
        <v>8</v>
      </c>
      <c r="J79" s="81">
        <v>8</v>
      </c>
      <c r="K79" s="79">
        <v>15.5</v>
      </c>
      <c r="L79" s="80">
        <v>5</v>
      </c>
      <c r="M79" s="156"/>
      <c r="N79" s="159"/>
      <c r="O79" s="149"/>
      <c r="P79" s="151"/>
    </row>
    <row r="80" spans="1:17" ht="21" customHeight="1">
      <c r="A80" s="82"/>
      <c r="B80" s="604" t="str">
        <f t="shared" si="33"/>
        <v>G kişisi</v>
      </c>
      <c r="C80" s="592"/>
      <c r="D80" s="78">
        <f t="shared" si="30"/>
        <v>22</v>
      </c>
      <c r="E80" s="77">
        <f t="shared" si="31"/>
        <v>0</v>
      </c>
      <c r="F80" s="77"/>
      <c r="G80" s="77">
        <f t="shared" si="32"/>
        <v>2</v>
      </c>
      <c r="H80" s="304"/>
      <c r="I80" s="20">
        <v>8</v>
      </c>
      <c r="J80" s="81">
        <v>8</v>
      </c>
      <c r="K80" s="79">
        <v>15.5</v>
      </c>
      <c r="L80" s="80">
        <v>5</v>
      </c>
      <c r="M80" s="156"/>
      <c r="N80" s="159"/>
      <c r="O80" s="149"/>
      <c r="P80" s="151"/>
    </row>
    <row r="81" spans="1:44" ht="21" customHeight="1">
      <c r="A81" s="82"/>
      <c r="B81" s="604" t="str">
        <f t="shared" si="33"/>
        <v>H kişisi</v>
      </c>
      <c r="C81" s="592"/>
      <c r="D81" s="78">
        <f t="shared" si="30"/>
        <v>3</v>
      </c>
      <c r="E81" s="77">
        <f t="shared" si="31"/>
        <v>10</v>
      </c>
      <c r="F81" s="77"/>
      <c r="G81" s="77">
        <f t="shared" si="32"/>
        <v>0</v>
      </c>
      <c r="H81" s="304"/>
      <c r="I81" s="20">
        <v>8</v>
      </c>
      <c r="J81" s="20">
        <v>8</v>
      </c>
      <c r="K81" s="79">
        <v>15.5</v>
      </c>
      <c r="L81" s="80">
        <v>5</v>
      </c>
      <c r="M81" s="156"/>
      <c r="N81" s="159"/>
      <c r="O81" s="149"/>
      <c r="P81" s="151"/>
    </row>
    <row r="82" spans="1:44" ht="21" customHeight="1">
      <c r="A82" s="82"/>
      <c r="B82" s="604" t="str">
        <f t="shared" si="33"/>
        <v>I kişisi</v>
      </c>
      <c r="C82" s="592"/>
      <c r="D82" s="78">
        <f t="shared" si="30"/>
        <v>22</v>
      </c>
      <c r="E82" s="77">
        <f t="shared" si="31"/>
        <v>0</v>
      </c>
      <c r="F82" s="77"/>
      <c r="G82" s="77">
        <f t="shared" si="32"/>
        <v>2</v>
      </c>
      <c r="H82" s="304"/>
      <c r="I82" s="20">
        <v>8</v>
      </c>
      <c r="J82" s="20">
        <v>8</v>
      </c>
      <c r="K82" s="79">
        <v>15.5</v>
      </c>
      <c r="L82" s="80">
        <v>5</v>
      </c>
      <c r="M82" s="156"/>
      <c r="N82" s="159"/>
      <c r="O82" s="149"/>
      <c r="P82" s="151"/>
    </row>
    <row r="83" spans="1:44" ht="21" customHeight="1">
      <c r="A83" s="82"/>
      <c r="B83" s="604" t="str">
        <f t="shared" si="33"/>
        <v>J kişisi</v>
      </c>
      <c r="C83" s="592"/>
      <c r="D83" s="78">
        <f t="shared" si="30"/>
        <v>21</v>
      </c>
      <c r="E83" s="77">
        <f t="shared" si="31"/>
        <v>0</v>
      </c>
      <c r="F83" s="77"/>
      <c r="G83" s="77">
        <f t="shared" si="32"/>
        <v>2</v>
      </c>
      <c r="H83" s="304"/>
      <c r="I83" s="20">
        <v>8</v>
      </c>
      <c r="J83" s="20">
        <v>8</v>
      </c>
      <c r="K83" s="79">
        <v>15.5</v>
      </c>
      <c r="L83" s="80">
        <v>5</v>
      </c>
      <c r="M83" s="156"/>
      <c r="N83" s="159"/>
      <c r="O83" s="149"/>
      <c r="P83" s="151"/>
    </row>
    <row r="84" spans="1:44" ht="21" customHeight="1">
      <c r="A84" s="82"/>
      <c r="B84" s="604" t="str">
        <f t="shared" si="33"/>
        <v>K kişisi</v>
      </c>
      <c r="C84" s="592"/>
      <c r="D84" s="78">
        <f t="shared" si="30"/>
        <v>10</v>
      </c>
      <c r="E84" s="78">
        <f t="shared" si="31"/>
        <v>7</v>
      </c>
      <c r="F84" s="78"/>
      <c r="G84" s="77">
        <f t="shared" si="32"/>
        <v>2</v>
      </c>
      <c r="H84" s="304"/>
      <c r="I84" s="20">
        <v>8</v>
      </c>
      <c r="J84" s="20">
        <v>8</v>
      </c>
      <c r="K84" s="79">
        <v>15.5</v>
      </c>
      <c r="L84" s="80">
        <v>5</v>
      </c>
      <c r="M84" s="156"/>
      <c r="N84" s="159"/>
      <c r="O84" s="149"/>
      <c r="P84" s="151"/>
    </row>
    <row r="85" spans="1:44" ht="21" customHeight="1">
      <c r="A85" s="82"/>
      <c r="B85" s="604" t="str">
        <f t="shared" si="33"/>
        <v>L kişisi</v>
      </c>
      <c r="C85" s="592"/>
      <c r="D85" s="78">
        <f t="shared" si="30"/>
        <v>22</v>
      </c>
      <c r="E85" s="77">
        <f t="shared" si="31"/>
        <v>0</v>
      </c>
      <c r="F85" s="77"/>
      <c r="G85" s="77">
        <f t="shared" si="32"/>
        <v>2</v>
      </c>
      <c r="H85" s="304"/>
      <c r="I85" s="20">
        <v>8</v>
      </c>
      <c r="J85" s="20">
        <v>8</v>
      </c>
      <c r="K85" s="79">
        <v>15.5</v>
      </c>
      <c r="L85" s="80">
        <v>5</v>
      </c>
      <c r="M85" s="156"/>
      <c r="N85" s="159"/>
      <c r="O85" s="149"/>
      <c r="P85" s="151"/>
    </row>
    <row r="86" spans="1:44" ht="21" customHeight="1">
      <c r="A86" s="82"/>
      <c r="B86" s="604" t="str">
        <f>B69</f>
        <v>M kişisi</v>
      </c>
      <c r="C86" s="592"/>
      <c r="D86" s="78">
        <f t="shared" si="30"/>
        <v>0</v>
      </c>
      <c r="E86" s="77">
        <f t="shared" si="31"/>
        <v>0</v>
      </c>
      <c r="F86" s="77"/>
      <c r="G86" s="77">
        <f t="shared" si="32"/>
        <v>0</v>
      </c>
      <c r="H86" s="118"/>
      <c r="I86" s="20">
        <v>8</v>
      </c>
      <c r="J86" s="20">
        <v>8</v>
      </c>
      <c r="K86" s="79">
        <v>15.5</v>
      </c>
      <c r="L86" s="80">
        <v>5</v>
      </c>
      <c r="M86" s="156"/>
      <c r="N86" s="159"/>
      <c r="O86" s="149"/>
      <c r="P86" s="151"/>
    </row>
    <row r="87" spans="1:44" ht="21" customHeight="1">
      <c r="A87" s="82"/>
      <c r="B87" s="604" t="str">
        <f t="shared" ref="B87:B88" si="34">B70</f>
        <v>N kişisi</v>
      </c>
      <c r="C87" s="592"/>
      <c r="D87" s="78">
        <f t="shared" si="30"/>
        <v>0</v>
      </c>
      <c r="E87" s="78">
        <f t="shared" si="31"/>
        <v>0</v>
      </c>
      <c r="F87" s="78"/>
      <c r="G87" s="77">
        <f t="shared" si="32"/>
        <v>0</v>
      </c>
      <c r="H87" s="118"/>
      <c r="I87" s="20">
        <v>8</v>
      </c>
      <c r="J87" s="20">
        <v>8</v>
      </c>
      <c r="K87" s="79">
        <v>15.5</v>
      </c>
      <c r="L87" s="80">
        <v>5</v>
      </c>
      <c r="M87" s="156"/>
      <c r="N87" s="159"/>
      <c r="O87" s="149"/>
      <c r="P87" s="151"/>
    </row>
    <row r="88" spans="1:44" ht="21" customHeight="1">
      <c r="A88" s="82"/>
      <c r="B88" s="604" t="str">
        <f t="shared" si="34"/>
        <v>YENİ PERSONEL 3</v>
      </c>
      <c r="C88" s="592"/>
      <c r="D88" s="78">
        <f t="shared" si="30"/>
        <v>0</v>
      </c>
      <c r="E88" s="77">
        <f t="shared" si="31"/>
        <v>0</v>
      </c>
      <c r="F88" s="77"/>
      <c r="G88" s="77">
        <f t="shared" si="32"/>
        <v>0</v>
      </c>
      <c r="H88" s="118"/>
      <c r="I88" s="20">
        <v>8</v>
      </c>
      <c r="J88" s="20">
        <v>8</v>
      </c>
      <c r="K88" s="79">
        <v>15.5</v>
      </c>
      <c r="L88" s="80">
        <v>5</v>
      </c>
      <c r="M88" s="156"/>
      <c r="N88" s="159"/>
      <c r="O88" s="149"/>
      <c r="P88" s="151"/>
    </row>
    <row r="89" spans="1:44" s="300" customFormat="1" ht="21" customHeight="1" thickBot="1">
      <c r="A89" s="82"/>
      <c r="B89" s="302"/>
      <c r="C89" s="302"/>
      <c r="D89" s="154"/>
      <c r="E89" s="297"/>
      <c r="F89" s="297"/>
      <c r="G89" s="297"/>
      <c r="H89" s="297"/>
      <c r="I89" s="45"/>
      <c r="J89" s="45"/>
      <c r="K89" s="47"/>
      <c r="L89" s="159"/>
      <c r="M89" s="159"/>
      <c r="N89" s="159"/>
      <c r="O89" s="149"/>
      <c r="P89" s="149"/>
      <c r="AN89" s="116"/>
      <c r="AP89" s="116"/>
      <c r="AQ89" s="116"/>
      <c r="AR89" s="116"/>
    </row>
    <row r="90" spans="1:44" ht="90" customHeight="1" thickBot="1">
      <c r="A90" s="611" t="s">
        <v>59</v>
      </c>
      <c r="B90" s="612"/>
      <c r="C90" s="612"/>
      <c r="D90" s="612"/>
      <c r="E90" s="612"/>
      <c r="F90" s="612"/>
      <c r="G90" s="612"/>
      <c r="H90" s="612"/>
      <c r="I90" s="612"/>
      <c r="J90" s="612"/>
      <c r="K90" s="612"/>
      <c r="L90" s="613"/>
      <c r="AN90" s="300"/>
      <c r="AP90" s="300"/>
      <c r="AQ90" s="300"/>
      <c r="AR90" s="300"/>
    </row>
    <row r="91" spans="1:44" ht="27" customHeight="1"/>
  </sheetData>
  <sheetProtection selectLockedCells="1" selectUnlockedCells="1"/>
  <mergeCells count="125">
    <mergeCell ref="B88:C88"/>
    <mergeCell ref="A90:L90"/>
    <mergeCell ref="B82:C82"/>
    <mergeCell ref="B83:C83"/>
    <mergeCell ref="B84:C84"/>
    <mergeCell ref="B85:C85"/>
    <mergeCell ref="B86:C86"/>
    <mergeCell ref="B87:C87"/>
    <mergeCell ref="I73:I74"/>
    <mergeCell ref="K73:K74"/>
    <mergeCell ref="L73:L74"/>
    <mergeCell ref="B75:C75"/>
    <mergeCell ref="B76:C76"/>
    <mergeCell ref="B77:C77"/>
    <mergeCell ref="B68:C68"/>
    <mergeCell ref="B69:C69"/>
    <mergeCell ref="B70:C70"/>
    <mergeCell ref="B71:C71"/>
    <mergeCell ref="B72:C74"/>
    <mergeCell ref="B78:C78"/>
    <mergeCell ref="B79:C79"/>
    <mergeCell ref="B80:C80"/>
    <mergeCell ref="B81:C81"/>
    <mergeCell ref="B62:C62"/>
    <mergeCell ref="B63:C63"/>
    <mergeCell ref="B64:C64"/>
    <mergeCell ref="B65:C65"/>
    <mergeCell ref="B66:C66"/>
    <mergeCell ref="B67:C67"/>
    <mergeCell ref="N56:N57"/>
    <mergeCell ref="O56:O57"/>
    <mergeCell ref="B58:C58"/>
    <mergeCell ref="B59:C59"/>
    <mergeCell ref="B60:C60"/>
    <mergeCell ref="B61:C61"/>
    <mergeCell ref="B54:C54"/>
    <mergeCell ref="H54:I54"/>
    <mergeCell ref="J54:K54"/>
    <mergeCell ref="L54:M54"/>
    <mergeCell ref="B55:C57"/>
    <mergeCell ref="L56:L57"/>
    <mergeCell ref="M56:M57"/>
    <mergeCell ref="B52:C52"/>
    <mergeCell ref="H52:I52"/>
    <mergeCell ref="J52:K52"/>
    <mergeCell ref="L52:M52"/>
    <mergeCell ref="B53:C53"/>
    <mergeCell ref="H53:I53"/>
    <mergeCell ref="J53:K53"/>
    <mergeCell ref="L53:M53"/>
    <mergeCell ref="B50:C50"/>
    <mergeCell ref="H50:I50"/>
    <mergeCell ref="J50:K50"/>
    <mergeCell ref="L50:M50"/>
    <mergeCell ref="B51:C51"/>
    <mergeCell ref="H51:I51"/>
    <mergeCell ref="J51:K51"/>
    <mergeCell ref="L51:M51"/>
    <mergeCell ref="B48:C48"/>
    <mergeCell ref="H48:I48"/>
    <mergeCell ref="J48:K48"/>
    <mergeCell ref="L48:M48"/>
    <mergeCell ref="B49:C49"/>
    <mergeCell ref="H49:I49"/>
    <mergeCell ref="J49:K49"/>
    <mergeCell ref="L49:M49"/>
    <mergeCell ref="B46:C46"/>
    <mergeCell ref="H46:I46"/>
    <mergeCell ref="J46:K46"/>
    <mergeCell ref="L46:M46"/>
    <mergeCell ref="B47:C47"/>
    <mergeCell ref="H47:I47"/>
    <mergeCell ref="J47:K47"/>
    <mergeCell ref="L47:M47"/>
    <mergeCell ref="B44:C44"/>
    <mergeCell ref="H44:I44"/>
    <mergeCell ref="J44:K44"/>
    <mergeCell ref="L44:M44"/>
    <mergeCell ref="B45:C45"/>
    <mergeCell ref="H45:I45"/>
    <mergeCell ref="J45:K45"/>
    <mergeCell ref="L45:M45"/>
    <mergeCell ref="B42:C42"/>
    <mergeCell ref="H42:I42"/>
    <mergeCell ref="J42:K42"/>
    <mergeCell ref="L42:M42"/>
    <mergeCell ref="B43:C43"/>
    <mergeCell ref="H43:I43"/>
    <mergeCell ref="J43:K43"/>
    <mergeCell ref="L43:M43"/>
    <mergeCell ref="E40:G40"/>
    <mergeCell ref="H40:J40"/>
    <mergeCell ref="K40:M40"/>
    <mergeCell ref="B41:C41"/>
    <mergeCell ref="H41:I41"/>
    <mergeCell ref="J41:K41"/>
    <mergeCell ref="L41:M41"/>
    <mergeCell ref="K15:L15"/>
    <mergeCell ref="D14:E14"/>
    <mergeCell ref="C15:E15"/>
    <mergeCell ref="C8:E8"/>
    <mergeCell ref="K21:L21"/>
    <mergeCell ref="K22:L22"/>
    <mergeCell ref="D21:E21"/>
    <mergeCell ref="C22:E22"/>
    <mergeCell ref="D28:E28"/>
    <mergeCell ref="A1:E1"/>
    <mergeCell ref="N1:AK1"/>
    <mergeCell ref="A2:E2"/>
    <mergeCell ref="D7:E7"/>
    <mergeCell ref="C3:E3"/>
    <mergeCell ref="K3:L3"/>
    <mergeCell ref="K7:L7"/>
    <mergeCell ref="K8:L8"/>
    <mergeCell ref="K14:L14"/>
    <mergeCell ref="C29:E29"/>
    <mergeCell ref="K28:L28"/>
    <mergeCell ref="K29:L29"/>
    <mergeCell ref="A38:N38"/>
    <mergeCell ref="A39:A40"/>
    <mergeCell ref="B39:G39"/>
    <mergeCell ref="H39:M39"/>
    <mergeCell ref="N39:N40"/>
    <mergeCell ref="B40:C40"/>
    <mergeCell ref="G31:H31"/>
  </mergeCells>
  <conditionalFormatting sqref="B5">
    <cfRule type="containsText" dxfId="25" priority="2" operator="containsText" text="Pazar">
      <formula>NOT(ISERROR(SEARCH("Pazar",B5)))</formula>
    </cfRule>
  </conditionalFormatting>
  <conditionalFormatting sqref="A4">
    <cfRule type="containsText" dxfId="24" priority="1" operator="containsText" text="pazar">
      <formula>NOT(ISERROR(SEARCH("pazar",A4)))</formula>
    </cfRule>
  </conditionalFormatting>
  <pageMargins left="0.22" right="0.15748031496062992" top="0.63" bottom="0.74803149606299213" header="0.51181102362204722" footer="0.51181102362204722"/>
  <pageSetup scale="42" firstPageNumber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91"/>
  <sheetViews>
    <sheetView view="pageBreakPreview" zoomScale="60" zoomScaleNormal="70" workbookViewId="0">
      <selection activeCell="J46" sqref="J46:K46"/>
    </sheetView>
  </sheetViews>
  <sheetFormatPr defaultColWidth="9.28515625" defaultRowHeight="15"/>
  <cols>
    <col min="1" max="1" width="16.5703125" style="50" customWidth="1"/>
    <col min="2" max="3" width="22" style="50" customWidth="1"/>
    <col min="4" max="4" width="28" style="50" customWidth="1"/>
    <col min="5" max="5" width="26.7109375" style="50" customWidth="1"/>
    <col min="6" max="6" width="25.28515625" style="50" hidden="1" customWidth="1"/>
    <col min="7" max="7" width="27.28515625" style="50" customWidth="1"/>
    <col min="8" max="8" width="41.7109375" style="50" customWidth="1"/>
    <col min="9" max="9" width="20.28515625" style="50" hidden="1" customWidth="1"/>
    <col min="10" max="10" width="26.7109375" style="88" customWidth="1"/>
    <col min="11" max="11" width="19.7109375" style="50" customWidth="1"/>
    <col min="12" max="12" width="22.5703125" style="50" customWidth="1"/>
    <col min="13" max="13" width="57.42578125" style="50" customWidth="1"/>
    <col min="14" max="14" width="16.42578125" style="10" customWidth="1"/>
    <col min="15" max="37" width="9.28515625" style="10" hidden="1" customWidth="1"/>
    <col min="38" max="39" width="0" style="10" hidden="1" customWidth="1"/>
    <col min="40" max="40" width="33.28515625" style="10" customWidth="1"/>
    <col min="41" max="16384" width="9.28515625" style="10"/>
  </cols>
  <sheetData>
    <row r="1" spans="1:44" ht="35.1" customHeight="1" thickBot="1">
      <c r="A1" s="558"/>
      <c r="B1" s="558"/>
      <c r="C1" s="558"/>
      <c r="D1" s="558"/>
      <c r="E1" s="558"/>
      <c r="F1" s="104"/>
      <c r="G1" s="106">
        <f>A3</f>
        <v>43497</v>
      </c>
      <c r="H1" s="131" t="s">
        <v>106</v>
      </c>
      <c r="I1" s="104"/>
      <c r="J1" s="104"/>
      <c r="K1" s="104"/>
      <c r="L1" s="104"/>
      <c r="M1" s="105"/>
      <c r="N1" s="620" t="s">
        <v>53</v>
      </c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</row>
    <row r="2" spans="1:44" ht="35.1" customHeight="1">
      <c r="A2" s="622" t="s">
        <v>0</v>
      </c>
      <c r="B2" s="623"/>
      <c r="C2" s="624"/>
      <c r="D2" s="624"/>
      <c r="E2" s="624"/>
      <c r="F2" s="11" t="s">
        <v>19</v>
      </c>
      <c r="G2" s="18" t="s">
        <v>1</v>
      </c>
      <c r="H2" s="15" t="s">
        <v>2</v>
      </c>
      <c r="I2" s="107" t="s">
        <v>3</v>
      </c>
      <c r="J2" s="108" t="s">
        <v>4</v>
      </c>
      <c r="K2" s="12" t="s">
        <v>5</v>
      </c>
      <c r="L2" s="13" t="s">
        <v>6</v>
      </c>
      <c r="M2" s="111" t="s">
        <v>7</v>
      </c>
      <c r="AN2" s="310" t="s">
        <v>92</v>
      </c>
      <c r="AO2" s="318" t="s">
        <v>95</v>
      </c>
      <c r="AP2" s="311" t="s">
        <v>93</v>
      </c>
      <c r="AQ2" s="311" t="s">
        <v>94</v>
      </c>
      <c r="AR2" s="307" t="s">
        <v>13</v>
      </c>
    </row>
    <row r="3" spans="1:44" s="19" customFormat="1" ht="35.1" customHeight="1">
      <c r="A3" s="14">
        <v>43497</v>
      </c>
      <c r="B3" s="103">
        <f>A3</f>
        <v>43497</v>
      </c>
      <c r="C3" s="221" t="s">
        <v>80</v>
      </c>
      <c r="D3" s="133" t="s">
        <v>185</v>
      </c>
      <c r="E3" s="426" t="s">
        <v>122</v>
      </c>
      <c r="F3" s="139"/>
      <c r="G3" s="136" t="s">
        <v>161</v>
      </c>
      <c r="H3" s="136" t="s">
        <v>173</v>
      </c>
      <c r="I3" s="145"/>
      <c r="J3" s="9" t="str">
        <f t="shared" ref="J3:J5" si="0">IF(AJ3&gt;0,"Mesai Var","-")</f>
        <v>-</v>
      </c>
      <c r="K3" s="219" t="s">
        <v>163</v>
      </c>
      <c r="L3" s="133" t="s">
        <v>157</v>
      </c>
      <c r="M3" s="137" t="s">
        <v>133</v>
      </c>
      <c r="O3" s="19">
        <f>IFERROR(FIND("MS",D8,5),0)</f>
        <v>0</v>
      </c>
      <c r="P3" s="19">
        <f>IFERROR(FIND("MS",#REF!,5),0)</f>
        <v>0</v>
      </c>
      <c r="Q3" s="19">
        <f>IFERROR(FIND("MS",#REF!,5),0)</f>
        <v>0</v>
      </c>
      <c r="R3" s="19">
        <f>IFERROR(FIND("MS",#REF!,5),0)</f>
        <v>0</v>
      </c>
      <c r="S3" s="19">
        <f>IFERROR(FIND("MS",#REF!,5),0)</f>
        <v>0</v>
      </c>
      <c r="T3" s="19">
        <f>IFERROR(FIND("MS",#REF!,5),0)</f>
        <v>0</v>
      </c>
      <c r="U3" s="19">
        <f>IFERROR(FIND("MS",#REF!,5),0)</f>
        <v>0</v>
      </c>
      <c r="W3" s="19">
        <f>IFERROR(FIND("MS",#REF!,5),0)</f>
        <v>0</v>
      </c>
      <c r="X3" s="19">
        <f>IFERROR(FIND("MS",#REF!,5),0)</f>
        <v>0</v>
      </c>
      <c r="Z3" s="19">
        <f>VALUE(P3)</f>
        <v>0</v>
      </c>
      <c r="AA3" s="19">
        <f t="shared" ref="AA3:AH18" si="1">VALUE(Q3)</f>
        <v>0</v>
      </c>
      <c r="AB3" s="19">
        <f t="shared" si="1"/>
        <v>0</v>
      </c>
      <c r="AC3" s="19">
        <f t="shared" si="1"/>
        <v>0</v>
      </c>
      <c r="AD3" s="19">
        <f t="shared" si="1"/>
        <v>0</v>
      </c>
      <c r="AE3" s="19">
        <f t="shared" si="1"/>
        <v>0</v>
      </c>
      <c r="AF3" s="19">
        <f t="shared" si="1"/>
        <v>0</v>
      </c>
      <c r="AG3" s="19">
        <f t="shared" si="1"/>
        <v>0</v>
      </c>
      <c r="AH3" s="19">
        <f t="shared" si="1"/>
        <v>0</v>
      </c>
      <c r="AJ3" s="19">
        <f>SUM(Z3:AH3)</f>
        <v>0</v>
      </c>
      <c r="AN3" s="308" t="str">
        <f>B41</f>
        <v>A kişisi</v>
      </c>
      <c r="AO3" s="305">
        <v>0.875</v>
      </c>
      <c r="AP3" s="312">
        <v>2</v>
      </c>
      <c r="AQ3" s="313"/>
      <c r="AR3" s="317">
        <v>2.875</v>
      </c>
    </row>
    <row r="4" spans="1:44" s="19" customFormat="1" ht="35.1" customHeight="1">
      <c r="A4" s="212">
        <f>A3+1</f>
        <v>43498</v>
      </c>
      <c r="B4" s="213">
        <f>A4</f>
        <v>43498</v>
      </c>
      <c r="C4" s="222" t="s">
        <v>186</v>
      </c>
      <c r="D4" s="625" t="s">
        <v>142</v>
      </c>
      <c r="E4" s="626"/>
      <c r="F4" s="139"/>
      <c r="G4" s="138" t="s">
        <v>180</v>
      </c>
      <c r="H4" s="134" t="s">
        <v>173</v>
      </c>
      <c r="I4" s="145"/>
      <c r="J4" s="9" t="s">
        <v>81</v>
      </c>
      <c r="K4" s="637" t="s">
        <v>163</v>
      </c>
      <c r="L4" s="638"/>
      <c r="M4" s="215" t="s">
        <v>134</v>
      </c>
      <c r="O4" s="19">
        <f>IFERROR(FIND("MS",#REF!,5),0)</f>
        <v>0</v>
      </c>
      <c r="P4" s="19">
        <f>IFERROR(FIND("MS",#REF!,5),0)</f>
        <v>0</v>
      </c>
      <c r="Q4" s="19">
        <f>IFERROR(FIND("MS",#REF!,5),0)</f>
        <v>0</v>
      </c>
      <c r="R4" s="19">
        <f>IFERROR(FIND("MS",#REF!,5),0)</f>
        <v>0</v>
      </c>
      <c r="S4" s="19">
        <f>IFERROR(FIND("MS",#REF!,5),0)</f>
        <v>0</v>
      </c>
      <c r="T4" s="19">
        <f>IFERROR(FIND("MS",#REF!,5),0)</f>
        <v>0</v>
      </c>
      <c r="U4" s="19">
        <f>IFERROR(FIND("MS",#REF!,5),0)</f>
        <v>0</v>
      </c>
      <c r="W4" s="19">
        <f>IFERROR(FIND("MS",#REF!,5),0)</f>
        <v>0</v>
      </c>
      <c r="X4" s="19">
        <f>IFERROR(FIND("MS",#REF!,5),0)</f>
        <v>0</v>
      </c>
      <c r="Z4" s="19">
        <f>VALUE(P4)</f>
        <v>0</v>
      </c>
      <c r="AA4" s="19">
        <f t="shared" si="1"/>
        <v>0</v>
      </c>
      <c r="AB4" s="19">
        <f t="shared" si="1"/>
        <v>0</v>
      </c>
      <c r="AC4" s="19">
        <f t="shared" si="1"/>
        <v>0</v>
      </c>
      <c r="AD4" s="19">
        <f t="shared" si="1"/>
        <v>0</v>
      </c>
      <c r="AE4" s="19">
        <f t="shared" si="1"/>
        <v>0</v>
      </c>
      <c r="AF4" s="19">
        <f t="shared" si="1"/>
        <v>0</v>
      </c>
      <c r="AG4" s="19">
        <f t="shared" si="1"/>
        <v>0</v>
      </c>
      <c r="AH4" s="19">
        <f t="shared" si="1"/>
        <v>0</v>
      </c>
      <c r="AJ4" s="19">
        <f>SUM(Z4:AH4)</f>
        <v>0</v>
      </c>
      <c r="AN4" s="308" t="str">
        <f t="shared" ref="AN4:AN16" si="2">B42</f>
        <v>C kişisi</v>
      </c>
      <c r="AO4" s="319"/>
      <c r="AP4" s="312"/>
      <c r="AQ4" s="314"/>
      <c r="AR4" s="317">
        <f t="shared" ref="AR4:AR16" si="3">AO4+AP4+(AQ4/8)</f>
        <v>0</v>
      </c>
    </row>
    <row r="5" spans="1:44" ht="35.1" customHeight="1">
      <c r="A5" s="212">
        <f>A4+1</f>
        <v>43499</v>
      </c>
      <c r="B5" s="213">
        <f t="shared" ref="B5:B33" si="4">A5</f>
        <v>43499</v>
      </c>
      <c r="C5" s="627" t="s">
        <v>160</v>
      </c>
      <c r="D5" s="628"/>
      <c r="E5" s="629"/>
      <c r="F5" s="139"/>
      <c r="G5" s="211" t="s">
        <v>122</v>
      </c>
      <c r="H5" s="135" t="s">
        <v>78</v>
      </c>
      <c r="I5" s="145"/>
      <c r="J5" s="9" t="str">
        <f t="shared" si="0"/>
        <v>-</v>
      </c>
      <c r="K5" s="639" t="s">
        <v>78</v>
      </c>
      <c r="L5" s="640"/>
      <c r="M5" s="215" t="s">
        <v>134</v>
      </c>
      <c r="O5" s="19">
        <f>IFERROR(FIND("MS",#REF!,5),0)</f>
        <v>0</v>
      </c>
      <c r="P5" s="19">
        <f>IFERROR(FIND("MS",#REF!,5),0)</f>
        <v>0</v>
      </c>
      <c r="Q5" s="19">
        <f>IFERROR(FIND("MS",#REF!,5),0)</f>
        <v>0</v>
      </c>
      <c r="R5" s="19">
        <f>IFERROR(FIND("MS",#REF!,5),0)</f>
        <v>0</v>
      </c>
      <c r="S5" s="19">
        <f>IFERROR(FIND("MS",#REF!,5),0)</f>
        <v>0</v>
      </c>
      <c r="T5" s="19">
        <f>IFERROR(FIND("MS",#REF!,5),0)</f>
        <v>0</v>
      </c>
      <c r="U5" s="19">
        <f>IFERROR(FIND("MS",#REF!,5),0)</f>
        <v>0</v>
      </c>
      <c r="V5" s="19"/>
      <c r="W5" s="19">
        <f>IFERROR(FIND("MS",#REF!,5),0)</f>
        <v>0</v>
      </c>
      <c r="X5" s="19">
        <f>IFERROR(FIND("MS",#REF!,5),0)</f>
        <v>0</v>
      </c>
      <c r="Z5" s="19">
        <f t="shared" ref="Z5:AH37" si="5">VALUE(P5)</f>
        <v>0</v>
      </c>
      <c r="AA5" s="19">
        <f t="shared" si="1"/>
        <v>0</v>
      </c>
      <c r="AB5" s="19">
        <f t="shared" si="1"/>
        <v>0</v>
      </c>
      <c r="AC5" s="19">
        <f t="shared" si="1"/>
        <v>0</v>
      </c>
      <c r="AD5" s="19">
        <f t="shared" si="1"/>
        <v>0</v>
      </c>
      <c r="AE5" s="19">
        <f t="shared" si="1"/>
        <v>0</v>
      </c>
      <c r="AF5" s="19">
        <f t="shared" si="1"/>
        <v>0</v>
      </c>
      <c r="AG5" s="19">
        <f t="shared" si="1"/>
        <v>0</v>
      </c>
      <c r="AH5" s="19">
        <f t="shared" si="1"/>
        <v>0</v>
      </c>
      <c r="AJ5" s="19">
        <f t="shared" ref="AJ5:AJ37" si="6">SUM(Z5:AH5)</f>
        <v>0</v>
      </c>
      <c r="AN5" s="308" t="str">
        <f t="shared" si="2"/>
        <v>D kişisi</v>
      </c>
      <c r="AO5" s="305"/>
      <c r="AP5" s="312"/>
      <c r="AQ5" s="314"/>
      <c r="AR5" s="317">
        <f t="shared" si="3"/>
        <v>0</v>
      </c>
    </row>
    <row r="6" spans="1:44" s="19" customFormat="1" ht="35.1" customHeight="1">
      <c r="A6" s="102">
        <f t="shared" ref="A6:A32" si="7">A5+1</f>
        <v>43500</v>
      </c>
      <c r="B6" s="103">
        <f t="shared" si="4"/>
        <v>43500</v>
      </c>
      <c r="C6" s="218" t="s">
        <v>118</v>
      </c>
      <c r="D6" s="218" t="s">
        <v>157</v>
      </c>
      <c r="E6" s="218" t="s">
        <v>142</v>
      </c>
      <c r="F6" s="218"/>
      <c r="G6" s="218" t="s">
        <v>180</v>
      </c>
      <c r="H6" s="218" t="s">
        <v>173</v>
      </c>
      <c r="I6" s="17"/>
      <c r="J6" s="9" t="str">
        <f t="shared" ref="J6:J33" si="8">IF(AJ6&gt;0,"Mesai Var","-")</f>
        <v>-</v>
      </c>
      <c r="K6" s="217" t="s">
        <v>163</v>
      </c>
      <c r="L6" s="133" t="s">
        <v>185</v>
      </c>
      <c r="M6" s="389" t="s">
        <v>135</v>
      </c>
      <c r="O6" s="19">
        <f t="shared" ref="O6:O30" si="9">IFERROR(FIND("MS",C6,5),0)</f>
        <v>0</v>
      </c>
      <c r="P6" s="19">
        <f>IFERROR(FIND("MS",#REF!,5),0)</f>
        <v>0</v>
      </c>
      <c r="Q6" s="19">
        <f t="shared" ref="Q6:Q24" si="10">IFERROR(FIND("MS",E6,5),0)</f>
        <v>0</v>
      </c>
      <c r="R6" s="19">
        <f>IFERROR(FIND("MS",D6,5),0)</f>
        <v>0</v>
      </c>
      <c r="S6" s="19">
        <f t="shared" ref="S6:X18" si="11">IFERROR(FIND("MS",G6,5),0)</f>
        <v>0</v>
      </c>
      <c r="T6" s="19">
        <f t="shared" si="11"/>
        <v>0</v>
      </c>
      <c r="U6" s="19">
        <f t="shared" si="11"/>
        <v>0</v>
      </c>
      <c r="W6" s="19">
        <f>IFERROR(FIND("MS",K6,5),0)</f>
        <v>0</v>
      </c>
      <c r="X6" s="19">
        <f t="shared" si="11"/>
        <v>0</v>
      </c>
      <c r="Z6" s="19">
        <f t="shared" si="5"/>
        <v>0</v>
      </c>
      <c r="AA6" s="19">
        <f t="shared" si="1"/>
        <v>0</v>
      </c>
      <c r="AB6" s="19">
        <f t="shared" si="1"/>
        <v>0</v>
      </c>
      <c r="AC6" s="19">
        <f t="shared" si="1"/>
        <v>0</v>
      </c>
      <c r="AD6" s="19">
        <f t="shared" si="1"/>
        <v>0</v>
      </c>
      <c r="AE6" s="19">
        <f t="shared" si="1"/>
        <v>0</v>
      </c>
      <c r="AF6" s="19">
        <f t="shared" si="1"/>
        <v>0</v>
      </c>
      <c r="AG6" s="19">
        <f t="shared" si="1"/>
        <v>0</v>
      </c>
      <c r="AH6" s="19">
        <f t="shared" si="1"/>
        <v>0</v>
      </c>
      <c r="AJ6" s="19">
        <f t="shared" si="6"/>
        <v>0</v>
      </c>
      <c r="AN6" s="308" t="str">
        <f t="shared" si="2"/>
        <v>E kişisi</v>
      </c>
      <c r="AO6" s="305">
        <v>30</v>
      </c>
      <c r="AP6" s="312"/>
      <c r="AQ6" s="313"/>
      <c r="AR6" s="317">
        <f t="shared" si="3"/>
        <v>30</v>
      </c>
    </row>
    <row r="7" spans="1:44" s="19" customFormat="1" ht="35.1" customHeight="1">
      <c r="A7" s="102">
        <f t="shared" si="7"/>
        <v>43501</v>
      </c>
      <c r="B7" s="103">
        <f t="shared" si="4"/>
        <v>43501</v>
      </c>
      <c r="C7" s="218" t="s">
        <v>118</v>
      </c>
      <c r="D7" s="218" t="s">
        <v>157</v>
      </c>
      <c r="E7" s="218" t="s">
        <v>142</v>
      </c>
      <c r="F7" s="218"/>
      <c r="G7" s="218" t="s">
        <v>161</v>
      </c>
      <c r="H7" s="218" t="s">
        <v>173</v>
      </c>
      <c r="I7" s="17"/>
      <c r="J7" s="9" t="str">
        <f t="shared" si="8"/>
        <v>-</v>
      </c>
      <c r="K7" s="217" t="s">
        <v>163</v>
      </c>
      <c r="L7" s="133" t="s">
        <v>185</v>
      </c>
      <c r="M7" s="389" t="s">
        <v>164</v>
      </c>
      <c r="O7" s="19">
        <f t="shared" si="9"/>
        <v>0</v>
      </c>
      <c r="P7" s="19">
        <f>IFERROR(FIND("MS",#REF!,5),0)</f>
        <v>0</v>
      </c>
      <c r="Q7" s="19">
        <f t="shared" si="10"/>
        <v>0</v>
      </c>
      <c r="R7" s="19">
        <f>IFERROR(FIND("MS",D7,5),0)</f>
        <v>0</v>
      </c>
      <c r="S7" s="19">
        <f t="shared" si="11"/>
        <v>0</v>
      </c>
      <c r="T7" s="19">
        <f t="shared" si="11"/>
        <v>0</v>
      </c>
      <c r="U7" s="19">
        <f t="shared" si="11"/>
        <v>0</v>
      </c>
      <c r="W7" s="19">
        <f>IFERROR(FIND("MS",K7,5),0)</f>
        <v>0</v>
      </c>
      <c r="X7" s="19">
        <f t="shared" si="11"/>
        <v>0</v>
      </c>
      <c r="Z7" s="19">
        <f t="shared" si="5"/>
        <v>0</v>
      </c>
      <c r="AA7" s="19">
        <f t="shared" si="1"/>
        <v>0</v>
      </c>
      <c r="AB7" s="19">
        <f t="shared" si="1"/>
        <v>0</v>
      </c>
      <c r="AC7" s="19">
        <f t="shared" si="1"/>
        <v>0</v>
      </c>
      <c r="AD7" s="19">
        <f t="shared" si="1"/>
        <v>0</v>
      </c>
      <c r="AE7" s="19">
        <f t="shared" si="1"/>
        <v>0</v>
      </c>
      <c r="AF7" s="19">
        <f t="shared" si="1"/>
        <v>0</v>
      </c>
      <c r="AG7" s="19">
        <f t="shared" si="1"/>
        <v>0</v>
      </c>
      <c r="AH7" s="19">
        <f t="shared" si="1"/>
        <v>0</v>
      </c>
      <c r="AJ7" s="19">
        <f t="shared" si="6"/>
        <v>0</v>
      </c>
      <c r="AN7" s="308" t="str">
        <f t="shared" si="2"/>
        <v>F kişisi</v>
      </c>
      <c r="AO7" s="305"/>
      <c r="AP7" s="312">
        <v>3</v>
      </c>
      <c r="AQ7" s="314">
        <v>1.5</v>
      </c>
      <c r="AR7" s="317">
        <f t="shared" si="3"/>
        <v>3.1875</v>
      </c>
    </row>
    <row r="8" spans="1:44" ht="35.1" customHeight="1">
      <c r="A8" s="102">
        <f t="shared" si="7"/>
        <v>43502</v>
      </c>
      <c r="B8" s="103">
        <f t="shared" si="4"/>
        <v>43502</v>
      </c>
      <c r="C8" s="218" t="s">
        <v>118</v>
      </c>
      <c r="D8" s="218" t="s">
        <v>157</v>
      </c>
      <c r="E8" s="218" t="s">
        <v>142</v>
      </c>
      <c r="F8" s="218"/>
      <c r="G8" s="218" t="s">
        <v>122</v>
      </c>
      <c r="H8" s="218" t="s">
        <v>173</v>
      </c>
      <c r="I8" s="17"/>
      <c r="J8" s="9" t="str">
        <f t="shared" si="8"/>
        <v>-</v>
      </c>
      <c r="K8" s="217" t="s">
        <v>163</v>
      </c>
      <c r="L8" s="133" t="s">
        <v>185</v>
      </c>
      <c r="M8" s="389" t="s">
        <v>135</v>
      </c>
      <c r="O8" s="19">
        <f t="shared" si="9"/>
        <v>0</v>
      </c>
      <c r="P8" s="19">
        <f>IFERROR(FIND("MS",#REF!,5),0)</f>
        <v>0</v>
      </c>
      <c r="Q8" s="19">
        <f t="shared" si="10"/>
        <v>0</v>
      </c>
      <c r="R8" s="19">
        <f>IFERROR(FIND("MS",#REF!,5),0)</f>
        <v>0</v>
      </c>
      <c r="S8" s="19">
        <f t="shared" si="11"/>
        <v>0</v>
      </c>
      <c r="T8" s="19">
        <f t="shared" si="11"/>
        <v>0</v>
      </c>
      <c r="U8" s="19">
        <f t="shared" si="11"/>
        <v>0</v>
      </c>
      <c r="V8" s="19"/>
      <c r="W8" s="19">
        <f>IFERROR(FIND("MS",K8,5),0)</f>
        <v>0</v>
      </c>
      <c r="X8" s="19">
        <f t="shared" si="11"/>
        <v>0</v>
      </c>
      <c r="Z8" s="19">
        <f t="shared" si="5"/>
        <v>0</v>
      </c>
      <c r="AA8" s="19">
        <f t="shared" si="1"/>
        <v>0</v>
      </c>
      <c r="AB8" s="19">
        <f t="shared" si="1"/>
        <v>0</v>
      </c>
      <c r="AC8" s="19">
        <f t="shared" si="1"/>
        <v>0</v>
      </c>
      <c r="AD8" s="19">
        <f t="shared" si="1"/>
        <v>0</v>
      </c>
      <c r="AE8" s="19">
        <f t="shared" si="1"/>
        <v>0</v>
      </c>
      <c r="AF8" s="19">
        <f t="shared" si="1"/>
        <v>0</v>
      </c>
      <c r="AG8" s="19">
        <f t="shared" si="1"/>
        <v>0</v>
      </c>
      <c r="AH8" s="19">
        <f t="shared" si="1"/>
        <v>0</v>
      </c>
      <c r="AJ8" s="19">
        <f t="shared" si="6"/>
        <v>0</v>
      </c>
      <c r="AN8" s="308" t="str">
        <f t="shared" si="2"/>
        <v>G kişisi</v>
      </c>
      <c r="AO8" s="305"/>
      <c r="AP8" s="312"/>
      <c r="AQ8" s="314"/>
      <c r="AR8" s="317">
        <f t="shared" si="3"/>
        <v>0</v>
      </c>
    </row>
    <row r="9" spans="1:44" ht="35.1" customHeight="1">
      <c r="A9" s="102">
        <f t="shared" si="7"/>
        <v>43503</v>
      </c>
      <c r="B9" s="103">
        <f t="shared" si="4"/>
        <v>43503</v>
      </c>
      <c r="C9" s="218" t="s">
        <v>118</v>
      </c>
      <c r="D9" s="218" t="s">
        <v>157</v>
      </c>
      <c r="E9" s="218" t="s">
        <v>142</v>
      </c>
      <c r="F9" s="218"/>
      <c r="G9" s="218" t="s">
        <v>180</v>
      </c>
      <c r="H9" s="218" t="s">
        <v>173</v>
      </c>
      <c r="I9" s="17"/>
      <c r="J9" s="9" t="str">
        <f t="shared" si="8"/>
        <v>-</v>
      </c>
      <c r="K9" s="217" t="s">
        <v>163</v>
      </c>
      <c r="L9" s="133" t="s">
        <v>185</v>
      </c>
      <c r="M9" s="389" t="s">
        <v>174</v>
      </c>
      <c r="O9" s="19">
        <f t="shared" si="9"/>
        <v>0</v>
      </c>
      <c r="P9" s="19">
        <f>IFERROR(FIND("MS",#REF!,5),0)</f>
        <v>0</v>
      </c>
      <c r="Q9" s="19">
        <f t="shared" si="10"/>
        <v>0</v>
      </c>
      <c r="R9" s="19">
        <f>IFERROR(FIND("MS",D9,5),0)</f>
        <v>0</v>
      </c>
      <c r="S9" s="19">
        <f t="shared" si="11"/>
        <v>0</v>
      </c>
      <c r="T9" s="19">
        <f t="shared" si="11"/>
        <v>0</v>
      </c>
      <c r="U9" s="19">
        <f t="shared" si="11"/>
        <v>0</v>
      </c>
      <c r="V9" s="19"/>
      <c r="W9" s="19">
        <f>IFERROR(FIND("MS",K9,5),0)</f>
        <v>0</v>
      </c>
      <c r="X9" s="19">
        <f t="shared" si="11"/>
        <v>0</v>
      </c>
      <c r="Z9" s="19">
        <f t="shared" si="5"/>
        <v>0</v>
      </c>
      <c r="AA9" s="19">
        <f t="shared" si="1"/>
        <v>0</v>
      </c>
      <c r="AB9" s="19">
        <f t="shared" si="1"/>
        <v>0</v>
      </c>
      <c r="AC9" s="19">
        <f t="shared" si="1"/>
        <v>0</v>
      </c>
      <c r="AD9" s="19">
        <f t="shared" si="1"/>
        <v>0</v>
      </c>
      <c r="AE9" s="19">
        <f t="shared" si="1"/>
        <v>0</v>
      </c>
      <c r="AF9" s="19">
        <f t="shared" si="1"/>
        <v>0</v>
      </c>
      <c r="AG9" s="19">
        <f t="shared" si="1"/>
        <v>0</v>
      </c>
      <c r="AH9" s="19">
        <f t="shared" si="1"/>
        <v>0</v>
      </c>
      <c r="AJ9" s="19">
        <f t="shared" si="6"/>
        <v>0</v>
      </c>
      <c r="AN9" s="308" t="str">
        <f t="shared" si="2"/>
        <v>H kişisi</v>
      </c>
      <c r="AO9" s="305"/>
      <c r="AP9" s="312"/>
      <c r="AQ9" s="313"/>
      <c r="AR9" s="317">
        <f t="shared" si="3"/>
        <v>0</v>
      </c>
    </row>
    <row r="10" spans="1:44" s="19" customFormat="1" ht="35.1" customHeight="1">
      <c r="A10" s="102">
        <f t="shared" si="7"/>
        <v>43504</v>
      </c>
      <c r="B10" s="103">
        <f t="shared" si="4"/>
        <v>43504</v>
      </c>
      <c r="C10" s="218" t="s">
        <v>118</v>
      </c>
      <c r="D10" s="218" t="s">
        <v>157</v>
      </c>
      <c r="E10" s="218" t="s">
        <v>142</v>
      </c>
      <c r="F10" s="218"/>
      <c r="G10" s="218" t="s">
        <v>161</v>
      </c>
      <c r="H10" s="218" t="s">
        <v>173</v>
      </c>
      <c r="I10" s="17"/>
      <c r="J10" s="9" t="str">
        <f t="shared" si="8"/>
        <v>-</v>
      </c>
      <c r="K10" s="217" t="s">
        <v>163</v>
      </c>
      <c r="L10" s="133" t="s">
        <v>185</v>
      </c>
      <c r="M10" s="389" t="s">
        <v>135</v>
      </c>
      <c r="N10" s="21"/>
      <c r="O10" s="19">
        <f t="shared" si="9"/>
        <v>0</v>
      </c>
      <c r="P10" s="19">
        <f>IFERROR(FIND("MS",D10,5),0)</f>
        <v>0</v>
      </c>
      <c r="Q10" s="19">
        <f t="shared" si="10"/>
        <v>0</v>
      </c>
      <c r="R10" s="19">
        <f>IFERROR(FIND("MS",F10,5),0)</f>
        <v>0</v>
      </c>
      <c r="S10" s="19">
        <f t="shared" si="11"/>
        <v>0</v>
      </c>
      <c r="T10" s="19">
        <f t="shared" si="11"/>
        <v>0</v>
      </c>
      <c r="U10" s="19">
        <f t="shared" si="11"/>
        <v>0</v>
      </c>
      <c r="W10" s="19">
        <f>IFERROR(FIND("MS",K10,5),0)</f>
        <v>0</v>
      </c>
      <c r="X10" s="19">
        <f t="shared" si="11"/>
        <v>0</v>
      </c>
      <c r="Z10" s="19">
        <f t="shared" si="5"/>
        <v>0</v>
      </c>
      <c r="AA10" s="19">
        <f t="shared" si="1"/>
        <v>0</v>
      </c>
      <c r="AB10" s="19">
        <f t="shared" si="1"/>
        <v>0</v>
      </c>
      <c r="AC10" s="19">
        <f t="shared" si="1"/>
        <v>0</v>
      </c>
      <c r="AD10" s="19">
        <f t="shared" si="1"/>
        <v>0</v>
      </c>
      <c r="AE10" s="19">
        <f t="shared" si="1"/>
        <v>0</v>
      </c>
      <c r="AF10" s="19">
        <f t="shared" si="1"/>
        <v>0</v>
      </c>
      <c r="AG10" s="19">
        <f t="shared" si="1"/>
        <v>0</v>
      </c>
      <c r="AH10" s="19">
        <f t="shared" si="1"/>
        <v>0</v>
      </c>
      <c r="AJ10" s="19">
        <f t="shared" si="6"/>
        <v>0</v>
      </c>
      <c r="AN10" s="308" t="str">
        <f t="shared" si="2"/>
        <v>I kişisi</v>
      </c>
      <c r="AO10" s="305"/>
      <c r="AP10" s="312"/>
      <c r="AQ10" s="313">
        <v>4</v>
      </c>
      <c r="AR10" s="317">
        <f t="shared" si="3"/>
        <v>0.5</v>
      </c>
    </row>
    <row r="11" spans="1:44" s="19" customFormat="1" ht="35.1" customHeight="1">
      <c r="A11" s="212">
        <f t="shared" si="7"/>
        <v>43505</v>
      </c>
      <c r="B11" s="213">
        <f t="shared" si="4"/>
        <v>43505</v>
      </c>
      <c r="C11" s="420" t="s">
        <v>142</v>
      </c>
      <c r="D11" s="630" t="s">
        <v>180</v>
      </c>
      <c r="E11" s="631"/>
      <c r="F11" s="214"/>
      <c r="G11" s="420" t="s">
        <v>122</v>
      </c>
      <c r="H11" s="420" t="s">
        <v>157</v>
      </c>
      <c r="I11" s="17"/>
      <c r="J11" s="9" t="str">
        <f t="shared" si="8"/>
        <v>-</v>
      </c>
      <c r="K11" s="635" t="s">
        <v>185</v>
      </c>
      <c r="L11" s="636"/>
      <c r="M11" s="216" t="s">
        <v>135</v>
      </c>
      <c r="N11" s="22"/>
      <c r="O11" s="19">
        <f t="shared" si="9"/>
        <v>0</v>
      </c>
      <c r="P11" s="19">
        <f>IFERROR(FIND("MS",#REF!,5),0)</f>
        <v>0</v>
      </c>
      <c r="Q11" s="19">
        <f t="shared" si="10"/>
        <v>0</v>
      </c>
      <c r="R11" s="19">
        <f t="shared" ref="R11:R16" si="12">IFERROR(FIND("MS",D11,5),0)</f>
        <v>0</v>
      </c>
      <c r="S11" s="19">
        <f t="shared" si="11"/>
        <v>0</v>
      </c>
      <c r="T11" s="19">
        <f t="shared" si="11"/>
        <v>0</v>
      </c>
      <c r="U11" s="19">
        <f t="shared" si="11"/>
        <v>0</v>
      </c>
      <c r="W11" s="19">
        <f t="shared" si="11"/>
        <v>0</v>
      </c>
      <c r="X11" s="19">
        <f t="shared" si="11"/>
        <v>0</v>
      </c>
      <c r="Z11" s="19">
        <f t="shared" si="5"/>
        <v>0</v>
      </c>
      <c r="AA11" s="19">
        <f t="shared" si="1"/>
        <v>0</v>
      </c>
      <c r="AB11" s="19">
        <f t="shared" si="1"/>
        <v>0</v>
      </c>
      <c r="AC11" s="19">
        <f t="shared" si="1"/>
        <v>0</v>
      </c>
      <c r="AD11" s="19">
        <f t="shared" si="1"/>
        <v>0</v>
      </c>
      <c r="AE11" s="19">
        <f t="shared" si="1"/>
        <v>0</v>
      </c>
      <c r="AF11" s="19">
        <f t="shared" si="1"/>
        <v>0</v>
      </c>
      <c r="AG11" s="19">
        <f t="shared" si="1"/>
        <v>0</v>
      </c>
      <c r="AH11" s="19">
        <f t="shared" si="1"/>
        <v>0</v>
      </c>
      <c r="AJ11" s="19">
        <f t="shared" si="6"/>
        <v>0</v>
      </c>
      <c r="AN11" s="308" t="str">
        <f t="shared" si="2"/>
        <v>J kişisi</v>
      </c>
      <c r="AO11" s="305"/>
      <c r="AP11" s="312">
        <v>2</v>
      </c>
      <c r="AQ11" s="314"/>
      <c r="AR11" s="317">
        <f t="shared" si="3"/>
        <v>2</v>
      </c>
    </row>
    <row r="12" spans="1:44" ht="35.1" customHeight="1">
      <c r="A12" s="212">
        <f t="shared" si="7"/>
        <v>43506</v>
      </c>
      <c r="B12" s="213">
        <f t="shared" si="4"/>
        <v>43506</v>
      </c>
      <c r="C12" s="632" t="s">
        <v>160</v>
      </c>
      <c r="D12" s="633"/>
      <c r="E12" s="634"/>
      <c r="F12" s="214"/>
      <c r="G12" s="420" t="s">
        <v>142</v>
      </c>
      <c r="H12" s="214"/>
      <c r="I12" s="17"/>
      <c r="J12" s="9" t="str">
        <f t="shared" si="8"/>
        <v>-</v>
      </c>
      <c r="K12" s="216"/>
      <c r="L12" s="216"/>
      <c r="M12" s="216" t="s">
        <v>135</v>
      </c>
      <c r="N12" s="23"/>
      <c r="O12" s="19">
        <f t="shared" si="9"/>
        <v>0</v>
      </c>
      <c r="P12" s="19">
        <f>IFERROR(FIND("MS",#REF!,5),0)</f>
        <v>0</v>
      </c>
      <c r="Q12" s="19">
        <f t="shared" si="10"/>
        <v>0</v>
      </c>
      <c r="R12" s="19">
        <f t="shared" si="12"/>
        <v>0</v>
      </c>
      <c r="S12" s="19">
        <f t="shared" si="11"/>
        <v>0</v>
      </c>
      <c r="T12" s="19">
        <f t="shared" si="11"/>
        <v>0</v>
      </c>
      <c r="U12" s="19">
        <f t="shared" si="11"/>
        <v>0</v>
      </c>
      <c r="V12" s="19"/>
      <c r="W12" s="19">
        <f t="shared" si="11"/>
        <v>0</v>
      </c>
      <c r="X12" s="19">
        <f t="shared" si="11"/>
        <v>0</v>
      </c>
      <c r="Z12" s="19">
        <f t="shared" si="5"/>
        <v>0</v>
      </c>
      <c r="AA12" s="19">
        <f t="shared" si="1"/>
        <v>0</v>
      </c>
      <c r="AB12" s="19">
        <f t="shared" si="1"/>
        <v>0</v>
      </c>
      <c r="AC12" s="19">
        <f t="shared" si="1"/>
        <v>0</v>
      </c>
      <c r="AD12" s="19">
        <f t="shared" si="1"/>
        <v>0</v>
      </c>
      <c r="AE12" s="19">
        <f t="shared" si="1"/>
        <v>0</v>
      </c>
      <c r="AF12" s="19">
        <f t="shared" si="1"/>
        <v>0</v>
      </c>
      <c r="AG12" s="19">
        <f t="shared" si="1"/>
        <v>0</v>
      </c>
      <c r="AH12" s="19">
        <f t="shared" si="1"/>
        <v>0</v>
      </c>
      <c r="AJ12" s="19">
        <f t="shared" si="6"/>
        <v>0</v>
      </c>
      <c r="AN12" s="308" t="str">
        <f t="shared" si="2"/>
        <v>K kişisi</v>
      </c>
      <c r="AO12" s="305"/>
      <c r="AP12" s="312">
        <v>1</v>
      </c>
      <c r="AQ12" s="314"/>
      <c r="AR12" s="317">
        <f t="shared" si="3"/>
        <v>1</v>
      </c>
    </row>
    <row r="13" spans="1:44" s="19" customFormat="1" ht="35.1" customHeight="1">
      <c r="A13" s="102">
        <f t="shared" si="7"/>
        <v>43507</v>
      </c>
      <c r="B13" s="103">
        <f t="shared" si="4"/>
        <v>43507</v>
      </c>
      <c r="C13" s="133" t="s">
        <v>185</v>
      </c>
      <c r="D13" s="398" t="s">
        <v>122</v>
      </c>
      <c r="E13" s="398" t="s">
        <v>118</v>
      </c>
      <c r="F13" s="140"/>
      <c r="G13" s="398" t="s">
        <v>180</v>
      </c>
      <c r="H13" s="218" t="s">
        <v>173</v>
      </c>
      <c r="I13" s="17"/>
      <c r="J13" s="9" t="str">
        <f t="shared" si="8"/>
        <v>-</v>
      </c>
      <c r="K13" s="389" t="s">
        <v>163</v>
      </c>
      <c r="L13" s="389" t="s">
        <v>157</v>
      </c>
      <c r="M13" s="389" t="s">
        <v>135</v>
      </c>
      <c r="N13" s="24"/>
      <c r="O13" s="19">
        <f t="shared" si="9"/>
        <v>0</v>
      </c>
      <c r="P13" s="19">
        <f>IFERROR(FIND("MS",#REF!,5),0)</f>
        <v>0</v>
      </c>
      <c r="Q13" s="19">
        <f t="shared" si="10"/>
        <v>0</v>
      </c>
      <c r="R13" s="19">
        <f t="shared" si="12"/>
        <v>0</v>
      </c>
      <c r="S13" s="19">
        <f t="shared" si="11"/>
        <v>0</v>
      </c>
      <c r="T13" s="19">
        <f t="shared" si="11"/>
        <v>0</v>
      </c>
      <c r="U13" s="19">
        <f t="shared" si="11"/>
        <v>0</v>
      </c>
      <c r="W13" s="19">
        <f t="shared" si="11"/>
        <v>0</v>
      </c>
      <c r="X13" s="19">
        <f t="shared" si="11"/>
        <v>0</v>
      </c>
      <c r="Z13" s="19">
        <f t="shared" si="5"/>
        <v>0</v>
      </c>
      <c r="AA13" s="19">
        <f t="shared" si="1"/>
        <v>0</v>
      </c>
      <c r="AB13" s="19">
        <f t="shared" si="1"/>
        <v>0</v>
      </c>
      <c r="AC13" s="19">
        <f t="shared" si="1"/>
        <v>0</v>
      </c>
      <c r="AD13" s="19">
        <f t="shared" si="1"/>
        <v>0</v>
      </c>
      <c r="AE13" s="19">
        <f t="shared" si="1"/>
        <v>0</v>
      </c>
      <c r="AF13" s="19">
        <f t="shared" si="1"/>
        <v>0</v>
      </c>
      <c r="AG13" s="19">
        <f t="shared" si="1"/>
        <v>0</v>
      </c>
      <c r="AH13" s="19">
        <f t="shared" si="1"/>
        <v>0</v>
      </c>
      <c r="AJ13" s="19">
        <f t="shared" si="6"/>
        <v>0</v>
      </c>
      <c r="AN13" s="308" t="str">
        <f t="shared" si="2"/>
        <v>L kişisi</v>
      </c>
      <c r="AO13" s="305"/>
      <c r="AP13" s="312"/>
      <c r="AQ13" s="313"/>
      <c r="AR13" s="317">
        <f t="shared" si="3"/>
        <v>0</v>
      </c>
    </row>
    <row r="14" spans="1:44" s="19" customFormat="1" ht="35.1" customHeight="1">
      <c r="A14" s="102">
        <f t="shared" si="7"/>
        <v>43508</v>
      </c>
      <c r="B14" s="103">
        <f t="shared" si="4"/>
        <v>43508</v>
      </c>
      <c r="C14" s="133" t="s">
        <v>185</v>
      </c>
      <c r="D14" s="398" t="s">
        <v>122</v>
      </c>
      <c r="E14" s="398" t="s">
        <v>118</v>
      </c>
      <c r="F14" s="140"/>
      <c r="G14" s="398" t="s">
        <v>161</v>
      </c>
      <c r="H14" s="218" t="s">
        <v>173</v>
      </c>
      <c r="I14" s="17"/>
      <c r="J14" s="9" t="str">
        <f t="shared" si="8"/>
        <v>-</v>
      </c>
      <c r="K14" s="389" t="s">
        <v>163</v>
      </c>
      <c r="L14" s="389" t="s">
        <v>157</v>
      </c>
      <c r="M14" s="389" t="s">
        <v>174</v>
      </c>
      <c r="N14" s="24"/>
      <c r="O14" s="19">
        <f t="shared" si="9"/>
        <v>0</v>
      </c>
      <c r="P14" s="19">
        <f>IFERROR(FIND("MS",#REF!,5),0)</f>
        <v>0</v>
      </c>
      <c r="Q14" s="19">
        <f t="shared" si="10"/>
        <v>0</v>
      </c>
      <c r="R14" s="19">
        <f t="shared" si="12"/>
        <v>0</v>
      </c>
      <c r="S14" s="19">
        <f t="shared" si="11"/>
        <v>0</v>
      </c>
      <c r="T14" s="19">
        <f t="shared" si="11"/>
        <v>0</v>
      </c>
      <c r="U14" s="19">
        <f t="shared" si="11"/>
        <v>0</v>
      </c>
      <c r="W14" s="19">
        <f t="shared" si="11"/>
        <v>0</v>
      </c>
      <c r="X14" s="19">
        <f t="shared" si="11"/>
        <v>0</v>
      </c>
      <c r="Z14" s="19">
        <f t="shared" si="5"/>
        <v>0</v>
      </c>
      <c r="AA14" s="19">
        <f t="shared" si="1"/>
        <v>0</v>
      </c>
      <c r="AB14" s="19">
        <f t="shared" si="1"/>
        <v>0</v>
      </c>
      <c r="AC14" s="19">
        <f t="shared" si="1"/>
        <v>0</v>
      </c>
      <c r="AD14" s="19">
        <f t="shared" si="1"/>
        <v>0</v>
      </c>
      <c r="AE14" s="19">
        <f t="shared" si="1"/>
        <v>0</v>
      </c>
      <c r="AF14" s="19">
        <f t="shared" si="1"/>
        <v>0</v>
      </c>
      <c r="AG14" s="19">
        <f t="shared" si="1"/>
        <v>0</v>
      </c>
      <c r="AH14" s="19">
        <f t="shared" si="1"/>
        <v>0</v>
      </c>
      <c r="AJ14" s="19">
        <f t="shared" si="6"/>
        <v>0</v>
      </c>
      <c r="AN14" s="308" t="str">
        <f>B52</f>
        <v>M kişisi</v>
      </c>
      <c r="AO14" s="305"/>
      <c r="AP14" s="312"/>
      <c r="AQ14" s="314"/>
      <c r="AR14" s="317">
        <f t="shared" si="3"/>
        <v>0</v>
      </c>
    </row>
    <row r="15" spans="1:44" ht="35.1" customHeight="1">
      <c r="A15" s="102">
        <f t="shared" si="7"/>
        <v>43509</v>
      </c>
      <c r="B15" s="103">
        <f t="shared" si="4"/>
        <v>43509</v>
      </c>
      <c r="C15" s="133" t="s">
        <v>185</v>
      </c>
      <c r="D15" s="398" t="s">
        <v>122</v>
      </c>
      <c r="E15" s="398" t="s">
        <v>118</v>
      </c>
      <c r="F15" s="140"/>
      <c r="G15" s="398" t="s">
        <v>142</v>
      </c>
      <c r="H15" s="218" t="s">
        <v>173</v>
      </c>
      <c r="I15" s="17"/>
      <c r="J15" s="9" t="str">
        <f t="shared" si="8"/>
        <v>-</v>
      </c>
      <c r="K15" s="389" t="s">
        <v>163</v>
      </c>
      <c r="L15" s="389" t="s">
        <v>157</v>
      </c>
      <c r="M15" s="389" t="s">
        <v>135</v>
      </c>
      <c r="N15" s="25"/>
      <c r="O15" s="19">
        <f t="shared" si="9"/>
        <v>0</v>
      </c>
      <c r="P15" s="19">
        <f>IFERROR(FIND("MS",#REF!,5),0)</f>
        <v>0</v>
      </c>
      <c r="Q15" s="19">
        <f t="shared" si="10"/>
        <v>0</v>
      </c>
      <c r="R15" s="19">
        <f t="shared" si="12"/>
        <v>0</v>
      </c>
      <c r="S15" s="19">
        <f t="shared" si="11"/>
        <v>0</v>
      </c>
      <c r="T15" s="19">
        <f t="shared" si="11"/>
        <v>0</v>
      </c>
      <c r="U15" s="19">
        <f t="shared" si="11"/>
        <v>0</v>
      </c>
      <c r="V15" s="19"/>
      <c r="W15" s="19">
        <f t="shared" si="11"/>
        <v>0</v>
      </c>
      <c r="X15" s="19">
        <f t="shared" si="11"/>
        <v>0</v>
      </c>
      <c r="Z15" s="19">
        <f t="shared" si="5"/>
        <v>0</v>
      </c>
      <c r="AA15" s="19">
        <f t="shared" si="1"/>
        <v>0</v>
      </c>
      <c r="AB15" s="19">
        <f t="shared" si="1"/>
        <v>0</v>
      </c>
      <c r="AC15" s="19">
        <f t="shared" si="1"/>
        <v>0</v>
      </c>
      <c r="AD15" s="19">
        <f t="shared" si="1"/>
        <v>0</v>
      </c>
      <c r="AE15" s="19">
        <f t="shared" si="1"/>
        <v>0</v>
      </c>
      <c r="AF15" s="19">
        <f t="shared" si="1"/>
        <v>0</v>
      </c>
      <c r="AG15" s="19">
        <f t="shared" si="1"/>
        <v>0</v>
      </c>
      <c r="AH15" s="19">
        <f t="shared" si="1"/>
        <v>0</v>
      </c>
      <c r="AJ15" s="19">
        <f t="shared" si="6"/>
        <v>0</v>
      </c>
      <c r="AN15" s="308" t="str">
        <f t="shared" si="2"/>
        <v>N kişisi</v>
      </c>
      <c r="AO15" s="305"/>
      <c r="AP15" s="312"/>
      <c r="AQ15" s="314"/>
      <c r="AR15" s="317">
        <f t="shared" si="3"/>
        <v>0</v>
      </c>
    </row>
    <row r="16" spans="1:44" ht="35.1" customHeight="1" thickBot="1">
      <c r="A16" s="102">
        <f t="shared" si="7"/>
        <v>43510</v>
      </c>
      <c r="B16" s="103">
        <f t="shared" si="4"/>
        <v>43510</v>
      </c>
      <c r="C16" s="133" t="s">
        <v>185</v>
      </c>
      <c r="D16" s="398" t="s">
        <v>122</v>
      </c>
      <c r="E16" s="398" t="s">
        <v>118</v>
      </c>
      <c r="F16" s="140"/>
      <c r="G16" s="398" t="s">
        <v>180</v>
      </c>
      <c r="H16" s="218" t="s">
        <v>173</v>
      </c>
      <c r="I16" s="17"/>
      <c r="J16" s="9" t="str">
        <f t="shared" si="8"/>
        <v>-</v>
      </c>
      <c r="K16" s="389" t="s">
        <v>163</v>
      </c>
      <c r="L16" s="389" t="s">
        <v>157</v>
      </c>
      <c r="M16" s="389" t="s">
        <v>135</v>
      </c>
      <c r="N16" s="25"/>
      <c r="O16" s="19">
        <f t="shared" si="9"/>
        <v>0</v>
      </c>
      <c r="P16" s="19">
        <f>IFERROR(FIND("MS",#REF!,5),0)</f>
        <v>0</v>
      </c>
      <c r="Q16" s="19">
        <f t="shared" si="10"/>
        <v>0</v>
      </c>
      <c r="R16" s="19">
        <f t="shared" si="12"/>
        <v>0</v>
      </c>
      <c r="S16" s="19">
        <f t="shared" si="11"/>
        <v>0</v>
      </c>
      <c r="T16" s="19">
        <f t="shared" si="11"/>
        <v>0</v>
      </c>
      <c r="U16" s="19">
        <f t="shared" si="11"/>
        <v>0</v>
      </c>
      <c r="V16" s="19"/>
      <c r="W16" s="19">
        <f t="shared" si="11"/>
        <v>0</v>
      </c>
      <c r="X16" s="19">
        <f t="shared" si="11"/>
        <v>0</v>
      </c>
      <c r="Z16" s="19">
        <f t="shared" si="5"/>
        <v>0</v>
      </c>
      <c r="AA16" s="19">
        <f t="shared" si="1"/>
        <v>0</v>
      </c>
      <c r="AB16" s="19">
        <f t="shared" si="1"/>
        <v>0</v>
      </c>
      <c r="AC16" s="19">
        <f t="shared" si="1"/>
        <v>0</v>
      </c>
      <c r="AD16" s="19">
        <f t="shared" si="1"/>
        <v>0</v>
      </c>
      <c r="AE16" s="19">
        <f t="shared" si="1"/>
        <v>0</v>
      </c>
      <c r="AF16" s="19">
        <f t="shared" si="1"/>
        <v>0</v>
      </c>
      <c r="AG16" s="19">
        <f t="shared" si="1"/>
        <v>0</v>
      </c>
      <c r="AH16" s="19">
        <f t="shared" si="1"/>
        <v>0</v>
      </c>
      <c r="AJ16" s="19">
        <f t="shared" si="6"/>
        <v>0</v>
      </c>
      <c r="AN16" s="309" t="str">
        <f t="shared" si="2"/>
        <v>YENİ PERSONEL 3</v>
      </c>
      <c r="AO16" s="306"/>
      <c r="AP16" s="315"/>
      <c r="AQ16" s="316"/>
      <c r="AR16" s="317">
        <f t="shared" si="3"/>
        <v>0</v>
      </c>
    </row>
    <row r="17" spans="1:36" s="19" customFormat="1" ht="35.1" customHeight="1">
      <c r="A17" s="102">
        <f t="shared" si="7"/>
        <v>43511</v>
      </c>
      <c r="B17" s="103">
        <f t="shared" si="4"/>
        <v>43511</v>
      </c>
      <c r="C17" s="133" t="s">
        <v>185</v>
      </c>
      <c r="D17" s="398" t="s">
        <v>122</v>
      </c>
      <c r="E17" s="398" t="s">
        <v>118</v>
      </c>
      <c r="F17" s="140"/>
      <c r="G17" s="398" t="s">
        <v>161</v>
      </c>
      <c r="H17" s="218" t="s">
        <v>173</v>
      </c>
      <c r="I17" s="109"/>
      <c r="J17" s="9" t="str">
        <f t="shared" si="8"/>
        <v>-</v>
      </c>
      <c r="K17" s="389" t="s">
        <v>163</v>
      </c>
      <c r="L17" s="389" t="s">
        <v>157</v>
      </c>
      <c r="M17" s="389" t="s">
        <v>135</v>
      </c>
      <c r="N17" s="24"/>
      <c r="O17" s="19">
        <f t="shared" si="9"/>
        <v>0</v>
      </c>
      <c r="P17" s="19">
        <f>IFERROR(FIND("MS",D17,5),0)</f>
        <v>0</v>
      </c>
      <c r="Q17" s="19">
        <f t="shared" si="10"/>
        <v>0</v>
      </c>
      <c r="R17" s="19">
        <f>IFERROR(FIND("MS",F17,5),0)</f>
        <v>0</v>
      </c>
      <c r="S17" s="19">
        <f t="shared" si="11"/>
        <v>0</v>
      </c>
      <c r="T17" s="19">
        <f t="shared" si="11"/>
        <v>0</v>
      </c>
      <c r="U17" s="19">
        <f t="shared" si="11"/>
        <v>0</v>
      </c>
      <c r="W17" s="19">
        <f t="shared" si="11"/>
        <v>0</v>
      </c>
      <c r="X17" s="19">
        <f t="shared" si="11"/>
        <v>0</v>
      </c>
      <c r="Z17" s="19">
        <f t="shared" si="5"/>
        <v>0</v>
      </c>
      <c r="AA17" s="19">
        <f t="shared" si="1"/>
        <v>0</v>
      </c>
      <c r="AB17" s="19">
        <f t="shared" si="1"/>
        <v>0</v>
      </c>
      <c r="AC17" s="19">
        <f t="shared" si="1"/>
        <v>0</v>
      </c>
      <c r="AD17" s="19">
        <f t="shared" si="1"/>
        <v>0</v>
      </c>
      <c r="AE17" s="19">
        <f t="shared" si="1"/>
        <v>0</v>
      </c>
      <c r="AF17" s="19">
        <f t="shared" si="1"/>
        <v>0</v>
      </c>
      <c r="AG17" s="19">
        <f t="shared" si="1"/>
        <v>0</v>
      </c>
      <c r="AH17" s="19">
        <f t="shared" si="1"/>
        <v>0</v>
      </c>
      <c r="AJ17" s="19">
        <f t="shared" si="6"/>
        <v>0</v>
      </c>
    </row>
    <row r="18" spans="1:36" s="19" customFormat="1" ht="35.1" customHeight="1">
      <c r="A18" s="212">
        <f t="shared" si="7"/>
        <v>43512</v>
      </c>
      <c r="B18" s="213">
        <f t="shared" si="4"/>
        <v>43512</v>
      </c>
      <c r="C18" s="420" t="s">
        <v>118</v>
      </c>
      <c r="D18" s="630" t="s">
        <v>180</v>
      </c>
      <c r="E18" s="631"/>
      <c r="F18" s="214"/>
      <c r="G18" s="420" t="s">
        <v>142</v>
      </c>
      <c r="H18" s="220" t="s">
        <v>173</v>
      </c>
      <c r="I18" s="109"/>
      <c r="J18" s="9" t="str">
        <f t="shared" si="8"/>
        <v>-</v>
      </c>
      <c r="K18" s="635" t="s">
        <v>163</v>
      </c>
      <c r="L18" s="636"/>
      <c r="M18" s="216" t="s">
        <v>135</v>
      </c>
      <c r="N18" s="24"/>
      <c r="O18" s="19">
        <f t="shared" si="9"/>
        <v>0</v>
      </c>
      <c r="P18" s="19">
        <f>IFERROR(FIND("MS",#REF!,5),0)</f>
        <v>0</v>
      </c>
      <c r="Q18" s="19">
        <f t="shared" si="10"/>
        <v>0</v>
      </c>
      <c r="R18" s="19">
        <f t="shared" ref="R18:R23" si="13">IFERROR(FIND("MS",D18,5),0)</f>
        <v>0</v>
      </c>
      <c r="S18" s="19">
        <f t="shared" si="11"/>
        <v>0</v>
      </c>
      <c r="T18" s="19">
        <f t="shared" si="11"/>
        <v>0</v>
      </c>
      <c r="U18" s="19">
        <f t="shared" si="11"/>
        <v>0</v>
      </c>
      <c r="W18" s="19">
        <f t="shared" si="11"/>
        <v>0</v>
      </c>
      <c r="X18" s="19">
        <f t="shared" si="11"/>
        <v>0</v>
      </c>
      <c r="Z18" s="19">
        <f t="shared" si="5"/>
        <v>0</v>
      </c>
      <c r="AA18" s="19">
        <f t="shared" si="1"/>
        <v>0</v>
      </c>
      <c r="AB18" s="19">
        <f t="shared" si="1"/>
        <v>0</v>
      </c>
      <c r="AC18" s="19">
        <f t="shared" si="1"/>
        <v>0</v>
      </c>
      <c r="AD18" s="19">
        <f t="shared" si="1"/>
        <v>0</v>
      </c>
      <c r="AE18" s="19">
        <f t="shared" si="1"/>
        <v>0</v>
      </c>
      <c r="AF18" s="19">
        <f t="shared" si="1"/>
        <v>0</v>
      </c>
      <c r="AG18" s="19">
        <f t="shared" si="1"/>
        <v>0</v>
      </c>
      <c r="AH18" s="19">
        <f t="shared" si="1"/>
        <v>0</v>
      </c>
      <c r="AJ18" s="19">
        <f t="shared" si="6"/>
        <v>0</v>
      </c>
    </row>
    <row r="19" spans="1:36" ht="35.1" customHeight="1">
      <c r="A19" s="212">
        <f t="shared" si="7"/>
        <v>43513</v>
      </c>
      <c r="B19" s="213">
        <f t="shared" si="4"/>
        <v>43513</v>
      </c>
      <c r="C19" s="632" t="s">
        <v>160</v>
      </c>
      <c r="D19" s="633"/>
      <c r="E19" s="634"/>
      <c r="F19" s="214"/>
      <c r="G19" s="420" t="s">
        <v>122</v>
      </c>
      <c r="H19" s="214"/>
      <c r="I19" s="109"/>
      <c r="J19" s="9" t="str">
        <f t="shared" si="8"/>
        <v>-</v>
      </c>
      <c r="K19" s="635"/>
      <c r="L19" s="636"/>
      <c r="M19" s="216" t="s">
        <v>135</v>
      </c>
      <c r="N19" s="23"/>
      <c r="O19" s="19">
        <f t="shared" si="9"/>
        <v>0</v>
      </c>
      <c r="P19" s="19">
        <f>IFERROR(FIND("MS",#REF!,5),0)</f>
        <v>0</v>
      </c>
      <c r="Q19" s="19">
        <f t="shared" si="10"/>
        <v>0</v>
      </c>
      <c r="R19" s="19">
        <f t="shared" si="13"/>
        <v>0</v>
      </c>
      <c r="S19" s="19">
        <f t="shared" ref="O19:U34" si="14">IFERROR(FIND("MS",G19,5),0)</f>
        <v>0</v>
      </c>
      <c r="T19" s="19">
        <f t="shared" si="14"/>
        <v>0</v>
      </c>
      <c r="U19" s="19">
        <f t="shared" si="14"/>
        <v>0</v>
      </c>
      <c r="V19" s="19"/>
      <c r="W19" s="19">
        <f t="shared" ref="W19:X37" si="15">IFERROR(FIND("MS",K19,5),0)</f>
        <v>0</v>
      </c>
      <c r="X19" s="19">
        <f t="shared" si="15"/>
        <v>0</v>
      </c>
      <c r="Z19" s="19">
        <f t="shared" si="5"/>
        <v>0</v>
      </c>
      <c r="AA19" s="19">
        <f t="shared" si="5"/>
        <v>0</v>
      </c>
      <c r="AB19" s="19">
        <f t="shared" si="5"/>
        <v>0</v>
      </c>
      <c r="AC19" s="19">
        <f t="shared" si="5"/>
        <v>0</v>
      </c>
      <c r="AD19" s="19">
        <f t="shared" si="5"/>
        <v>0</v>
      </c>
      <c r="AE19" s="19">
        <f t="shared" si="5"/>
        <v>0</v>
      </c>
      <c r="AF19" s="19">
        <f t="shared" si="5"/>
        <v>0</v>
      </c>
      <c r="AG19" s="19">
        <f t="shared" si="5"/>
        <v>0</v>
      </c>
      <c r="AH19" s="19">
        <f t="shared" si="5"/>
        <v>0</v>
      </c>
      <c r="AJ19" s="19">
        <f t="shared" si="6"/>
        <v>0</v>
      </c>
    </row>
    <row r="20" spans="1:36" s="19" customFormat="1" ht="35.1" customHeight="1">
      <c r="A20" s="102">
        <f t="shared" si="7"/>
        <v>43514</v>
      </c>
      <c r="B20" s="103">
        <f t="shared" si="4"/>
        <v>43514</v>
      </c>
      <c r="C20" s="398" t="s">
        <v>118</v>
      </c>
      <c r="D20" s="389" t="s">
        <v>157</v>
      </c>
      <c r="E20" s="218" t="s">
        <v>142</v>
      </c>
      <c r="F20" s="140"/>
      <c r="G20" s="398" t="s">
        <v>180</v>
      </c>
      <c r="H20" s="218" t="s">
        <v>173</v>
      </c>
      <c r="I20" s="17"/>
      <c r="J20" s="9" t="str">
        <f t="shared" si="8"/>
        <v>-</v>
      </c>
      <c r="K20" s="389" t="s">
        <v>163</v>
      </c>
      <c r="L20" s="133" t="s">
        <v>185</v>
      </c>
      <c r="M20" s="389" t="s">
        <v>145</v>
      </c>
      <c r="N20" s="22"/>
      <c r="O20" s="19">
        <f t="shared" si="9"/>
        <v>0</v>
      </c>
      <c r="P20" s="19">
        <f>IFERROR(FIND("MS",#REF!,5),0)</f>
        <v>0</v>
      </c>
      <c r="Q20" s="19">
        <f t="shared" si="10"/>
        <v>0</v>
      </c>
      <c r="R20" s="19">
        <f t="shared" si="13"/>
        <v>0</v>
      </c>
      <c r="S20" s="19">
        <f t="shared" si="14"/>
        <v>0</v>
      </c>
      <c r="T20" s="19">
        <f t="shared" si="14"/>
        <v>0</v>
      </c>
      <c r="U20" s="19">
        <f t="shared" si="14"/>
        <v>0</v>
      </c>
      <c r="W20" s="19">
        <f t="shared" si="15"/>
        <v>0</v>
      </c>
      <c r="X20" s="19">
        <f t="shared" si="15"/>
        <v>0</v>
      </c>
      <c r="Z20" s="19">
        <f t="shared" si="5"/>
        <v>0</v>
      </c>
      <c r="AA20" s="19">
        <f t="shared" si="5"/>
        <v>0</v>
      </c>
      <c r="AB20" s="19">
        <f t="shared" si="5"/>
        <v>0</v>
      </c>
      <c r="AC20" s="19">
        <f t="shared" si="5"/>
        <v>0</v>
      </c>
      <c r="AD20" s="19">
        <f t="shared" si="5"/>
        <v>0</v>
      </c>
      <c r="AE20" s="19">
        <f t="shared" si="5"/>
        <v>0</v>
      </c>
      <c r="AF20" s="19">
        <f t="shared" si="5"/>
        <v>0</v>
      </c>
      <c r="AG20" s="19">
        <f t="shared" si="5"/>
        <v>0</v>
      </c>
      <c r="AH20" s="19">
        <f t="shared" si="5"/>
        <v>0</v>
      </c>
      <c r="AJ20" s="19">
        <f t="shared" si="6"/>
        <v>0</v>
      </c>
    </row>
    <row r="21" spans="1:36" s="19" customFormat="1" ht="35.1" customHeight="1">
      <c r="A21" s="102">
        <f t="shared" si="7"/>
        <v>43515</v>
      </c>
      <c r="B21" s="103">
        <f t="shared" si="4"/>
        <v>43515</v>
      </c>
      <c r="C21" s="398" t="s">
        <v>118</v>
      </c>
      <c r="D21" s="389" t="s">
        <v>157</v>
      </c>
      <c r="E21" s="218" t="s">
        <v>77</v>
      </c>
      <c r="F21" s="140"/>
      <c r="G21" s="398" t="s">
        <v>161</v>
      </c>
      <c r="H21" s="218" t="s">
        <v>173</v>
      </c>
      <c r="I21" s="17"/>
      <c r="J21" s="9" t="str">
        <f t="shared" si="8"/>
        <v>-</v>
      </c>
      <c r="K21" s="389" t="s">
        <v>163</v>
      </c>
      <c r="L21" s="133" t="s">
        <v>185</v>
      </c>
      <c r="M21" s="389" t="s">
        <v>146</v>
      </c>
      <c r="O21" s="19">
        <f t="shared" si="9"/>
        <v>0</v>
      </c>
      <c r="P21" s="19">
        <f>IFERROR(FIND("MS",#REF!,5),0)</f>
        <v>0</v>
      </c>
      <c r="Q21" s="19">
        <f t="shared" si="10"/>
        <v>0</v>
      </c>
      <c r="R21" s="19">
        <f t="shared" si="13"/>
        <v>0</v>
      </c>
      <c r="S21" s="19">
        <f t="shared" si="14"/>
        <v>0</v>
      </c>
      <c r="T21" s="19">
        <f t="shared" si="14"/>
        <v>0</v>
      </c>
      <c r="U21" s="19">
        <f t="shared" si="14"/>
        <v>0</v>
      </c>
      <c r="W21" s="19">
        <f t="shared" si="15"/>
        <v>0</v>
      </c>
      <c r="X21" s="19">
        <f t="shared" si="15"/>
        <v>0</v>
      </c>
      <c r="Z21" s="19">
        <f t="shared" si="5"/>
        <v>0</v>
      </c>
      <c r="AA21" s="19">
        <f t="shared" si="5"/>
        <v>0</v>
      </c>
      <c r="AB21" s="19">
        <f t="shared" si="5"/>
        <v>0</v>
      </c>
      <c r="AC21" s="19">
        <f t="shared" si="5"/>
        <v>0</v>
      </c>
      <c r="AD21" s="19">
        <f t="shared" si="5"/>
        <v>0</v>
      </c>
      <c r="AE21" s="19">
        <f t="shared" si="5"/>
        <v>0</v>
      </c>
      <c r="AF21" s="19">
        <f t="shared" si="5"/>
        <v>0</v>
      </c>
      <c r="AG21" s="19">
        <f t="shared" si="5"/>
        <v>0</v>
      </c>
      <c r="AH21" s="19">
        <f t="shared" si="5"/>
        <v>0</v>
      </c>
      <c r="AJ21" s="19">
        <f t="shared" si="6"/>
        <v>0</v>
      </c>
    </row>
    <row r="22" spans="1:36" ht="35.1" customHeight="1">
      <c r="A22" s="102">
        <f t="shared" si="7"/>
        <v>43516</v>
      </c>
      <c r="B22" s="103">
        <f t="shared" si="4"/>
        <v>43516</v>
      </c>
      <c r="C22" s="398" t="s">
        <v>118</v>
      </c>
      <c r="D22" s="389" t="s">
        <v>157</v>
      </c>
      <c r="E22" s="218" t="s">
        <v>142</v>
      </c>
      <c r="F22" s="140"/>
      <c r="G22" s="398" t="s">
        <v>122</v>
      </c>
      <c r="H22" s="218" t="s">
        <v>173</v>
      </c>
      <c r="I22" s="17"/>
      <c r="J22" s="9" t="str">
        <f t="shared" si="8"/>
        <v>-</v>
      </c>
      <c r="K22" s="389" t="s">
        <v>163</v>
      </c>
      <c r="L22" s="133" t="s">
        <v>185</v>
      </c>
      <c r="M22" s="389" t="s">
        <v>135</v>
      </c>
      <c r="O22" s="19">
        <f t="shared" si="9"/>
        <v>0</v>
      </c>
      <c r="P22" s="19">
        <f>IFERROR(FIND("MS",#REF!,5),0)</f>
        <v>0</v>
      </c>
      <c r="Q22" s="19">
        <f t="shared" si="10"/>
        <v>0</v>
      </c>
      <c r="R22" s="19">
        <f t="shared" si="13"/>
        <v>0</v>
      </c>
      <c r="S22" s="19">
        <f t="shared" si="14"/>
        <v>0</v>
      </c>
      <c r="T22" s="19">
        <f t="shared" si="14"/>
        <v>0</v>
      </c>
      <c r="U22" s="19">
        <f t="shared" si="14"/>
        <v>0</v>
      </c>
      <c r="V22" s="19"/>
      <c r="W22" s="19">
        <f t="shared" si="15"/>
        <v>0</v>
      </c>
      <c r="X22" s="19">
        <f t="shared" si="15"/>
        <v>0</v>
      </c>
      <c r="Z22" s="19">
        <f t="shared" si="5"/>
        <v>0</v>
      </c>
      <c r="AA22" s="19">
        <f t="shared" si="5"/>
        <v>0</v>
      </c>
      <c r="AB22" s="19">
        <f t="shared" si="5"/>
        <v>0</v>
      </c>
      <c r="AC22" s="19">
        <f t="shared" si="5"/>
        <v>0</v>
      </c>
      <c r="AD22" s="19">
        <f t="shared" si="5"/>
        <v>0</v>
      </c>
      <c r="AE22" s="19">
        <f t="shared" si="5"/>
        <v>0</v>
      </c>
      <c r="AF22" s="19">
        <f t="shared" si="5"/>
        <v>0</v>
      </c>
      <c r="AG22" s="19">
        <f t="shared" si="5"/>
        <v>0</v>
      </c>
      <c r="AH22" s="19">
        <f t="shared" si="5"/>
        <v>0</v>
      </c>
      <c r="AJ22" s="19">
        <f t="shared" si="6"/>
        <v>0</v>
      </c>
    </row>
    <row r="23" spans="1:36" ht="35.1" customHeight="1">
      <c r="A23" s="102">
        <f t="shared" si="7"/>
        <v>43517</v>
      </c>
      <c r="B23" s="103">
        <f t="shared" si="4"/>
        <v>43517</v>
      </c>
      <c r="C23" s="398" t="s">
        <v>118</v>
      </c>
      <c r="D23" s="389" t="s">
        <v>157</v>
      </c>
      <c r="E23" s="218" t="s">
        <v>80</v>
      </c>
      <c r="F23" s="140"/>
      <c r="G23" s="398" t="s">
        <v>180</v>
      </c>
      <c r="H23" s="218" t="s">
        <v>173</v>
      </c>
      <c r="I23" s="17"/>
      <c r="J23" s="9" t="str">
        <f t="shared" si="8"/>
        <v>-</v>
      </c>
      <c r="K23" s="389" t="s">
        <v>163</v>
      </c>
      <c r="L23" s="133" t="s">
        <v>185</v>
      </c>
      <c r="M23" s="389" t="s">
        <v>147</v>
      </c>
      <c r="O23" s="19">
        <f t="shared" si="9"/>
        <v>0</v>
      </c>
      <c r="P23" s="19">
        <f>IFERROR(FIND("MS",#REF!,5),0)</f>
        <v>0</v>
      </c>
      <c r="Q23" s="19">
        <f t="shared" si="10"/>
        <v>0</v>
      </c>
      <c r="R23" s="19">
        <f t="shared" si="13"/>
        <v>0</v>
      </c>
      <c r="S23" s="19">
        <f t="shared" si="14"/>
        <v>0</v>
      </c>
      <c r="T23" s="19">
        <f t="shared" si="14"/>
        <v>0</v>
      </c>
      <c r="U23" s="19">
        <f t="shared" si="14"/>
        <v>0</v>
      </c>
      <c r="V23" s="19"/>
      <c r="W23" s="19">
        <f t="shared" si="15"/>
        <v>0</v>
      </c>
      <c r="X23" s="19">
        <f t="shared" si="15"/>
        <v>0</v>
      </c>
      <c r="Z23" s="19">
        <f t="shared" si="5"/>
        <v>0</v>
      </c>
      <c r="AA23" s="19">
        <f t="shared" si="5"/>
        <v>0</v>
      </c>
      <c r="AB23" s="19">
        <f t="shared" si="5"/>
        <v>0</v>
      </c>
      <c r="AC23" s="19">
        <f t="shared" si="5"/>
        <v>0</v>
      </c>
      <c r="AD23" s="19">
        <f t="shared" si="5"/>
        <v>0</v>
      </c>
      <c r="AE23" s="19">
        <f t="shared" si="5"/>
        <v>0</v>
      </c>
      <c r="AF23" s="19">
        <f t="shared" si="5"/>
        <v>0</v>
      </c>
      <c r="AG23" s="19">
        <f t="shared" si="5"/>
        <v>0</v>
      </c>
      <c r="AH23" s="19">
        <f t="shared" si="5"/>
        <v>0</v>
      </c>
      <c r="AJ23" s="19">
        <f t="shared" si="6"/>
        <v>0</v>
      </c>
    </row>
    <row r="24" spans="1:36" s="19" customFormat="1" ht="35.1" customHeight="1">
      <c r="A24" s="102">
        <f t="shared" si="7"/>
        <v>43518</v>
      </c>
      <c r="B24" s="103">
        <f t="shared" si="4"/>
        <v>43518</v>
      </c>
      <c r="C24" s="398" t="s">
        <v>118</v>
      </c>
      <c r="D24" s="389" t="s">
        <v>157</v>
      </c>
      <c r="E24" s="218" t="s">
        <v>82</v>
      </c>
      <c r="F24" s="140"/>
      <c r="G24" s="398" t="s">
        <v>161</v>
      </c>
      <c r="H24" s="218" t="s">
        <v>173</v>
      </c>
      <c r="I24" s="17"/>
      <c r="J24" s="9" t="str">
        <f t="shared" si="8"/>
        <v>-</v>
      </c>
      <c r="K24" s="389" t="s">
        <v>163</v>
      </c>
      <c r="L24" s="133" t="s">
        <v>185</v>
      </c>
      <c r="M24" s="389" t="s">
        <v>147</v>
      </c>
      <c r="O24" s="19">
        <f t="shared" si="9"/>
        <v>0</v>
      </c>
      <c r="P24" s="19">
        <f>IFERROR(FIND("MS",D24,5),0)</f>
        <v>0</v>
      </c>
      <c r="Q24" s="19">
        <f t="shared" si="10"/>
        <v>0</v>
      </c>
      <c r="R24" s="19">
        <f>IFERROR(FIND("MS",F24,5),0)</f>
        <v>0</v>
      </c>
      <c r="S24" s="19">
        <f t="shared" si="14"/>
        <v>0</v>
      </c>
      <c r="T24" s="19">
        <f t="shared" si="14"/>
        <v>0</v>
      </c>
      <c r="U24" s="19">
        <f t="shared" si="14"/>
        <v>0</v>
      </c>
      <c r="W24" s="19">
        <f t="shared" si="15"/>
        <v>0</v>
      </c>
      <c r="X24" s="19">
        <f t="shared" si="15"/>
        <v>0</v>
      </c>
      <c r="Z24" s="19">
        <f t="shared" si="5"/>
        <v>0</v>
      </c>
      <c r="AA24" s="19">
        <f t="shared" si="5"/>
        <v>0</v>
      </c>
      <c r="AB24" s="19">
        <f t="shared" si="5"/>
        <v>0</v>
      </c>
      <c r="AC24" s="19">
        <f t="shared" si="5"/>
        <v>0</v>
      </c>
      <c r="AD24" s="19">
        <f t="shared" si="5"/>
        <v>0</v>
      </c>
      <c r="AE24" s="19">
        <f t="shared" si="5"/>
        <v>0</v>
      </c>
      <c r="AF24" s="19">
        <f t="shared" si="5"/>
        <v>0</v>
      </c>
      <c r="AG24" s="19">
        <f t="shared" si="5"/>
        <v>0</v>
      </c>
      <c r="AH24" s="19">
        <f t="shared" si="5"/>
        <v>0</v>
      </c>
      <c r="AJ24" s="19">
        <f t="shared" si="6"/>
        <v>0</v>
      </c>
    </row>
    <row r="25" spans="1:36" s="19" customFormat="1" ht="35.1" customHeight="1">
      <c r="A25" s="212">
        <f t="shared" si="7"/>
        <v>43519</v>
      </c>
      <c r="B25" s="213">
        <f t="shared" si="4"/>
        <v>43519</v>
      </c>
      <c r="C25" s="420" t="s">
        <v>162</v>
      </c>
      <c r="D25" s="630" t="s">
        <v>142</v>
      </c>
      <c r="E25" s="631"/>
      <c r="F25" s="214"/>
      <c r="G25" s="420" t="s">
        <v>122</v>
      </c>
      <c r="H25" s="420" t="s">
        <v>157</v>
      </c>
      <c r="I25" s="17"/>
      <c r="J25" s="9" t="str">
        <f t="shared" si="8"/>
        <v>-</v>
      </c>
      <c r="K25" s="635" t="s">
        <v>185</v>
      </c>
      <c r="L25" s="636"/>
      <c r="M25" s="216" t="s">
        <v>181</v>
      </c>
      <c r="O25" s="19">
        <f t="shared" si="9"/>
        <v>11</v>
      </c>
      <c r="P25" s="19">
        <f>IFERROR(FIND("MS",#REF!,5),0)</f>
        <v>0</v>
      </c>
      <c r="Q25" s="19">
        <f>IFERROR(FIND("MS",#REF!,5),0)</f>
        <v>0</v>
      </c>
      <c r="R25" s="19">
        <f>IFERROR(FIND("MS",D25,5),0)</f>
        <v>0</v>
      </c>
      <c r="S25" s="19">
        <f t="shared" si="14"/>
        <v>0</v>
      </c>
      <c r="T25" s="19">
        <f t="shared" si="14"/>
        <v>0</v>
      </c>
      <c r="U25" s="19">
        <f t="shared" si="14"/>
        <v>0</v>
      </c>
      <c r="W25" s="19">
        <f t="shared" si="15"/>
        <v>0</v>
      </c>
      <c r="X25" s="19">
        <f t="shared" si="15"/>
        <v>0</v>
      </c>
      <c r="Z25" s="19">
        <f t="shared" si="5"/>
        <v>0</v>
      </c>
      <c r="AA25" s="19">
        <f t="shared" si="5"/>
        <v>0</v>
      </c>
      <c r="AB25" s="19">
        <f t="shared" si="5"/>
        <v>0</v>
      </c>
      <c r="AC25" s="19">
        <f t="shared" si="5"/>
        <v>0</v>
      </c>
      <c r="AD25" s="19">
        <f t="shared" si="5"/>
        <v>0</v>
      </c>
      <c r="AE25" s="19">
        <f t="shared" si="5"/>
        <v>0</v>
      </c>
      <c r="AF25" s="19">
        <f t="shared" si="5"/>
        <v>0</v>
      </c>
      <c r="AG25" s="19">
        <f t="shared" si="5"/>
        <v>0</v>
      </c>
      <c r="AH25" s="19">
        <f t="shared" si="5"/>
        <v>0</v>
      </c>
      <c r="AJ25" s="19">
        <f t="shared" si="6"/>
        <v>0</v>
      </c>
    </row>
    <row r="26" spans="1:36" ht="35.1" customHeight="1">
      <c r="A26" s="212">
        <f t="shared" si="7"/>
        <v>43520</v>
      </c>
      <c r="B26" s="213">
        <f t="shared" si="4"/>
        <v>43520</v>
      </c>
      <c r="C26" s="630" t="s">
        <v>160</v>
      </c>
      <c r="D26" s="641"/>
      <c r="E26" s="631"/>
      <c r="F26" s="214"/>
      <c r="G26" s="420" t="s">
        <v>180</v>
      </c>
      <c r="H26" s="214"/>
      <c r="I26" s="17"/>
      <c r="J26" s="9" t="str">
        <f t="shared" si="8"/>
        <v>-</v>
      </c>
      <c r="K26" s="635"/>
      <c r="L26" s="636"/>
      <c r="M26" s="216" t="s">
        <v>135</v>
      </c>
      <c r="O26" s="19">
        <f t="shared" si="9"/>
        <v>0</v>
      </c>
      <c r="P26" s="19">
        <f>IFERROR(FIND("MS",#REF!,5),0)</f>
        <v>0</v>
      </c>
      <c r="Q26" s="19">
        <f t="shared" ref="Q26:Q30" si="16">IFERROR(FIND("MS",E26,5),0)</f>
        <v>0</v>
      </c>
      <c r="R26" s="19">
        <f>IFERROR(FIND("MS",D26,5),0)</f>
        <v>0</v>
      </c>
      <c r="S26" s="19">
        <f t="shared" si="14"/>
        <v>0</v>
      </c>
      <c r="T26" s="19">
        <f t="shared" si="14"/>
        <v>0</v>
      </c>
      <c r="U26" s="19">
        <f t="shared" si="14"/>
        <v>0</v>
      </c>
      <c r="V26" s="19"/>
      <c r="W26" s="19">
        <f t="shared" si="15"/>
        <v>0</v>
      </c>
      <c r="X26" s="19">
        <f t="shared" si="15"/>
        <v>0</v>
      </c>
      <c r="Z26" s="19">
        <f t="shared" si="5"/>
        <v>0</v>
      </c>
      <c r="AA26" s="19">
        <f t="shared" si="5"/>
        <v>0</v>
      </c>
      <c r="AB26" s="19">
        <f t="shared" si="5"/>
        <v>0</v>
      </c>
      <c r="AC26" s="19">
        <f t="shared" si="5"/>
        <v>0</v>
      </c>
      <c r="AD26" s="19">
        <f t="shared" si="5"/>
        <v>0</v>
      </c>
      <c r="AE26" s="19">
        <f t="shared" si="5"/>
        <v>0</v>
      </c>
      <c r="AF26" s="19">
        <f t="shared" si="5"/>
        <v>0</v>
      </c>
      <c r="AG26" s="19">
        <f t="shared" si="5"/>
        <v>0</v>
      </c>
      <c r="AH26" s="19">
        <f t="shared" si="5"/>
        <v>0</v>
      </c>
      <c r="AJ26" s="19">
        <f t="shared" si="6"/>
        <v>0</v>
      </c>
    </row>
    <row r="27" spans="1:36" s="21" customFormat="1" ht="35.1" customHeight="1">
      <c r="A27" s="102">
        <f t="shared" si="7"/>
        <v>43521</v>
      </c>
      <c r="B27" s="103">
        <f t="shared" si="4"/>
        <v>43521</v>
      </c>
      <c r="C27" s="133" t="s">
        <v>185</v>
      </c>
      <c r="D27" s="398" t="s">
        <v>118</v>
      </c>
      <c r="E27" s="398" t="s">
        <v>122</v>
      </c>
      <c r="F27" s="140"/>
      <c r="G27" s="398" t="s">
        <v>157</v>
      </c>
      <c r="H27" s="218" t="s">
        <v>173</v>
      </c>
      <c r="I27" s="17"/>
      <c r="J27" s="9" t="str">
        <f t="shared" si="8"/>
        <v>-</v>
      </c>
      <c r="K27" s="389" t="s">
        <v>163</v>
      </c>
      <c r="L27" s="389" t="s">
        <v>142</v>
      </c>
      <c r="M27" s="389" t="s">
        <v>135</v>
      </c>
      <c r="O27" s="19">
        <f t="shared" si="9"/>
        <v>0</v>
      </c>
      <c r="P27" s="19">
        <f>IFERROR(FIND("MS",#REF!,5),0)</f>
        <v>0</v>
      </c>
      <c r="Q27" s="19">
        <f t="shared" si="16"/>
        <v>0</v>
      </c>
      <c r="R27" s="19">
        <f>IFERROR(FIND("MS",D27,5),0)</f>
        <v>0</v>
      </c>
      <c r="S27" s="19">
        <f t="shared" si="14"/>
        <v>0</v>
      </c>
      <c r="T27" s="19">
        <f t="shared" si="14"/>
        <v>0</v>
      </c>
      <c r="U27" s="19">
        <f t="shared" si="14"/>
        <v>0</v>
      </c>
      <c r="V27" s="19"/>
      <c r="W27" s="19">
        <f t="shared" si="15"/>
        <v>0</v>
      </c>
      <c r="X27" s="19">
        <f t="shared" si="15"/>
        <v>0</v>
      </c>
      <c r="Z27" s="19">
        <f t="shared" si="5"/>
        <v>0</v>
      </c>
      <c r="AA27" s="19">
        <f t="shared" si="5"/>
        <v>0</v>
      </c>
      <c r="AB27" s="19">
        <f t="shared" si="5"/>
        <v>0</v>
      </c>
      <c r="AC27" s="19">
        <f t="shared" si="5"/>
        <v>0</v>
      </c>
      <c r="AD27" s="19">
        <f t="shared" si="5"/>
        <v>0</v>
      </c>
      <c r="AE27" s="19">
        <f t="shared" si="5"/>
        <v>0</v>
      </c>
      <c r="AF27" s="19">
        <f t="shared" si="5"/>
        <v>0</v>
      </c>
      <c r="AG27" s="19">
        <f t="shared" si="5"/>
        <v>0</v>
      </c>
      <c r="AH27" s="19">
        <f t="shared" si="5"/>
        <v>0</v>
      </c>
      <c r="AJ27" s="19">
        <f t="shared" si="6"/>
        <v>0</v>
      </c>
    </row>
    <row r="28" spans="1:36" s="19" customFormat="1" ht="35.1" customHeight="1">
      <c r="A28" s="102">
        <f t="shared" si="7"/>
        <v>43522</v>
      </c>
      <c r="B28" s="103">
        <f t="shared" si="4"/>
        <v>43522</v>
      </c>
      <c r="C28" s="133" t="s">
        <v>185</v>
      </c>
      <c r="D28" s="398" t="s">
        <v>118</v>
      </c>
      <c r="E28" s="398" t="s">
        <v>122</v>
      </c>
      <c r="F28" s="140"/>
      <c r="G28" s="398" t="s">
        <v>161</v>
      </c>
      <c r="H28" s="218" t="s">
        <v>173</v>
      </c>
      <c r="I28" s="16"/>
      <c r="J28" s="9" t="str">
        <f t="shared" si="8"/>
        <v>-</v>
      </c>
      <c r="K28" s="389" t="s">
        <v>163</v>
      </c>
      <c r="L28" s="389" t="s">
        <v>142</v>
      </c>
      <c r="M28" s="389" t="s">
        <v>135</v>
      </c>
      <c r="O28" s="19">
        <f t="shared" si="9"/>
        <v>0</v>
      </c>
      <c r="P28" s="19">
        <f>IFERROR(FIND("MS",#REF!,5),0)</f>
        <v>0</v>
      </c>
      <c r="Q28" s="19">
        <f t="shared" si="16"/>
        <v>0</v>
      </c>
      <c r="R28" s="19">
        <f>IFERROR(FIND("MS",D28,5),0)</f>
        <v>0</v>
      </c>
      <c r="S28" s="19">
        <f t="shared" si="14"/>
        <v>0</v>
      </c>
      <c r="T28" s="19">
        <f t="shared" si="14"/>
        <v>0</v>
      </c>
      <c r="U28" s="19">
        <f t="shared" si="14"/>
        <v>0</v>
      </c>
      <c r="W28" s="19">
        <f t="shared" si="15"/>
        <v>0</v>
      </c>
      <c r="X28" s="19">
        <f t="shared" si="15"/>
        <v>0</v>
      </c>
      <c r="Z28" s="19">
        <f t="shared" si="5"/>
        <v>0</v>
      </c>
      <c r="AA28" s="19">
        <f t="shared" si="5"/>
        <v>0</v>
      </c>
      <c r="AB28" s="19">
        <f t="shared" si="5"/>
        <v>0</v>
      </c>
      <c r="AC28" s="19">
        <f t="shared" si="5"/>
        <v>0</v>
      </c>
      <c r="AD28" s="19">
        <f t="shared" si="5"/>
        <v>0</v>
      </c>
      <c r="AE28" s="19">
        <f t="shared" si="5"/>
        <v>0</v>
      </c>
      <c r="AF28" s="19">
        <f t="shared" si="5"/>
        <v>0</v>
      </c>
      <c r="AG28" s="19">
        <f t="shared" si="5"/>
        <v>0</v>
      </c>
      <c r="AH28" s="19">
        <f t="shared" si="5"/>
        <v>0</v>
      </c>
      <c r="AJ28" s="19">
        <f t="shared" si="6"/>
        <v>0</v>
      </c>
    </row>
    <row r="29" spans="1:36" ht="35.1" customHeight="1">
      <c r="A29" s="102">
        <f t="shared" si="7"/>
        <v>43523</v>
      </c>
      <c r="B29" s="103">
        <f t="shared" si="4"/>
        <v>43523</v>
      </c>
      <c r="C29" s="133" t="s">
        <v>185</v>
      </c>
      <c r="D29" s="398" t="s">
        <v>118</v>
      </c>
      <c r="E29" s="398" t="s">
        <v>122</v>
      </c>
      <c r="F29" s="140"/>
      <c r="G29" s="398" t="s">
        <v>180</v>
      </c>
      <c r="H29" s="218" t="s">
        <v>173</v>
      </c>
      <c r="I29" s="16"/>
      <c r="J29" s="9" t="str">
        <f t="shared" si="8"/>
        <v>-</v>
      </c>
      <c r="K29" s="389" t="s">
        <v>163</v>
      </c>
      <c r="L29" s="389" t="s">
        <v>142</v>
      </c>
      <c r="M29" s="389" t="s">
        <v>136</v>
      </c>
      <c r="O29" s="19">
        <f t="shared" si="9"/>
        <v>0</v>
      </c>
      <c r="P29" s="19">
        <f>IFERROR(FIND("MS",#REF!,5),0)</f>
        <v>0</v>
      </c>
      <c r="Q29" s="19">
        <f t="shared" si="16"/>
        <v>0</v>
      </c>
      <c r="R29" s="19">
        <f>IFERROR(FIND("MS",D29,5),0)</f>
        <v>0</v>
      </c>
      <c r="S29" s="19">
        <f t="shared" si="14"/>
        <v>0</v>
      </c>
      <c r="T29" s="19">
        <f t="shared" si="14"/>
        <v>0</v>
      </c>
      <c r="U29" s="19">
        <f t="shared" si="14"/>
        <v>0</v>
      </c>
      <c r="V29" s="19"/>
      <c r="W29" s="19">
        <f t="shared" si="15"/>
        <v>0</v>
      </c>
      <c r="X29" s="19">
        <f t="shared" si="15"/>
        <v>0</v>
      </c>
      <c r="Z29" s="19">
        <f t="shared" si="5"/>
        <v>0</v>
      </c>
      <c r="AA29" s="19">
        <f t="shared" si="5"/>
        <v>0</v>
      </c>
      <c r="AB29" s="19">
        <f t="shared" si="5"/>
        <v>0</v>
      </c>
      <c r="AC29" s="19">
        <f t="shared" si="5"/>
        <v>0</v>
      </c>
      <c r="AD29" s="19">
        <f t="shared" si="5"/>
        <v>0</v>
      </c>
      <c r="AE29" s="19">
        <f t="shared" si="5"/>
        <v>0</v>
      </c>
      <c r="AF29" s="19">
        <f t="shared" si="5"/>
        <v>0</v>
      </c>
      <c r="AG29" s="19">
        <f t="shared" si="5"/>
        <v>0</v>
      </c>
      <c r="AH29" s="19">
        <f t="shared" si="5"/>
        <v>0</v>
      </c>
      <c r="AJ29" s="19">
        <f t="shared" si="6"/>
        <v>0</v>
      </c>
    </row>
    <row r="30" spans="1:36" ht="35.1" customHeight="1">
      <c r="A30" s="102">
        <f t="shared" si="7"/>
        <v>43524</v>
      </c>
      <c r="B30" s="103">
        <f t="shared" si="4"/>
        <v>43524</v>
      </c>
      <c r="C30" s="133" t="s">
        <v>185</v>
      </c>
      <c r="D30" s="140" t="s">
        <v>82</v>
      </c>
      <c r="E30" s="398" t="s">
        <v>122</v>
      </c>
      <c r="F30" s="140"/>
      <c r="G30" s="398" t="s">
        <v>157</v>
      </c>
      <c r="H30" s="218" t="s">
        <v>173</v>
      </c>
      <c r="I30" s="16"/>
      <c r="J30" s="9" t="str">
        <f t="shared" si="8"/>
        <v>-</v>
      </c>
      <c r="K30" s="389" t="s">
        <v>163</v>
      </c>
      <c r="L30" s="389" t="s">
        <v>142</v>
      </c>
      <c r="M30" s="389" t="s">
        <v>137</v>
      </c>
      <c r="O30" s="19">
        <f t="shared" si="9"/>
        <v>0</v>
      </c>
      <c r="P30" s="19">
        <f>IFERROR(FIND("MS",D30,5),0)</f>
        <v>0</v>
      </c>
      <c r="Q30" s="19">
        <f t="shared" si="16"/>
        <v>0</v>
      </c>
      <c r="R30" s="19">
        <f>IFERROR(FIND("MS",F30,5),0)</f>
        <v>0</v>
      </c>
      <c r="S30" s="19">
        <f t="shared" si="14"/>
        <v>0</v>
      </c>
      <c r="T30" s="19">
        <f t="shared" si="14"/>
        <v>0</v>
      </c>
      <c r="U30" s="19">
        <f t="shared" si="14"/>
        <v>0</v>
      </c>
      <c r="V30" s="19"/>
      <c r="W30" s="19">
        <f t="shared" si="15"/>
        <v>0</v>
      </c>
      <c r="X30" s="19">
        <f t="shared" si="15"/>
        <v>0</v>
      </c>
      <c r="Z30" s="19">
        <f t="shared" si="5"/>
        <v>0</v>
      </c>
      <c r="AA30" s="19">
        <f t="shared" si="5"/>
        <v>0</v>
      </c>
      <c r="AB30" s="19">
        <f t="shared" si="5"/>
        <v>0</v>
      </c>
      <c r="AC30" s="19">
        <f t="shared" si="5"/>
        <v>0</v>
      </c>
      <c r="AD30" s="19">
        <f t="shared" si="5"/>
        <v>0</v>
      </c>
      <c r="AE30" s="19">
        <f t="shared" si="5"/>
        <v>0</v>
      </c>
      <c r="AF30" s="19">
        <f t="shared" si="5"/>
        <v>0</v>
      </c>
      <c r="AG30" s="19">
        <f t="shared" si="5"/>
        <v>0</v>
      </c>
      <c r="AH30" s="19">
        <f t="shared" si="5"/>
        <v>0</v>
      </c>
      <c r="AJ30" s="19">
        <f t="shared" si="6"/>
        <v>0</v>
      </c>
    </row>
    <row r="31" spans="1:36" s="19" customFormat="1" ht="35.1" hidden="1" customHeight="1">
      <c r="A31" s="102">
        <f t="shared" si="7"/>
        <v>43525</v>
      </c>
      <c r="B31" s="103">
        <f t="shared" si="4"/>
        <v>43525</v>
      </c>
      <c r="C31" s="110"/>
      <c r="D31" s="110"/>
      <c r="E31" s="110"/>
      <c r="F31" s="110"/>
      <c r="G31" s="110"/>
      <c r="H31" s="218"/>
      <c r="I31" s="16"/>
      <c r="J31" s="9" t="str">
        <f t="shared" si="8"/>
        <v>-</v>
      </c>
      <c r="K31" s="112"/>
      <c r="L31" s="112"/>
      <c r="M31" s="112"/>
      <c r="O31" s="19">
        <f>IFERROR(FIND("MS",#REF!,5),0)</f>
        <v>0</v>
      </c>
      <c r="P31" s="19">
        <f>IFERROR(FIND("MS",C31,5),0)</f>
        <v>0</v>
      </c>
      <c r="Q31" s="19">
        <f>IFERROR(FIND("MS",#REF!,5),0)</f>
        <v>0</v>
      </c>
      <c r="R31" s="19">
        <f>IFERROR(FIND("MS",F31,5),0)</f>
        <v>0</v>
      </c>
      <c r="S31" s="19">
        <f t="shared" si="14"/>
        <v>0</v>
      </c>
      <c r="T31" s="19">
        <f t="shared" si="14"/>
        <v>0</v>
      </c>
      <c r="U31" s="19">
        <f t="shared" si="14"/>
        <v>0</v>
      </c>
      <c r="W31" s="19">
        <f t="shared" si="15"/>
        <v>0</v>
      </c>
      <c r="X31" s="19">
        <f t="shared" si="15"/>
        <v>0</v>
      </c>
      <c r="Z31" s="19">
        <f t="shared" si="5"/>
        <v>0</v>
      </c>
      <c r="AA31" s="19">
        <f t="shared" si="5"/>
        <v>0</v>
      </c>
      <c r="AB31" s="19">
        <f t="shared" si="5"/>
        <v>0</v>
      </c>
      <c r="AC31" s="19">
        <f t="shared" si="5"/>
        <v>0</v>
      </c>
      <c r="AD31" s="19">
        <f t="shared" si="5"/>
        <v>0</v>
      </c>
      <c r="AE31" s="19">
        <f t="shared" si="5"/>
        <v>0</v>
      </c>
      <c r="AF31" s="19">
        <f t="shared" si="5"/>
        <v>0</v>
      </c>
      <c r="AG31" s="19">
        <f t="shared" si="5"/>
        <v>0</v>
      </c>
      <c r="AH31" s="19">
        <f t="shared" si="5"/>
        <v>0</v>
      </c>
      <c r="AJ31" s="19">
        <f t="shared" si="6"/>
        <v>0</v>
      </c>
    </row>
    <row r="32" spans="1:36" s="19" customFormat="1" ht="35.1" hidden="1" customHeight="1">
      <c r="A32" s="102">
        <f t="shared" si="7"/>
        <v>43526</v>
      </c>
      <c r="B32" s="103">
        <f t="shared" si="4"/>
        <v>43526</v>
      </c>
      <c r="C32" s="110"/>
      <c r="D32" s="110"/>
      <c r="E32" s="110"/>
      <c r="F32" s="110"/>
      <c r="G32" s="110"/>
      <c r="H32" s="110"/>
      <c r="I32" s="17"/>
      <c r="J32" s="9" t="str">
        <f t="shared" si="8"/>
        <v>-</v>
      </c>
      <c r="K32" s="112"/>
      <c r="L32" s="112"/>
      <c r="M32" s="112"/>
      <c r="O32" s="19">
        <f>IFERROR(FIND("MS",#REF!,5),0)</f>
        <v>0</v>
      </c>
      <c r="P32" s="19">
        <f>IFERROR(FIND("MS",C32,5),0)</f>
        <v>0</v>
      </c>
      <c r="Q32" s="19">
        <f>IFERROR(FIND("MS",#REF!,5),0)</f>
        <v>0</v>
      </c>
      <c r="R32" s="19">
        <f>IFERROR(FIND("MS",D32,5),0)</f>
        <v>0</v>
      </c>
      <c r="S32" s="19">
        <f t="shared" si="14"/>
        <v>0</v>
      </c>
      <c r="T32" s="19">
        <f t="shared" si="14"/>
        <v>0</v>
      </c>
      <c r="U32" s="19">
        <f t="shared" si="14"/>
        <v>0</v>
      </c>
      <c r="W32" s="19">
        <f t="shared" si="15"/>
        <v>0</v>
      </c>
      <c r="X32" s="19">
        <f t="shared" si="15"/>
        <v>0</v>
      </c>
      <c r="Z32" s="19">
        <f t="shared" si="5"/>
        <v>0</v>
      </c>
      <c r="AA32" s="19">
        <f t="shared" si="5"/>
        <v>0</v>
      </c>
      <c r="AB32" s="19">
        <f t="shared" si="5"/>
        <v>0</v>
      </c>
      <c r="AC32" s="19">
        <f t="shared" si="5"/>
        <v>0</v>
      </c>
      <c r="AD32" s="19">
        <f t="shared" si="5"/>
        <v>0</v>
      </c>
      <c r="AE32" s="19">
        <f t="shared" si="5"/>
        <v>0</v>
      </c>
      <c r="AF32" s="19">
        <f t="shared" si="5"/>
        <v>0</v>
      </c>
      <c r="AG32" s="19">
        <f t="shared" si="5"/>
        <v>0</v>
      </c>
      <c r="AH32" s="19">
        <f t="shared" si="5"/>
        <v>0</v>
      </c>
      <c r="AJ32" s="19">
        <f t="shared" si="6"/>
        <v>0</v>
      </c>
    </row>
    <row r="33" spans="1:36" ht="35.1" hidden="1" customHeight="1">
      <c r="A33" s="102">
        <f>A32+1</f>
        <v>43527</v>
      </c>
      <c r="B33" s="103">
        <f t="shared" si="4"/>
        <v>43527</v>
      </c>
      <c r="C33" s="110"/>
      <c r="D33" s="110"/>
      <c r="E33" s="110"/>
      <c r="F33" s="110"/>
      <c r="G33" s="110"/>
      <c r="H33" s="110"/>
      <c r="I33" s="17"/>
      <c r="J33" s="9" t="str">
        <f t="shared" si="8"/>
        <v>-</v>
      </c>
      <c r="K33" s="112"/>
      <c r="L33" s="112"/>
      <c r="M33" s="112"/>
      <c r="O33" s="19">
        <f>IFERROR(FIND("MS",C33,5),0)</f>
        <v>0</v>
      </c>
      <c r="P33" s="19">
        <f>IFERROR(FIND("MS",#REF!,5),0)</f>
        <v>0</v>
      </c>
      <c r="Q33" s="19">
        <f>IFERROR(FIND("MS",E33,5),0)</f>
        <v>0</v>
      </c>
      <c r="R33" s="19">
        <f>IFERROR(FIND("MS",D33,5),0)</f>
        <v>0</v>
      </c>
      <c r="S33" s="19">
        <f t="shared" si="14"/>
        <v>0</v>
      </c>
      <c r="T33" s="19">
        <f t="shared" si="14"/>
        <v>0</v>
      </c>
      <c r="U33" s="19">
        <f t="shared" si="14"/>
        <v>0</v>
      </c>
      <c r="V33" s="19"/>
      <c r="W33" s="19">
        <f t="shared" si="15"/>
        <v>0</v>
      </c>
      <c r="X33" s="19">
        <f t="shared" si="15"/>
        <v>0</v>
      </c>
      <c r="Z33" s="19">
        <f t="shared" si="5"/>
        <v>0</v>
      </c>
      <c r="AA33" s="19">
        <f t="shared" si="5"/>
        <v>0</v>
      </c>
      <c r="AB33" s="19">
        <f t="shared" si="5"/>
        <v>0</v>
      </c>
      <c r="AC33" s="19">
        <f t="shared" si="5"/>
        <v>0</v>
      </c>
      <c r="AD33" s="19">
        <f t="shared" si="5"/>
        <v>0</v>
      </c>
      <c r="AE33" s="19">
        <f t="shared" si="5"/>
        <v>0</v>
      </c>
      <c r="AF33" s="19">
        <f t="shared" si="5"/>
        <v>0</v>
      </c>
      <c r="AG33" s="19">
        <f t="shared" si="5"/>
        <v>0</v>
      </c>
      <c r="AH33" s="19">
        <f t="shared" si="5"/>
        <v>0</v>
      </c>
      <c r="AJ33" s="19">
        <f t="shared" si="6"/>
        <v>0</v>
      </c>
    </row>
    <row r="34" spans="1:36" s="19" customFormat="1" ht="35.1" customHeight="1">
      <c r="A34" s="26"/>
      <c r="B34" s="27"/>
      <c r="C34" s="28"/>
      <c r="D34" s="29"/>
      <c r="E34" s="30"/>
      <c r="F34" s="30"/>
      <c r="G34" s="28"/>
      <c r="H34" s="31"/>
      <c r="I34" s="6"/>
      <c r="J34" s="32"/>
      <c r="K34" s="33"/>
      <c r="L34" s="34"/>
      <c r="M34" s="8"/>
      <c r="O34" s="19">
        <f t="shared" si="14"/>
        <v>0</v>
      </c>
      <c r="P34" s="19">
        <f t="shared" si="14"/>
        <v>0</v>
      </c>
      <c r="Q34" s="19">
        <f t="shared" si="14"/>
        <v>0</v>
      </c>
      <c r="R34" s="19">
        <f t="shared" si="14"/>
        <v>0</v>
      </c>
      <c r="S34" s="19">
        <f t="shared" si="14"/>
        <v>0</v>
      </c>
      <c r="T34" s="19">
        <f t="shared" si="14"/>
        <v>0</v>
      </c>
      <c r="U34" s="19">
        <f t="shared" si="14"/>
        <v>0</v>
      </c>
      <c r="W34" s="19">
        <f t="shared" si="15"/>
        <v>0</v>
      </c>
      <c r="X34" s="19">
        <f t="shared" si="15"/>
        <v>0</v>
      </c>
      <c r="Z34" s="19">
        <f t="shared" si="5"/>
        <v>0</v>
      </c>
      <c r="AA34" s="19">
        <f t="shared" si="5"/>
        <v>0</v>
      </c>
      <c r="AB34" s="19">
        <f t="shared" si="5"/>
        <v>0</v>
      </c>
      <c r="AC34" s="19">
        <f t="shared" si="5"/>
        <v>0</v>
      </c>
      <c r="AD34" s="19">
        <f t="shared" si="5"/>
        <v>0</v>
      </c>
      <c r="AE34" s="19">
        <f t="shared" si="5"/>
        <v>0</v>
      </c>
      <c r="AF34" s="19">
        <f t="shared" si="5"/>
        <v>0</v>
      </c>
      <c r="AG34" s="19">
        <f t="shared" si="5"/>
        <v>0</v>
      </c>
      <c r="AH34" s="19">
        <f t="shared" si="5"/>
        <v>0</v>
      </c>
      <c r="AJ34" s="19">
        <f t="shared" si="6"/>
        <v>0</v>
      </c>
    </row>
    <row r="35" spans="1:36" s="19" customFormat="1" ht="35.1" customHeight="1">
      <c r="A35" s="26"/>
      <c r="B35" s="27"/>
      <c r="C35" s="28"/>
      <c r="D35" s="29"/>
      <c r="E35" s="30"/>
      <c r="F35" s="30"/>
      <c r="G35" s="28"/>
      <c r="H35" s="31"/>
      <c r="I35" s="6"/>
      <c r="J35" s="32"/>
      <c r="K35" s="33"/>
      <c r="L35" s="34"/>
      <c r="M35" s="8"/>
      <c r="O35" s="19">
        <f t="shared" ref="O35:U37" si="17">IFERROR(FIND("MS",C35,5),0)</f>
        <v>0</v>
      </c>
      <c r="P35" s="19">
        <f t="shared" si="17"/>
        <v>0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f t="shared" si="17"/>
        <v>0</v>
      </c>
      <c r="U35" s="19">
        <f t="shared" si="17"/>
        <v>0</v>
      </c>
      <c r="W35" s="19">
        <f t="shared" si="15"/>
        <v>0</v>
      </c>
      <c r="X35" s="19">
        <f t="shared" si="15"/>
        <v>0</v>
      </c>
      <c r="Z35" s="19">
        <f t="shared" si="5"/>
        <v>0</v>
      </c>
      <c r="AA35" s="19">
        <f t="shared" si="5"/>
        <v>0</v>
      </c>
      <c r="AB35" s="19">
        <f t="shared" si="5"/>
        <v>0</v>
      </c>
      <c r="AC35" s="19">
        <f t="shared" si="5"/>
        <v>0</v>
      </c>
      <c r="AD35" s="19">
        <f t="shared" si="5"/>
        <v>0</v>
      </c>
      <c r="AE35" s="19">
        <f t="shared" si="5"/>
        <v>0</v>
      </c>
      <c r="AF35" s="19">
        <f t="shared" si="5"/>
        <v>0</v>
      </c>
      <c r="AG35" s="19">
        <f t="shared" si="5"/>
        <v>0</v>
      </c>
      <c r="AH35" s="19">
        <f t="shared" si="5"/>
        <v>0</v>
      </c>
      <c r="AJ35" s="19">
        <f t="shared" si="6"/>
        <v>0</v>
      </c>
    </row>
    <row r="36" spans="1:36" ht="25.15" customHeight="1">
      <c r="A36" s="26"/>
      <c r="B36" s="27"/>
      <c r="C36" s="28"/>
      <c r="D36" s="29"/>
      <c r="E36" s="30"/>
      <c r="F36" s="30"/>
      <c r="G36" s="28"/>
      <c r="H36" s="31"/>
      <c r="I36" s="6"/>
      <c r="J36" s="32"/>
      <c r="K36" s="33"/>
      <c r="L36" s="34"/>
      <c r="M36" s="8"/>
      <c r="O36" s="19">
        <f t="shared" si="17"/>
        <v>0</v>
      </c>
      <c r="P36" s="19">
        <f t="shared" si="17"/>
        <v>0</v>
      </c>
      <c r="Q36" s="19">
        <f t="shared" si="17"/>
        <v>0</v>
      </c>
      <c r="R36" s="19">
        <f t="shared" si="17"/>
        <v>0</v>
      </c>
      <c r="S36" s="19">
        <f t="shared" si="17"/>
        <v>0</v>
      </c>
      <c r="T36" s="19">
        <f t="shared" si="17"/>
        <v>0</v>
      </c>
      <c r="U36" s="19">
        <f t="shared" si="17"/>
        <v>0</v>
      </c>
      <c r="V36" s="19"/>
      <c r="W36" s="19">
        <f t="shared" si="15"/>
        <v>0</v>
      </c>
      <c r="X36" s="19">
        <f t="shared" si="15"/>
        <v>0</v>
      </c>
      <c r="Z36" s="19">
        <f t="shared" si="5"/>
        <v>0</v>
      </c>
      <c r="AA36" s="19">
        <f t="shared" si="5"/>
        <v>0</v>
      </c>
      <c r="AB36" s="19">
        <f t="shared" si="5"/>
        <v>0</v>
      </c>
      <c r="AC36" s="19">
        <f t="shared" si="5"/>
        <v>0</v>
      </c>
      <c r="AD36" s="19">
        <f t="shared" si="5"/>
        <v>0</v>
      </c>
      <c r="AE36" s="19">
        <f t="shared" si="5"/>
        <v>0</v>
      </c>
      <c r="AF36" s="19">
        <f t="shared" si="5"/>
        <v>0</v>
      </c>
      <c r="AG36" s="19">
        <f t="shared" si="5"/>
        <v>0</v>
      </c>
      <c r="AH36" s="19">
        <f t="shared" si="5"/>
        <v>0</v>
      </c>
      <c r="AJ36" s="19">
        <f t="shared" si="6"/>
        <v>0</v>
      </c>
    </row>
    <row r="37" spans="1:36" ht="25.15" customHeight="1" thickBot="1">
      <c r="A37" s="35"/>
      <c r="B37" s="36"/>
      <c r="C37" s="6"/>
      <c r="D37" s="6"/>
      <c r="E37" s="6"/>
      <c r="F37" s="6"/>
      <c r="G37" s="6"/>
      <c r="H37" s="6"/>
      <c r="I37" s="6"/>
      <c r="J37" s="32"/>
      <c r="K37" s="6"/>
      <c r="L37" s="6"/>
      <c r="M37" s="1"/>
      <c r="O37" s="19">
        <f t="shared" si="17"/>
        <v>0</v>
      </c>
      <c r="P37" s="19">
        <f t="shared" si="17"/>
        <v>0</v>
      </c>
      <c r="Q37" s="19">
        <f t="shared" si="17"/>
        <v>0</v>
      </c>
      <c r="R37" s="19">
        <f t="shared" si="17"/>
        <v>0</v>
      </c>
      <c r="S37" s="19">
        <f t="shared" si="17"/>
        <v>0</v>
      </c>
      <c r="T37" s="19">
        <f t="shared" si="17"/>
        <v>0</v>
      </c>
      <c r="U37" s="19">
        <f t="shared" si="17"/>
        <v>0</v>
      </c>
      <c r="V37" s="19"/>
      <c r="W37" s="19">
        <f t="shared" si="15"/>
        <v>0</v>
      </c>
      <c r="X37" s="19">
        <f t="shared" si="15"/>
        <v>0</v>
      </c>
      <c r="Z37" s="19">
        <f t="shared" si="5"/>
        <v>0</v>
      </c>
      <c r="AA37" s="19">
        <f t="shared" si="5"/>
        <v>0</v>
      </c>
      <c r="AB37" s="19">
        <f t="shared" si="5"/>
        <v>0</v>
      </c>
      <c r="AC37" s="19">
        <f t="shared" si="5"/>
        <v>0</v>
      </c>
      <c r="AD37" s="19">
        <f t="shared" si="5"/>
        <v>0</v>
      </c>
      <c r="AE37" s="19">
        <f t="shared" si="5"/>
        <v>0</v>
      </c>
      <c r="AF37" s="19">
        <f t="shared" si="5"/>
        <v>0</v>
      </c>
      <c r="AG37" s="19">
        <f t="shared" si="5"/>
        <v>0</v>
      </c>
      <c r="AH37" s="19">
        <f t="shared" si="5"/>
        <v>0</v>
      </c>
      <c r="AJ37" s="19">
        <f t="shared" si="6"/>
        <v>0</v>
      </c>
    </row>
    <row r="38" spans="1:36" ht="25.15" customHeight="1" thickBot="1">
      <c r="A38" s="544" t="s">
        <v>54</v>
      </c>
      <c r="B38" s="545"/>
      <c r="C38" s="545"/>
      <c r="D38" s="545"/>
      <c r="E38" s="545"/>
      <c r="F38" s="545"/>
      <c r="G38" s="545"/>
      <c r="H38" s="545"/>
      <c r="I38" s="545"/>
      <c r="J38" s="545"/>
      <c r="K38" s="545"/>
      <c r="L38" s="545"/>
      <c r="M38" s="545"/>
      <c r="N38" s="545"/>
      <c r="O38" s="37"/>
    </row>
    <row r="39" spans="1:36" ht="38.25" customHeight="1" thickBot="1">
      <c r="A39" s="546" t="s">
        <v>57</v>
      </c>
      <c r="B39" s="548" t="s">
        <v>51</v>
      </c>
      <c r="C39" s="548"/>
      <c r="D39" s="548"/>
      <c r="E39" s="548"/>
      <c r="F39" s="548"/>
      <c r="G39" s="549"/>
      <c r="H39" s="550" t="s">
        <v>55</v>
      </c>
      <c r="I39" s="551"/>
      <c r="J39" s="551"/>
      <c r="K39" s="551"/>
      <c r="L39" s="551"/>
      <c r="M39" s="551"/>
      <c r="N39" s="552" t="s">
        <v>58</v>
      </c>
      <c r="O39" s="38"/>
    </row>
    <row r="40" spans="1:36" ht="25.15" customHeight="1" thickBot="1">
      <c r="A40" s="547"/>
      <c r="B40" s="554">
        <f>A3</f>
        <v>43497</v>
      </c>
      <c r="C40" s="555"/>
      <c r="D40" s="97" t="s">
        <v>15</v>
      </c>
      <c r="E40" s="575" t="s">
        <v>50</v>
      </c>
      <c r="F40" s="576"/>
      <c r="G40" s="577"/>
      <c r="H40" s="578" t="s">
        <v>56</v>
      </c>
      <c r="I40" s="579"/>
      <c r="J40" s="580"/>
      <c r="K40" s="581" t="s">
        <v>52</v>
      </c>
      <c r="L40" s="582"/>
      <c r="M40" s="582"/>
      <c r="N40" s="553"/>
      <c r="O40" s="23"/>
    </row>
    <row r="41" spans="1:36" ht="25.15" customHeight="1" thickBot="1">
      <c r="A41" s="39"/>
      <c r="B41" s="568" t="str">
        <f>'TÜM YIL SAAT HESAPLAMA '!C2</f>
        <v>A kişisi</v>
      </c>
      <c r="C41" s="569"/>
      <c r="D41" s="98">
        <f t="shared" ref="D41:D54" si="18">(D75*I75)+(E75*K75)+(G75*L75)+(A41)+N41</f>
        <v>146</v>
      </c>
      <c r="E41" s="89" t="str">
        <f>K58</f>
        <v>A kişisi (MS)</v>
      </c>
      <c r="F41" s="90"/>
      <c r="G41" s="91">
        <f t="shared" ref="G41:G54" si="19">(L58*I75)+(M58*I75)+(N58*I75)-(L41*I75)+(L41*L75)+(O58*K75)+(A41)</f>
        <v>0</v>
      </c>
      <c r="H41" s="583" t="str">
        <f>B41</f>
        <v>A kişisi</v>
      </c>
      <c r="I41" s="583"/>
      <c r="J41" s="571">
        <v>1</v>
      </c>
      <c r="K41" s="572"/>
      <c r="L41" s="584"/>
      <c r="M41" s="585"/>
      <c r="N41" s="99">
        <v>-3</v>
      </c>
      <c r="O41" s="40"/>
      <c r="P41" s="40"/>
    </row>
    <row r="42" spans="1:36" ht="25.15" customHeight="1" thickBot="1">
      <c r="A42" s="41"/>
      <c r="B42" s="568" t="str">
        <f>'TÜM YIL SAAT HESAPLAMA '!G2</f>
        <v>C kişisi</v>
      </c>
      <c r="C42" s="569"/>
      <c r="D42" s="98">
        <f t="shared" si="18"/>
        <v>173</v>
      </c>
      <c r="E42" s="92" t="str">
        <f>K59</f>
        <v>C kişisi (MS)</v>
      </c>
      <c r="F42" s="93"/>
      <c r="G42" s="91">
        <f t="shared" si="19"/>
        <v>0</v>
      </c>
      <c r="H42" s="570" t="str">
        <f>B42</f>
        <v>C kişisi</v>
      </c>
      <c r="I42" s="570"/>
      <c r="J42" s="571"/>
      <c r="K42" s="572"/>
      <c r="L42" s="573"/>
      <c r="M42" s="574"/>
      <c r="N42" s="100"/>
      <c r="O42" s="40"/>
      <c r="P42" s="40"/>
    </row>
    <row r="43" spans="1:36" ht="25.15" customHeight="1" thickBot="1">
      <c r="A43" s="41"/>
      <c r="B43" s="568" t="str">
        <f>'TÜM YIL SAAT HESAPLAMA '!I2</f>
        <v>D kişisi</v>
      </c>
      <c r="C43" s="569"/>
      <c r="D43" s="98">
        <f t="shared" si="18"/>
        <v>0</v>
      </c>
      <c r="E43" s="92" t="str">
        <f>K60</f>
        <v>D kişisi (MS)</v>
      </c>
      <c r="F43" s="93"/>
      <c r="G43" s="91">
        <f t="shared" si="19"/>
        <v>0</v>
      </c>
      <c r="H43" s="570" t="str">
        <f t="shared" ref="H43:H51" si="20">B43</f>
        <v>D kişisi</v>
      </c>
      <c r="I43" s="570"/>
      <c r="J43" s="571"/>
      <c r="K43" s="572"/>
      <c r="L43" s="573"/>
      <c r="M43" s="574"/>
      <c r="N43" s="101"/>
      <c r="O43" s="40"/>
      <c r="P43" s="42"/>
    </row>
    <row r="44" spans="1:36" ht="25.15" customHeight="1" thickBot="1">
      <c r="A44" s="41"/>
      <c r="B44" s="568" t="str">
        <f>'TÜM YIL SAAT HESAPLAMA '!K2</f>
        <v>E kişisi</v>
      </c>
      <c r="C44" s="569"/>
      <c r="D44" s="98">
        <f t="shared" si="18"/>
        <v>0</v>
      </c>
      <c r="E44" s="92" t="str">
        <f t="shared" ref="E44:E54" si="21">K61</f>
        <v>E kişisi (MS)</v>
      </c>
      <c r="F44" s="93"/>
      <c r="G44" s="91">
        <f t="shared" si="19"/>
        <v>0</v>
      </c>
      <c r="H44" s="570" t="str">
        <f t="shared" si="20"/>
        <v>E kişisi</v>
      </c>
      <c r="I44" s="570"/>
      <c r="J44" s="571"/>
      <c r="K44" s="586"/>
      <c r="L44" s="587"/>
      <c r="M44" s="587"/>
      <c r="N44" s="101"/>
      <c r="O44" s="40"/>
      <c r="P44" s="42"/>
    </row>
    <row r="45" spans="1:36" ht="24.6" customHeight="1" thickBot="1">
      <c r="A45" s="41"/>
      <c r="B45" s="588" t="str">
        <f>'TÜM YIL SAAT HESAPLAMA '!M2</f>
        <v>F kişisi</v>
      </c>
      <c r="C45" s="569"/>
      <c r="D45" s="98">
        <f t="shared" si="18"/>
        <v>152.5</v>
      </c>
      <c r="E45" s="92" t="str">
        <f t="shared" si="21"/>
        <v>F kişisi (MS)</v>
      </c>
      <c r="F45" s="93"/>
      <c r="G45" s="91">
        <f t="shared" si="19"/>
        <v>0</v>
      </c>
      <c r="H45" s="570" t="str">
        <f t="shared" si="20"/>
        <v>F kişisi</v>
      </c>
      <c r="I45" s="570"/>
      <c r="J45" s="571">
        <v>2</v>
      </c>
      <c r="K45" s="572"/>
      <c r="L45" s="573"/>
      <c r="M45" s="574"/>
      <c r="N45" s="101"/>
      <c r="O45" s="40"/>
      <c r="P45" s="42"/>
    </row>
    <row r="46" spans="1:36" ht="25.15" customHeight="1" thickBot="1">
      <c r="A46" s="41"/>
      <c r="B46" s="568" t="str">
        <f>'TÜM YIL SAAT HESAPLAMA '!O2</f>
        <v>G kişisi</v>
      </c>
      <c r="C46" s="569"/>
      <c r="D46" s="98">
        <f t="shared" si="18"/>
        <v>169</v>
      </c>
      <c r="E46" s="92" t="str">
        <f t="shared" si="21"/>
        <v>G kişisi (MS)</v>
      </c>
      <c r="F46" s="93"/>
      <c r="G46" s="91">
        <f t="shared" si="19"/>
        <v>0</v>
      </c>
      <c r="H46" s="570" t="str">
        <f t="shared" si="20"/>
        <v>G kişisi</v>
      </c>
      <c r="I46" s="570"/>
      <c r="J46" s="571">
        <v>2</v>
      </c>
      <c r="K46" s="572"/>
      <c r="L46" s="573"/>
      <c r="M46" s="574"/>
      <c r="N46" s="101"/>
      <c r="O46" s="40"/>
      <c r="P46" s="42"/>
    </row>
    <row r="47" spans="1:36" ht="25.15" customHeight="1" thickBot="1">
      <c r="A47" s="41"/>
      <c r="B47" s="568" t="str">
        <f>'TÜM YIL SAAT HESAPLAMA '!Q2</f>
        <v>H kişisi</v>
      </c>
      <c r="C47" s="569"/>
      <c r="D47" s="98">
        <f t="shared" si="18"/>
        <v>164</v>
      </c>
      <c r="E47" s="92" t="str">
        <f t="shared" si="21"/>
        <v>H kişisi (MS)</v>
      </c>
      <c r="F47" s="93"/>
      <c r="G47" s="91">
        <f t="shared" si="19"/>
        <v>5</v>
      </c>
      <c r="H47" s="570" t="str">
        <f t="shared" si="20"/>
        <v>H kişisi</v>
      </c>
      <c r="I47" s="570"/>
      <c r="J47" s="571"/>
      <c r="K47" s="572"/>
      <c r="L47" s="573">
        <v>1</v>
      </c>
      <c r="M47" s="574"/>
      <c r="N47" s="101"/>
      <c r="O47" s="40"/>
      <c r="P47" s="42"/>
    </row>
    <row r="48" spans="1:36" ht="25.15" customHeight="1" thickBot="1">
      <c r="A48" s="41"/>
      <c r="B48" s="568" t="str">
        <f>'TÜM YIL SAAT HESAPLAMA '!S2</f>
        <v>I kişisi</v>
      </c>
      <c r="C48" s="569"/>
      <c r="D48" s="98">
        <f t="shared" si="18"/>
        <v>166</v>
      </c>
      <c r="E48" s="92" t="str">
        <f t="shared" si="21"/>
        <v>I kişisi (MS)</v>
      </c>
      <c r="F48" s="93"/>
      <c r="G48" s="94">
        <f t="shared" si="19"/>
        <v>0</v>
      </c>
      <c r="H48" s="591" t="str">
        <f t="shared" si="20"/>
        <v>I kişisi</v>
      </c>
      <c r="I48" s="592"/>
      <c r="J48" s="571">
        <v>2</v>
      </c>
      <c r="K48" s="572"/>
      <c r="L48" s="573"/>
      <c r="M48" s="574"/>
      <c r="N48" s="101">
        <v>-4</v>
      </c>
      <c r="O48" s="40"/>
      <c r="P48" s="42"/>
    </row>
    <row r="49" spans="1:17" ht="25.15" customHeight="1" thickBot="1">
      <c r="A49" s="41"/>
      <c r="B49" s="568" t="s">
        <v>173</v>
      </c>
      <c r="C49" s="569"/>
      <c r="D49" s="98">
        <f t="shared" si="18"/>
        <v>161</v>
      </c>
      <c r="E49" s="92" t="str">
        <f t="shared" si="21"/>
        <v>J kişisi (MS)</v>
      </c>
      <c r="F49" s="93"/>
      <c r="G49" s="94">
        <f t="shared" si="19"/>
        <v>0</v>
      </c>
      <c r="H49" s="591" t="str">
        <f t="shared" si="20"/>
        <v>J kişisi</v>
      </c>
      <c r="I49" s="592"/>
      <c r="J49" s="571">
        <v>2</v>
      </c>
      <c r="K49" s="572"/>
      <c r="L49" s="573"/>
      <c r="M49" s="574"/>
      <c r="N49" s="101">
        <v>-9</v>
      </c>
      <c r="O49" s="40"/>
      <c r="P49" s="42"/>
    </row>
    <row r="50" spans="1:17" ht="27" customHeight="1" thickBot="1">
      <c r="A50" s="41"/>
      <c r="B50" s="589" t="str">
        <f>'TÜM YIL SAAT HESAPLAMA '!W2</f>
        <v>K kişisi</v>
      </c>
      <c r="C50" s="590"/>
      <c r="D50" s="98">
        <f t="shared" si="18"/>
        <v>155.5</v>
      </c>
      <c r="E50" s="92" t="str">
        <f t="shared" si="21"/>
        <v>K kişisi (MS)</v>
      </c>
      <c r="F50" s="93"/>
      <c r="G50" s="94">
        <f t="shared" si="19"/>
        <v>0</v>
      </c>
      <c r="H50" s="591" t="str">
        <f t="shared" si="20"/>
        <v>K kişisi</v>
      </c>
      <c r="I50" s="592"/>
      <c r="J50" s="571"/>
      <c r="K50" s="572"/>
      <c r="L50" s="573"/>
      <c r="M50" s="574"/>
      <c r="N50" s="101"/>
      <c r="O50" s="40"/>
      <c r="P50" s="42"/>
    </row>
    <row r="51" spans="1:17" ht="27" customHeight="1" thickBot="1">
      <c r="A51" s="41"/>
      <c r="B51" s="568" t="str">
        <f>'TÜM YIL SAAT HESAPLAMA '!Y2</f>
        <v>L kişisi</v>
      </c>
      <c r="C51" s="569"/>
      <c r="D51" s="98">
        <f t="shared" si="18"/>
        <v>178</v>
      </c>
      <c r="E51" s="92" t="str">
        <f t="shared" si="21"/>
        <v>L kişisi (MS)</v>
      </c>
      <c r="F51" s="93"/>
      <c r="G51" s="94">
        <f t="shared" si="19"/>
        <v>5</v>
      </c>
      <c r="H51" s="591" t="str">
        <f t="shared" si="20"/>
        <v>L kişisi</v>
      </c>
      <c r="I51" s="592"/>
      <c r="J51" s="571">
        <v>2</v>
      </c>
      <c r="K51" s="572"/>
      <c r="L51" s="573">
        <v>1</v>
      </c>
      <c r="M51" s="574"/>
      <c r="N51" s="101"/>
      <c r="O51" s="40"/>
      <c r="P51" s="42"/>
    </row>
    <row r="52" spans="1:17" ht="27" customHeight="1" thickBot="1">
      <c r="A52" s="41"/>
      <c r="B52" s="568" t="str">
        <f>'TÜM YIL SAAT HESAPLAMA '!AA2</f>
        <v>M kişisi</v>
      </c>
      <c r="C52" s="569"/>
      <c r="D52" s="98">
        <f t="shared" si="18"/>
        <v>0</v>
      </c>
      <c r="E52" s="92" t="str">
        <f t="shared" si="21"/>
        <v>M kişisi (MS)</v>
      </c>
      <c r="F52" s="93"/>
      <c r="G52" s="94">
        <f t="shared" si="19"/>
        <v>0</v>
      </c>
      <c r="H52" s="591" t="str">
        <f>B52</f>
        <v>M kişisi</v>
      </c>
      <c r="I52" s="592"/>
      <c r="J52" s="571"/>
      <c r="K52" s="572"/>
      <c r="L52" s="573"/>
      <c r="M52" s="574"/>
      <c r="N52" s="101"/>
      <c r="O52" s="40"/>
      <c r="P52" s="42"/>
    </row>
    <row r="53" spans="1:17" ht="27" customHeight="1" thickBot="1">
      <c r="A53" s="41"/>
      <c r="B53" s="568" t="str">
        <f>'TÜM YIL SAAT HESAPLAMA '!AC2</f>
        <v>N kişisi</v>
      </c>
      <c r="C53" s="569"/>
      <c r="D53" s="98">
        <f t="shared" si="18"/>
        <v>0</v>
      </c>
      <c r="E53" s="92" t="str">
        <f t="shared" si="21"/>
        <v>N kişisi (MS)</v>
      </c>
      <c r="F53" s="93"/>
      <c r="G53" s="94">
        <f t="shared" si="19"/>
        <v>0</v>
      </c>
      <c r="H53" s="591" t="str">
        <f t="shared" ref="H53:H54" si="22">B53</f>
        <v>N kişisi</v>
      </c>
      <c r="I53" s="592"/>
      <c r="J53" s="571"/>
      <c r="K53" s="572"/>
      <c r="L53" s="573"/>
      <c r="M53" s="574"/>
      <c r="N53" s="101"/>
      <c r="O53" s="40"/>
      <c r="P53" s="42"/>
    </row>
    <row r="54" spans="1:17" s="43" customFormat="1" ht="26.25" customHeight="1" thickBot="1">
      <c r="A54" s="41"/>
      <c r="B54" s="593" t="str">
        <f>'TÜM YIL SAAT HESAPLAMA '!AE2</f>
        <v>YENİ PERSONEL 3</v>
      </c>
      <c r="C54" s="594"/>
      <c r="D54" s="98">
        <f t="shared" si="18"/>
        <v>0</v>
      </c>
      <c r="E54" s="95" t="str">
        <f t="shared" si="21"/>
        <v>YENİ PERSONEL 3 (MS)</v>
      </c>
      <c r="F54" s="96"/>
      <c r="G54" s="94">
        <f t="shared" si="19"/>
        <v>0</v>
      </c>
      <c r="H54" s="595" t="str">
        <f t="shared" si="22"/>
        <v>YENİ PERSONEL 3</v>
      </c>
      <c r="I54" s="596"/>
      <c r="J54" s="571"/>
      <c r="K54" s="572"/>
      <c r="L54" s="597"/>
      <c r="M54" s="598"/>
      <c r="N54" s="101"/>
      <c r="O54" s="40"/>
      <c r="P54" s="42"/>
    </row>
    <row r="55" spans="1:17" ht="19.899999999999999" hidden="1" customHeight="1" thickBot="1">
      <c r="A55" s="44"/>
      <c r="B55" s="599"/>
      <c r="C55" s="599"/>
      <c r="D55" s="7"/>
      <c r="E55" s="7"/>
      <c r="F55" s="7"/>
      <c r="G55" s="45"/>
      <c r="H55" s="113"/>
      <c r="I55" s="46"/>
      <c r="J55" s="113"/>
      <c r="K55" s="47"/>
      <c r="L55" s="48"/>
      <c r="M55" s="49"/>
      <c r="N55" s="50"/>
      <c r="O55" s="40"/>
      <c r="P55" s="42"/>
    </row>
    <row r="56" spans="1:17" ht="19.899999999999999" hidden="1" customHeight="1">
      <c r="A56" s="44"/>
      <c r="B56" s="599"/>
      <c r="C56" s="599"/>
      <c r="D56" s="4" t="s">
        <v>9</v>
      </c>
      <c r="E56" s="5" t="s">
        <v>2</v>
      </c>
      <c r="F56" s="5"/>
      <c r="G56" s="51" t="s">
        <v>10</v>
      </c>
      <c r="H56" s="51" t="s">
        <v>9</v>
      </c>
      <c r="I56" s="52" t="s">
        <v>17</v>
      </c>
      <c r="J56" s="227"/>
      <c r="K56" s="53"/>
      <c r="L56" s="601" t="s">
        <v>48</v>
      </c>
      <c r="M56" s="603" t="s">
        <v>49</v>
      </c>
      <c r="N56" s="606" t="s">
        <v>47</v>
      </c>
      <c r="O56" s="607" t="s">
        <v>46</v>
      </c>
      <c r="P56" s="40"/>
      <c r="Q56" s="42"/>
    </row>
    <row r="57" spans="1:17" ht="19.899999999999999" hidden="1" customHeight="1" thickBot="1">
      <c r="A57" s="44"/>
      <c r="B57" s="600"/>
      <c r="C57" s="600"/>
      <c r="D57" s="54" t="s">
        <v>8</v>
      </c>
      <c r="E57" s="55" t="s">
        <v>8</v>
      </c>
      <c r="F57" s="55"/>
      <c r="G57" s="55" t="s">
        <v>8</v>
      </c>
      <c r="H57" s="55" t="s">
        <v>1</v>
      </c>
      <c r="I57" s="56" t="s">
        <v>11</v>
      </c>
      <c r="J57" s="57"/>
      <c r="K57" s="58"/>
      <c r="L57" s="602"/>
      <c r="M57" s="603"/>
      <c r="N57" s="606"/>
      <c r="O57" s="607"/>
      <c r="P57" s="40"/>
      <c r="Q57" s="42"/>
    </row>
    <row r="58" spans="1:17" ht="19.899999999999999" hidden="1" customHeight="1">
      <c r="A58" s="44"/>
      <c r="B58" s="604" t="str">
        <f>B41</f>
        <v>A kişisi</v>
      </c>
      <c r="C58" s="605"/>
      <c r="D58" s="59">
        <f>COUNTIF(C3:F36,"*" &amp; B58 &amp; "*")</f>
        <v>19</v>
      </c>
      <c r="E58" s="60">
        <f>COUNTIF(H3:H37,"*" &amp; B58 &amp; "*")</f>
        <v>0</v>
      </c>
      <c r="F58" s="60"/>
      <c r="G58" s="60">
        <f>COUNTIF(K3:L37,"*" &amp; B58 &amp; "*")</f>
        <v>0</v>
      </c>
      <c r="H58" s="60">
        <f>COUNTIF(G3:G36,"*" &amp; B58 &amp; "*")</f>
        <v>0</v>
      </c>
      <c r="I58" s="61">
        <f>J41</f>
        <v>1</v>
      </c>
      <c r="J58" s="227"/>
      <c r="K58" s="228" t="str">
        <f>B58&amp;" "&amp;"(MS)"</f>
        <v>A kişisi (MS)</v>
      </c>
      <c r="L58" s="62">
        <f>COUNTIF(C3:F36,"*" &amp; K58 &amp; "*")</f>
        <v>0</v>
      </c>
      <c r="M58" s="63">
        <f>COUNTIF(H3:H37,"*" &amp; K58 &amp; "*")</f>
        <v>0</v>
      </c>
      <c r="N58" s="64">
        <f>COUNTIF(K3:L37,"*" &amp; K58 &amp; "*")</f>
        <v>0</v>
      </c>
      <c r="O58" s="33">
        <f>COUNTIF(G3:G36,"*" &amp; K58 &amp; "*")</f>
        <v>0</v>
      </c>
      <c r="P58" s="40"/>
      <c r="Q58" s="42"/>
    </row>
    <row r="59" spans="1:17" ht="19.899999999999999" hidden="1" customHeight="1">
      <c r="A59" s="44"/>
      <c r="B59" s="604" t="str">
        <f t="shared" ref="B59:B68" si="23">B42</f>
        <v>C kişisi</v>
      </c>
      <c r="C59" s="605"/>
      <c r="D59" s="65">
        <f>COUNTIF(C3:F36,"*" &amp; B59 &amp; "*")</f>
        <v>10</v>
      </c>
      <c r="E59" s="60">
        <f>COUNTIF(H3:H37,"*" &amp; B59 &amp; "*")</f>
        <v>0</v>
      </c>
      <c r="F59" s="60"/>
      <c r="G59" s="60">
        <f>COUNTIF(K3:L37,"*" &amp; B59 &amp; "*")</f>
        <v>0</v>
      </c>
      <c r="H59" s="60">
        <f>COUNTIF(G3:G36,"*" &amp; B59 &amp; "*")</f>
        <v>6</v>
      </c>
      <c r="I59" s="66">
        <f>J42</f>
        <v>0</v>
      </c>
      <c r="J59" s="67"/>
      <c r="K59" s="228" t="str">
        <f>B59&amp;" "&amp;"(MS)"</f>
        <v>C kişisi (MS)</v>
      </c>
      <c r="L59" s="62">
        <f>COUNTIF(C3:F36,"*" &amp; K59 &amp; "*")</f>
        <v>0</v>
      </c>
      <c r="M59" s="63">
        <f>COUNTIF(H3:H37,"*" &amp; K59 &amp; "*")</f>
        <v>0</v>
      </c>
      <c r="N59" s="64">
        <f>COUNTIF(K3:L37,"*" &amp; K59 &amp; "*")</f>
        <v>0</v>
      </c>
      <c r="O59" s="33">
        <f>COUNTIF(G3:G36,"*" &amp; K59 &amp; "*")</f>
        <v>0</v>
      </c>
      <c r="P59" s="40"/>
      <c r="Q59" s="42"/>
    </row>
    <row r="60" spans="1:17" ht="19.899999999999999" hidden="1" customHeight="1">
      <c r="A60" s="44"/>
      <c r="B60" s="604" t="str">
        <f t="shared" si="23"/>
        <v>D kişisi</v>
      </c>
      <c r="C60" s="605"/>
      <c r="D60" s="59">
        <f>COUNTIF(C3:F36,"*" &amp; B60 &amp; "*")</f>
        <v>0</v>
      </c>
      <c r="E60" s="60">
        <f>COUNTIF(H3:H37,"*" &amp; B60 &amp; "*")</f>
        <v>0</v>
      </c>
      <c r="F60" s="60"/>
      <c r="G60" s="60">
        <f>COUNTIF(K3:L37,"*" &amp; B60 &amp; "*")</f>
        <v>0</v>
      </c>
      <c r="H60" s="60">
        <f>COUNTIF(G3:G36,"*" &amp; B60 &amp; "*")</f>
        <v>0</v>
      </c>
      <c r="I60" s="61">
        <f t="shared" ref="I60:I71" si="24">J43</f>
        <v>0</v>
      </c>
      <c r="J60" s="67"/>
      <c r="K60" s="228" t="str">
        <f>B60&amp;" "&amp;"(MS)"</f>
        <v>D kişisi (MS)</v>
      </c>
      <c r="L60" s="62">
        <f>COUNTIF(C3:F36,"*" &amp; K60 &amp; "*")</f>
        <v>0</v>
      </c>
      <c r="M60" s="63">
        <f>COUNTIF(H3:H37,"*" &amp; K60 &amp; "*")</f>
        <v>0</v>
      </c>
      <c r="N60" s="64">
        <f>COUNTIF(K3:L37,"*" &amp; K60 &amp; "*")</f>
        <v>0</v>
      </c>
      <c r="O60" s="33">
        <f>COUNTIF(G3:G36,"*" &amp; K60 &amp; "*")</f>
        <v>0</v>
      </c>
      <c r="P60" s="40"/>
      <c r="Q60" s="42"/>
    </row>
    <row r="61" spans="1:17" ht="19.899999999999999" hidden="1" customHeight="1">
      <c r="A61" s="44"/>
      <c r="B61" s="604" t="str">
        <f>B44</f>
        <v>E kişisi</v>
      </c>
      <c r="C61" s="605"/>
      <c r="D61" s="59">
        <f>COUNTIF(C3:F36,"*" &amp; B61 &amp; "*")</f>
        <v>0</v>
      </c>
      <c r="E61" s="60">
        <f>COUNTIF(H3:H37,"*" &amp; B61 &amp; "*")</f>
        <v>0</v>
      </c>
      <c r="F61" s="60"/>
      <c r="G61" s="60">
        <f>COUNTIF(K3:L37,"*" &amp; B61 &amp; "*")</f>
        <v>0</v>
      </c>
      <c r="H61" s="60">
        <f>COUNTIF(G3:G36,"*" &amp; B61 &amp; "*")</f>
        <v>0</v>
      </c>
      <c r="I61" s="66">
        <f t="shared" si="24"/>
        <v>0</v>
      </c>
      <c r="J61" s="67"/>
      <c r="K61" s="115" t="str">
        <f t="shared" ref="K61:K71" si="25">B61&amp;" "&amp;"(MS)"</f>
        <v>E kişisi (MS)</v>
      </c>
      <c r="L61" s="62">
        <f>COUNTIF(C3:F36,"*" &amp; K61 &amp; "*")</f>
        <v>0</v>
      </c>
      <c r="M61" s="63">
        <f>COUNTIF(H3:H37,"*" &amp; K61 &amp; "*")</f>
        <v>0</v>
      </c>
      <c r="N61" s="64">
        <f>COUNTIF(K3:L37,"*" &amp; K61 &amp; "*")</f>
        <v>0</v>
      </c>
      <c r="O61" s="33">
        <f>COUNTIF(G3:G36,"*" &amp; K61 &amp; "*")</f>
        <v>0</v>
      </c>
      <c r="P61" s="40"/>
      <c r="Q61" s="42"/>
    </row>
    <row r="62" spans="1:17" ht="27" hidden="1" customHeight="1">
      <c r="A62" s="44"/>
      <c r="B62" s="604" t="str">
        <f>B45</f>
        <v>F kişisi</v>
      </c>
      <c r="C62" s="605"/>
      <c r="D62" s="59">
        <f>COUNTIF(C3:F36,"*" &amp; B62 &amp; "*")</f>
        <v>10</v>
      </c>
      <c r="E62" s="60">
        <f>COUNTIF(H3:H37,"*" &amp; B62 &amp; "*")</f>
        <v>0</v>
      </c>
      <c r="F62" s="60"/>
      <c r="G62" s="60">
        <f>COUNTIF(K3:L37,"*" &amp; B62 &amp; "*")</f>
        <v>4</v>
      </c>
      <c r="H62" s="60">
        <f>COUNTIF(G3:G36,"*" &amp; B62 &amp; "*")</f>
        <v>3</v>
      </c>
      <c r="I62" s="61">
        <f>J45</f>
        <v>2</v>
      </c>
      <c r="J62" s="67"/>
      <c r="K62" s="115" t="str">
        <f t="shared" si="25"/>
        <v>F kişisi (MS)</v>
      </c>
      <c r="L62" s="59">
        <f>COUNTIF(C3:F36,"*" &amp; K62 &amp; "*")</f>
        <v>0</v>
      </c>
      <c r="M62" s="63">
        <f>COUNTIF(H3:H37,"*" &amp; K62 &amp; "*")</f>
        <v>0</v>
      </c>
      <c r="N62" s="64">
        <f>COUNTIF(K3:L37,"*" &amp; K62 &amp; "*")</f>
        <v>0</v>
      </c>
      <c r="O62" s="33">
        <f>COUNTIF(G3:G36,"*" &amp; K62 &amp; "*")</f>
        <v>0</v>
      </c>
      <c r="P62" s="40"/>
      <c r="Q62" s="42"/>
    </row>
    <row r="63" spans="1:17" ht="27" hidden="1" customHeight="1">
      <c r="A63" s="44"/>
      <c r="B63" s="604" t="str">
        <f t="shared" si="23"/>
        <v>G kişisi</v>
      </c>
      <c r="C63" s="605"/>
      <c r="D63" s="59">
        <f>COUNTIF(C3:F36,"*" &amp; B63 &amp; "*")</f>
        <v>10</v>
      </c>
      <c r="E63" s="60">
        <f>COUNTIF(H3:H37,"*" &amp; B63 &amp; "*")</f>
        <v>2</v>
      </c>
      <c r="F63" s="60"/>
      <c r="G63" s="60">
        <f>COUNTIF(K3:L37,"*" &amp; B63 &amp; "*")</f>
        <v>6</v>
      </c>
      <c r="H63" s="60">
        <f>COUNTIF(G3:G36,"*" &amp; B63 &amp; "*")</f>
        <v>2</v>
      </c>
      <c r="I63" s="66">
        <f t="shared" si="24"/>
        <v>2</v>
      </c>
      <c r="J63" s="67"/>
      <c r="K63" s="115" t="str">
        <f t="shared" si="25"/>
        <v>G kişisi (MS)</v>
      </c>
      <c r="L63" s="59">
        <f>COUNTIF(C3:F36,"*" &amp; K63 &amp; "*")</f>
        <v>0</v>
      </c>
      <c r="M63" s="63">
        <f>COUNTIF(H3:H37,"*" &amp; K63 &amp; "*")</f>
        <v>0</v>
      </c>
      <c r="N63" s="64">
        <f>COUNTIF(K3:L37,"*" &amp; K63 &amp; "*")</f>
        <v>0</v>
      </c>
      <c r="O63" s="33">
        <f>COUNTIF(G3:G36,"*" &amp; K63 &amp; "*")</f>
        <v>0</v>
      </c>
      <c r="P63" s="40"/>
      <c r="Q63" s="42"/>
    </row>
    <row r="64" spans="1:17" ht="27" hidden="1" customHeight="1">
      <c r="A64" s="44"/>
      <c r="B64" s="604" t="str">
        <f t="shared" si="23"/>
        <v>H kişisi</v>
      </c>
      <c r="C64" s="605"/>
      <c r="D64" s="59">
        <f>COUNTIF(C3:F36,"*" &amp; B64 &amp; "*")</f>
        <v>5</v>
      </c>
      <c r="E64" s="60">
        <f>COUNTIF(H3:H37,"*" &amp; B64 &amp; "*")</f>
        <v>0</v>
      </c>
      <c r="F64" s="60"/>
      <c r="G64" s="60">
        <f>COUNTIF(K3:L37,"*" &amp; B64 &amp; "*")</f>
        <v>0</v>
      </c>
      <c r="H64" s="60">
        <f>COUNTIF(G3:G36,"*" &amp; B64 &amp; "*")</f>
        <v>8</v>
      </c>
      <c r="I64" s="61">
        <f t="shared" si="24"/>
        <v>0</v>
      </c>
      <c r="J64" s="68"/>
      <c r="K64" s="115" t="str">
        <f t="shared" si="25"/>
        <v>H kişisi (MS)</v>
      </c>
      <c r="L64" s="59">
        <f>COUNTIF(C3:F36,"*" &amp; K64 &amp; "*")</f>
        <v>1</v>
      </c>
      <c r="M64" s="63">
        <f>COUNTIF(K3:L37,"*" &amp; K64 &amp; "*")</f>
        <v>0</v>
      </c>
      <c r="N64" s="64">
        <f>COUNTIF(K3:L37,"*" &amp; K64 &amp; "*")</f>
        <v>0</v>
      </c>
      <c r="O64" s="33">
        <f>COUNTIF(G3:G36,"*" &amp; K64 &amp; "*")</f>
        <v>0</v>
      </c>
      <c r="P64" s="40"/>
      <c r="Q64" s="42"/>
    </row>
    <row r="65" spans="1:17" ht="27" hidden="1" customHeight="1">
      <c r="A65" s="44"/>
      <c r="B65" s="604" t="str">
        <f t="shared" si="23"/>
        <v>I kişisi</v>
      </c>
      <c r="C65" s="605"/>
      <c r="D65" s="59">
        <f>COUNTIF(C3:F36,"*" &amp; B65 &amp; "*")</f>
        <v>0</v>
      </c>
      <c r="E65" s="60">
        <f>COUNTIF(H3:H37,"*" &amp; B65 &amp; "*")</f>
        <v>0</v>
      </c>
      <c r="F65" s="60"/>
      <c r="G65" s="60">
        <f>COUNTIF(K3:L37,"*" &amp; B65 &amp; "*")</f>
        <v>22</v>
      </c>
      <c r="H65" s="60">
        <f>COUNTIF(G3:G36,"*" &amp; B65 &amp; "*")</f>
        <v>0</v>
      </c>
      <c r="I65" s="66">
        <f>J48</f>
        <v>2</v>
      </c>
      <c r="J65" s="67"/>
      <c r="K65" s="115" t="str">
        <f t="shared" si="25"/>
        <v>I kişisi (MS)</v>
      </c>
      <c r="L65" s="59">
        <f>COUNTIF(C3:F36,"*" &amp; K65 &amp; "*")</f>
        <v>0</v>
      </c>
      <c r="M65" s="63">
        <f>COUNTIF(K3:L37,"*" &amp; K65 &amp; "*")</f>
        <v>0</v>
      </c>
      <c r="N65" s="64">
        <f>COUNTIF(K3:L37,"*" &amp; K65 &amp; "*")</f>
        <v>0</v>
      </c>
      <c r="O65" s="33">
        <f>COUNTIF(G3:G36,"*" &amp; K65 &amp; "*")</f>
        <v>0</v>
      </c>
      <c r="P65" s="40"/>
      <c r="Q65" s="42"/>
    </row>
    <row r="66" spans="1:17" ht="23.25" hidden="1" customHeight="1">
      <c r="A66" s="44"/>
      <c r="B66" s="604" t="str">
        <f t="shared" si="23"/>
        <v>J kişisi</v>
      </c>
      <c r="C66" s="605"/>
      <c r="D66" s="59">
        <f>COUNTIF(C3:F36,"*" &amp; B66 &amp; "*")</f>
        <v>0</v>
      </c>
      <c r="E66" s="60">
        <f>COUNTIF(H3:H37,"*" &amp; B66 &amp; "*")</f>
        <v>22</v>
      </c>
      <c r="F66" s="60"/>
      <c r="G66" s="60">
        <f>COUNTIF(K3:L37,"*" &amp; B66 &amp; "*")</f>
        <v>0</v>
      </c>
      <c r="H66" s="60">
        <f>COUNTIF(G3:G36,"*" &amp; B66 &amp; "*")</f>
        <v>0</v>
      </c>
      <c r="I66" s="61">
        <f t="shared" si="24"/>
        <v>2</v>
      </c>
      <c r="J66" s="67"/>
      <c r="K66" s="115" t="str">
        <f t="shared" si="25"/>
        <v>J kişisi (MS)</v>
      </c>
      <c r="L66" s="59">
        <f>COUNTIF(C3:F36,"*" &amp; K66 &amp; "*")</f>
        <v>0</v>
      </c>
      <c r="M66" s="63">
        <f>COUNTIF(H3:H37,"*" &amp; K66 &amp; "*")</f>
        <v>0</v>
      </c>
      <c r="N66" s="64">
        <f>COUNTIF(K3:L37,"*" &amp; K66 &amp; "*")</f>
        <v>0</v>
      </c>
      <c r="O66" s="33">
        <f>COUNTIF(G3:G36,"*" &amp; K66 &amp; "*")</f>
        <v>0</v>
      </c>
      <c r="P66" s="40"/>
      <c r="Q66" s="42"/>
    </row>
    <row r="67" spans="1:17" ht="27" hidden="1" customHeight="1">
      <c r="A67" s="44"/>
      <c r="B67" s="604" t="str">
        <f t="shared" si="23"/>
        <v>K kişisi</v>
      </c>
      <c r="C67" s="605"/>
      <c r="D67" s="59">
        <f>COUNTIF(C3:F36,"*" &amp; B67 &amp; "*")</f>
        <v>2</v>
      </c>
      <c r="E67" s="60">
        <f>COUNTIF(H3:H37,"*" &amp; B67 &amp; "*")</f>
        <v>0</v>
      </c>
      <c r="F67" s="60"/>
      <c r="G67" s="60">
        <f>COUNTIF(K3:L37,"*" &amp; B67 &amp; "*")</f>
        <v>0</v>
      </c>
      <c r="H67" s="60">
        <f>COUNTIF(G3:G36,"*" &amp; B67&amp; "*")</f>
        <v>9</v>
      </c>
      <c r="I67" s="66">
        <f t="shared" si="24"/>
        <v>0</v>
      </c>
      <c r="J67" s="67"/>
      <c r="K67" s="115" t="str">
        <f t="shared" si="25"/>
        <v>K kişisi (MS)</v>
      </c>
      <c r="L67" s="59">
        <f>COUNTIF(C3:F36,"*" &amp; K67 &amp; "*")</f>
        <v>0</v>
      </c>
      <c r="M67" s="63">
        <f>COUNTIF(H3:H37,"*" &amp; K67 &amp; "*")</f>
        <v>0</v>
      </c>
      <c r="N67" s="64">
        <f>COUNTIF(K3:L37,"*" &amp; K67 &amp; "*")</f>
        <v>0</v>
      </c>
      <c r="O67" s="33">
        <f>COUNTIF(G3:G36,"*" &amp; K67&amp; "*")</f>
        <v>0</v>
      </c>
      <c r="P67" s="40"/>
      <c r="Q67" s="42"/>
    </row>
    <row r="68" spans="1:17" ht="27" hidden="1" customHeight="1">
      <c r="A68" s="44"/>
      <c r="B68" s="604" t="str">
        <f t="shared" si="23"/>
        <v>L kişisi</v>
      </c>
      <c r="C68" s="605"/>
      <c r="D68" s="59">
        <f>COUNTIF(C3:F36,"*" &amp; B68 &amp; "*")</f>
        <v>11</v>
      </c>
      <c r="E68" s="60">
        <f>COUNTIF(H3:H37,"*" &amp; B68 &amp; "*")</f>
        <v>0</v>
      </c>
      <c r="F68" s="60"/>
      <c r="G68" s="60">
        <f>COUNTIF(K3:L37,"*" &amp; B68 &amp; "*")</f>
        <v>12</v>
      </c>
      <c r="H68" s="60">
        <f>COUNTIF(G3:G36,"*" &amp; B68 &amp; "*")</f>
        <v>0</v>
      </c>
      <c r="I68" s="61">
        <f t="shared" si="24"/>
        <v>2</v>
      </c>
      <c r="J68" s="67"/>
      <c r="K68" s="115" t="str">
        <f t="shared" si="25"/>
        <v>L kişisi (MS)</v>
      </c>
      <c r="L68" s="59">
        <f>COUNTIF(C3:F36,"*" &amp; K68 &amp; "*")</f>
        <v>1</v>
      </c>
      <c r="M68" s="63">
        <f>COUNTIF(H3:H37,"*" &amp; K68 &amp; "*")</f>
        <v>0</v>
      </c>
      <c r="N68" s="64">
        <f>COUNTIF(K3:L37,"*" &amp; K68 &amp; "*")</f>
        <v>0</v>
      </c>
      <c r="O68" s="33">
        <f>COUNTIF(G3:G36,"*" &amp; K68 &amp; "*")</f>
        <v>0</v>
      </c>
      <c r="P68" s="40"/>
      <c r="Q68" s="42"/>
    </row>
    <row r="69" spans="1:17" ht="27" hidden="1" customHeight="1">
      <c r="A69" s="44"/>
      <c r="B69" s="604" t="str">
        <f>B52</f>
        <v>M kişisi</v>
      </c>
      <c r="C69" s="605"/>
      <c r="D69" s="59">
        <f>COUNTIF(C3:F36,"*" &amp; B69 &amp; "*")</f>
        <v>0</v>
      </c>
      <c r="E69" s="60">
        <f>COUNTIF(H3:H37,"*" &amp; B69 &amp; "*")</f>
        <v>0</v>
      </c>
      <c r="F69" s="60"/>
      <c r="G69" s="60">
        <f>COUNTIF(K3:L37,"*" &amp; B69 &amp; "*")</f>
        <v>0</v>
      </c>
      <c r="H69" s="60">
        <f>COUNTIF(G3:G36,"*" &amp; B69 &amp; "*")</f>
        <v>0</v>
      </c>
      <c r="I69" s="66">
        <f t="shared" si="24"/>
        <v>0</v>
      </c>
      <c r="J69" s="114"/>
      <c r="K69" s="115" t="str">
        <f t="shared" si="25"/>
        <v>M kişisi (MS)</v>
      </c>
      <c r="L69" s="59">
        <f>COUNTIF(C3:F36,"*" &amp; K69 &amp; "*")</f>
        <v>0</v>
      </c>
      <c r="M69" s="63">
        <f>COUNTIF(H3:H37,"*" &amp; K69 &amp; "*")</f>
        <v>0</v>
      </c>
      <c r="N69" s="64">
        <f>COUNTIF(K3:L37,"*" &amp; K69 &amp; "*")</f>
        <v>0</v>
      </c>
      <c r="O69" s="33">
        <f>COUNTIF(G3:G36,"*" &amp; K69 &amp; "*")</f>
        <v>0</v>
      </c>
      <c r="P69" s="40"/>
      <c r="Q69" s="42"/>
    </row>
    <row r="70" spans="1:17" ht="27" hidden="1" customHeight="1">
      <c r="A70" s="44"/>
      <c r="B70" s="604" t="str">
        <f t="shared" ref="B70:B71" si="26">B53</f>
        <v>N kişisi</v>
      </c>
      <c r="C70" s="605"/>
      <c r="D70" s="59">
        <f>COUNTIF(C3:F36,"*" &amp; B70 &amp; "*")</f>
        <v>0</v>
      </c>
      <c r="E70" s="60">
        <f>COUNTIF(H3:H37,"*" &amp; B70 &amp; "*")</f>
        <v>0</v>
      </c>
      <c r="F70" s="60"/>
      <c r="G70" s="60">
        <f>COUNTIF(K3:L37,"*" &amp; B70 &amp; "*")</f>
        <v>0</v>
      </c>
      <c r="H70" s="60">
        <f>COUNTIF(G3:G36,"*" &amp; B70 &amp; "*")</f>
        <v>0</v>
      </c>
      <c r="I70" s="61">
        <f t="shared" si="24"/>
        <v>0</v>
      </c>
      <c r="J70" s="114"/>
      <c r="K70" s="115" t="str">
        <f t="shared" si="25"/>
        <v>N kişisi (MS)</v>
      </c>
      <c r="L70" s="59">
        <f>COUNTIF(C3:F36,"*" &amp; K70 &amp; "*")</f>
        <v>0</v>
      </c>
      <c r="M70" s="63">
        <f>COUNTIF(H3:H37,"*" &amp; K70 &amp; "*")</f>
        <v>0</v>
      </c>
      <c r="N70" s="64">
        <f>COUNTIF(K3:L37,"*" &amp; K70 &amp; "*")</f>
        <v>0</v>
      </c>
      <c r="O70" s="33">
        <f>COUNTIF(G3:G36,"*" &amp; K70 &amp; "*")</f>
        <v>0</v>
      </c>
      <c r="P70" s="40"/>
      <c r="Q70" s="42"/>
    </row>
    <row r="71" spans="1:17" ht="27" hidden="1" customHeight="1" thickBot="1">
      <c r="A71" s="44"/>
      <c r="B71" s="604" t="str">
        <f t="shared" si="26"/>
        <v>YENİ PERSONEL 3</v>
      </c>
      <c r="C71" s="605"/>
      <c r="D71" s="69">
        <f>COUNTIF(C3:F36,"*" &amp; B71 &amp; "*")</f>
        <v>0</v>
      </c>
      <c r="E71" s="70">
        <f>COUNTIF(H3:H37,"*" &amp; B71 &amp; "*")</f>
        <v>0</v>
      </c>
      <c r="F71" s="70"/>
      <c r="G71" s="70">
        <f>COUNTIF(K3:L37,"*" &amp; B71 &amp; "*")</f>
        <v>0</v>
      </c>
      <c r="H71" s="70">
        <f>COUNTIF(G3:G36,"*" &amp; B71 &amp; "*")</f>
        <v>0</v>
      </c>
      <c r="I71" s="66">
        <f t="shared" si="24"/>
        <v>0</v>
      </c>
      <c r="J71" s="114"/>
      <c r="K71" s="115" t="str">
        <f t="shared" si="25"/>
        <v>YENİ PERSONEL 3 (MS)</v>
      </c>
      <c r="L71" s="69">
        <f>COUNTIF(C3:F36,"*" &amp; K71 &amp; "*")</f>
        <v>0</v>
      </c>
      <c r="M71" s="63">
        <f>COUNTIF(H3:H37,"*" &amp; K71 &amp; "*")</f>
        <v>0</v>
      </c>
      <c r="N71" s="64">
        <f>COUNTIF(K3:L37,"*" &amp; K71 &amp; "*")</f>
        <v>0</v>
      </c>
      <c r="O71" s="33">
        <f>COUNTIF(G3:G36,"*" &amp; K71 &amp; "*")</f>
        <v>0</v>
      </c>
      <c r="P71" s="40"/>
      <c r="Q71" s="42"/>
    </row>
    <row r="72" spans="1:17" ht="27" hidden="1" customHeight="1">
      <c r="A72" s="44"/>
      <c r="B72" s="608"/>
      <c r="C72" s="608"/>
      <c r="D72" s="71"/>
      <c r="E72" s="71"/>
      <c r="F72" s="71"/>
      <c r="G72" s="71"/>
      <c r="H72" s="609"/>
      <c r="I72" s="72"/>
      <c r="J72" s="72"/>
      <c r="K72" s="115"/>
      <c r="L72" s="48"/>
      <c r="M72" s="49"/>
      <c r="N72" s="73"/>
      <c r="O72" s="40"/>
      <c r="P72" s="42"/>
    </row>
    <row r="73" spans="1:17" ht="27" hidden="1" customHeight="1">
      <c r="A73" s="44"/>
      <c r="B73" s="609"/>
      <c r="C73" s="609"/>
      <c r="D73" s="74" t="s">
        <v>13</v>
      </c>
      <c r="E73" s="75"/>
      <c r="F73" s="75"/>
      <c r="G73" s="76"/>
      <c r="H73" s="609"/>
      <c r="I73" s="614" t="s">
        <v>14</v>
      </c>
      <c r="J73" s="77"/>
      <c r="K73" s="616" t="s">
        <v>16</v>
      </c>
      <c r="L73" s="618" t="s">
        <v>18</v>
      </c>
      <c r="M73" s="49"/>
      <c r="N73" s="73"/>
      <c r="O73" s="40"/>
      <c r="P73" s="42"/>
    </row>
    <row r="74" spans="1:17" ht="27" hidden="1" customHeight="1">
      <c r="A74" s="44"/>
      <c r="B74" s="610"/>
      <c r="C74" s="610"/>
      <c r="D74" s="78" t="s">
        <v>8</v>
      </c>
      <c r="E74" s="77" t="s">
        <v>1</v>
      </c>
      <c r="F74" s="77"/>
      <c r="G74" s="77" t="s">
        <v>12</v>
      </c>
      <c r="H74" s="609"/>
      <c r="I74" s="615"/>
      <c r="J74" s="20"/>
      <c r="K74" s="617"/>
      <c r="L74" s="619"/>
      <c r="M74" s="49"/>
      <c r="N74" s="73"/>
      <c r="O74" s="40"/>
      <c r="P74" s="42"/>
    </row>
    <row r="75" spans="1:17" ht="21" hidden="1" customHeight="1">
      <c r="A75" s="44"/>
      <c r="B75" s="604" t="str">
        <f>B41</f>
        <v>A kişisi</v>
      </c>
      <c r="C75" s="592"/>
      <c r="D75" s="78">
        <f t="shared" ref="D75:D88" si="27">D58+E58+G58-I58</f>
        <v>18</v>
      </c>
      <c r="E75" s="77">
        <f t="shared" ref="E75:E88" si="28">H58</f>
        <v>0</v>
      </c>
      <c r="F75" s="77"/>
      <c r="G75" s="78">
        <f t="shared" ref="G75:G88" si="29">I58</f>
        <v>1</v>
      </c>
      <c r="H75" s="609"/>
      <c r="I75" s="20">
        <v>8</v>
      </c>
      <c r="J75" s="20">
        <v>8</v>
      </c>
      <c r="K75" s="79">
        <v>15.5</v>
      </c>
      <c r="L75" s="80">
        <v>5</v>
      </c>
      <c r="M75" s="49"/>
      <c r="N75" s="73"/>
      <c r="O75" s="40"/>
      <c r="P75" s="42"/>
    </row>
    <row r="76" spans="1:17" ht="21" hidden="1" customHeight="1">
      <c r="A76" s="44"/>
      <c r="B76" s="604" t="str">
        <f t="shared" ref="B76:B85" si="30">B42</f>
        <v>C kişisi</v>
      </c>
      <c r="C76" s="592"/>
      <c r="D76" s="78">
        <f t="shared" si="27"/>
        <v>10</v>
      </c>
      <c r="E76" s="77">
        <f t="shared" si="28"/>
        <v>6</v>
      </c>
      <c r="F76" s="77"/>
      <c r="G76" s="77">
        <f t="shared" si="29"/>
        <v>0</v>
      </c>
      <c r="H76" s="609"/>
      <c r="I76" s="20">
        <v>8</v>
      </c>
      <c r="J76" s="20">
        <v>8</v>
      </c>
      <c r="K76" s="79">
        <v>15.5</v>
      </c>
      <c r="L76" s="80">
        <v>5</v>
      </c>
      <c r="M76" s="49"/>
      <c r="N76" s="73"/>
      <c r="O76" s="40"/>
      <c r="P76" s="42"/>
    </row>
    <row r="77" spans="1:17" ht="21" hidden="1" customHeight="1">
      <c r="A77" s="44"/>
      <c r="B77" s="604" t="str">
        <f t="shared" si="30"/>
        <v>D kişisi</v>
      </c>
      <c r="C77" s="592"/>
      <c r="D77" s="78">
        <f t="shared" si="27"/>
        <v>0</v>
      </c>
      <c r="E77" s="78">
        <f t="shared" si="28"/>
        <v>0</v>
      </c>
      <c r="F77" s="78"/>
      <c r="G77" s="77">
        <f t="shared" si="29"/>
        <v>0</v>
      </c>
      <c r="H77" s="609"/>
      <c r="I77" s="20">
        <v>8</v>
      </c>
      <c r="J77" s="20">
        <v>8</v>
      </c>
      <c r="K77" s="79">
        <v>15.5</v>
      </c>
      <c r="L77" s="80">
        <v>5</v>
      </c>
      <c r="M77" s="49"/>
      <c r="N77" s="73"/>
      <c r="O77" s="40"/>
      <c r="P77" s="42"/>
    </row>
    <row r="78" spans="1:17" ht="21" hidden="1" customHeight="1">
      <c r="A78" s="44"/>
      <c r="B78" s="604" t="str">
        <f t="shared" si="30"/>
        <v>E kişisi</v>
      </c>
      <c r="C78" s="592"/>
      <c r="D78" s="78">
        <f t="shared" si="27"/>
        <v>0</v>
      </c>
      <c r="E78" s="77">
        <f t="shared" si="28"/>
        <v>0</v>
      </c>
      <c r="F78" s="77"/>
      <c r="G78" s="77">
        <f t="shared" si="29"/>
        <v>0</v>
      </c>
      <c r="H78" s="609"/>
      <c r="I78" s="20">
        <v>8</v>
      </c>
      <c r="J78" s="81">
        <v>8</v>
      </c>
      <c r="K78" s="79">
        <v>15.5</v>
      </c>
      <c r="L78" s="80">
        <v>5</v>
      </c>
      <c r="M78" s="49"/>
      <c r="N78" s="73"/>
      <c r="O78" s="40"/>
      <c r="P78" s="42"/>
    </row>
    <row r="79" spans="1:17" ht="21" hidden="1" customHeight="1">
      <c r="A79" s="44"/>
      <c r="B79" s="604" t="str">
        <f t="shared" si="30"/>
        <v>F kişisi</v>
      </c>
      <c r="C79" s="592"/>
      <c r="D79" s="78">
        <f t="shared" si="27"/>
        <v>12</v>
      </c>
      <c r="E79" s="77">
        <f t="shared" si="28"/>
        <v>3</v>
      </c>
      <c r="F79" s="77"/>
      <c r="G79" s="77">
        <f t="shared" si="29"/>
        <v>2</v>
      </c>
      <c r="H79" s="609"/>
      <c r="I79" s="20">
        <v>8</v>
      </c>
      <c r="J79" s="81">
        <v>8</v>
      </c>
      <c r="K79" s="79">
        <v>15.5</v>
      </c>
      <c r="L79" s="80">
        <v>5</v>
      </c>
      <c r="M79" s="49"/>
      <c r="N79" s="73"/>
      <c r="O79" s="40"/>
      <c r="P79" s="42"/>
    </row>
    <row r="80" spans="1:17" ht="21" hidden="1" customHeight="1">
      <c r="A80" s="44"/>
      <c r="B80" s="604" t="str">
        <f t="shared" si="30"/>
        <v>G kişisi</v>
      </c>
      <c r="C80" s="592"/>
      <c r="D80" s="78">
        <f t="shared" si="27"/>
        <v>16</v>
      </c>
      <c r="E80" s="77">
        <f t="shared" si="28"/>
        <v>2</v>
      </c>
      <c r="F80" s="77"/>
      <c r="G80" s="77">
        <f t="shared" si="29"/>
        <v>2</v>
      </c>
      <c r="H80" s="609"/>
      <c r="I80" s="20">
        <v>8</v>
      </c>
      <c r="J80" s="81">
        <v>8</v>
      </c>
      <c r="K80" s="79">
        <v>15.5</v>
      </c>
      <c r="L80" s="80">
        <v>5</v>
      </c>
      <c r="M80" s="49"/>
      <c r="N80" s="73"/>
      <c r="O80" s="40"/>
      <c r="P80" s="42"/>
    </row>
    <row r="81" spans="1:16" ht="21" hidden="1" customHeight="1">
      <c r="A81" s="44"/>
      <c r="B81" s="604" t="str">
        <f t="shared" si="30"/>
        <v>H kişisi</v>
      </c>
      <c r="C81" s="592"/>
      <c r="D81" s="78">
        <f t="shared" si="27"/>
        <v>5</v>
      </c>
      <c r="E81" s="77">
        <f t="shared" si="28"/>
        <v>8</v>
      </c>
      <c r="F81" s="77"/>
      <c r="G81" s="77">
        <f t="shared" si="29"/>
        <v>0</v>
      </c>
      <c r="H81" s="609"/>
      <c r="I81" s="20">
        <v>8</v>
      </c>
      <c r="J81" s="20">
        <v>8</v>
      </c>
      <c r="K81" s="79">
        <v>15.5</v>
      </c>
      <c r="L81" s="80">
        <v>5</v>
      </c>
      <c r="M81" s="49"/>
      <c r="N81" s="73"/>
      <c r="O81" s="40"/>
      <c r="P81" s="42"/>
    </row>
    <row r="82" spans="1:16" ht="21" hidden="1" customHeight="1">
      <c r="A82" s="44"/>
      <c r="B82" s="604" t="str">
        <f t="shared" si="30"/>
        <v>I kişisi</v>
      </c>
      <c r="C82" s="592"/>
      <c r="D82" s="78">
        <f t="shared" si="27"/>
        <v>20</v>
      </c>
      <c r="E82" s="77">
        <f t="shared" si="28"/>
        <v>0</v>
      </c>
      <c r="F82" s="77"/>
      <c r="G82" s="77">
        <f t="shared" si="29"/>
        <v>2</v>
      </c>
      <c r="H82" s="609"/>
      <c r="I82" s="20">
        <v>8</v>
      </c>
      <c r="J82" s="20">
        <v>8</v>
      </c>
      <c r="K82" s="79">
        <v>15.5</v>
      </c>
      <c r="L82" s="80">
        <v>5</v>
      </c>
      <c r="M82" s="49"/>
      <c r="N82" s="73"/>
      <c r="O82" s="40"/>
      <c r="P82" s="42"/>
    </row>
    <row r="83" spans="1:16" ht="21" hidden="1" customHeight="1">
      <c r="A83" s="44"/>
      <c r="B83" s="604" t="str">
        <f t="shared" si="30"/>
        <v>J kişisi</v>
      </c>
      <c r="C83" s="592"/>
      <c r="D83" s="78">
        <f t="shared" si="27"/>
        <v>20</v>
      </c>
      <c r="E83" s="77">
        <f t="shared" si="28"/>
        <v>0</v>
      </c>
      <c r="F83" s="77"/>
      <c r="G83" s="77">
        <f t="shared" si="29"/>
        <v>2</v>
      </c>
      <c r="H83" s="609"/>
      <c r="I83" s="20">
        <v>8</v>
      </c>
      <c r="J83" s="20">
        <v>8</v>
      </c>
      <c r="K83" s="79">
        <v>15.5</v>
      </c>
      <c r="L83" s="80">
        <v>5</v>
      </c>
      <c r="M83" s="49"/>
      <c r="N83" s="73"/>
      <c r="O83" s="40"/>
      <c r="P83" s="42"/>
    </row>
    <row r="84" spans="1:16" ht="21" hidden="1" customHeight="1">
      <c r="A84" s="44"/>
      <c r="B84" s="604" t="str">
        <f t="shared" si="30"/>
        <v>K kişisi</v>
      </c>
      <c r="C84" s="592"/>
      <c r="D84" s="78">
        <f t="shared" si="27"/>
        <v>2</v>
      </c>
      <c r="E84" s="78">
        <f t="shared" si="28"/>
        <v>9</v>
      </c>
      <c r="F84" s="78"/>
      <c r="G84" s="77">
        <f t="shared" si="29"/>
        <v>0</v>
      </c>
      <c r="H84" s="609"/>
      <c r="I84" s="20">
        <v>8</v>
      </c>
      <c r="J84" s="20">
        <v>8</v>
      </c>
      <c r="K84" s="79">
        <v>15.5</v>
      </c>
      <c r="L84" s="80">
        <v>5</v>
      </c>
      <c r="M84" s="49"/>
      <c r="N84" s="73"/>
      <c r="O84" s="40"/>
      <c r="P84" s="42"/>
    </row>
    <row r="85" spans="1:16" ht="21" hidden="1" customHeight="1">
      <c r="A85" s="44"/>
      <c r="B85" s="604" t="str">
        <f t="shared" si="30"/>
        <v>L kişisi</v>
      </c>
      <c r="C85" s="592"/>
      <c r="D85" s="78">
        <f t="shared" si="27"/>
        <v>21</v>
      </c>
      <c r="E85" s="77">
        <f t="shared" si="28"/>
        <v>0</v>
      </c>
      <c r="F85" s="77"/>
      <c r="G85" s="77">
        <f t="shared" si="29"/>
        <v>2</v>
      </c>
      <c r="H85" s="609"/>
      <c r="I85" s="20">
        <v>8</v>
      </c>
      <c r="J85" s="20">
        <v>8</v>
      </c>
      <c r="K85" s="79">
        <v>15.5</v>
      </c>
      <c r="L85" s="80">
        <v>5</v>
      </c>
      <c r="M85" s="49"/>
      <c r="N85" s="73"/>
      <c r="O85" s="40"/>
      <c r="P85" s="42"/>
    </row>
    <row r="86" spans="1:16" ht="21" hidden="1" customHeight="1">
      <c r="A86" s="82"/>
      <c r="B86" s="604" t="str">
        <f>B69</f>
        <v>M kişisi</v>
      </c>
      <c r="C86" s="592"/>
      <c r="D86" s="78">
        <f t="shared" si="27"/>
        <v>0</v>
      </c>
      <c r="E86" s="77">
        <f t="shared" si="28"/>
        <v>0</v>
      </c>
      <c r="F86" s="77"/>
      <c r="G86" s="77">
        <f t="shared" si="29"/>
        <v>0</v>
      </c>
      <c r="H86" s="113"/>
      <c r="I86" s="20">
        <v>8</v>
      </c>
      <c r="J86" s="20">
        <v>8</v>
      </c>
      <c r="K86" s="79">
        <v>15.5</v>
      </c>
      <c r="L86" s="80">
        <v>5</v>
      </c>
      <c r="M86" s="49"/>
      <c r="N86" s="73"/>
      <c r="O86" s="40"/>
      <c r="P86" s="42"/>
    </row>
    <row r="87" spans="1:16" ht="21" hidden="1" customHeight="1">
      <c r="A87" s="82"/>
      <c r="B87" s="604" t="str">
        <f t="shared" ref="B87:B88" si="31">B70</f>
        <v>N kişisi</v>
      </c>
      <c r="C87" s="592"/>
      <c r="D87" s="78">
        <f t="shared" si="27"/>
        <v>0</v>
      </c>
      <c r="E87" s="78">
        <f t="shared" si="28"/>
        <v>0</v>
      </c>
      <c r="F87" s="78"/>
      <c r="G87" s="77">
        <f t="shared" si="29"/>
        <v>0</v>
      </c>
      <c r="H87" s="113"/>
      <c r="I87" s="20">
        <v>8</v>
      </c>
      <c r="J87" s="20">
        <v>8</v>
      </c>
      <c r="K87" s="79">
        <v>15.5</v>
      </c>
      <c r="L87" s="80">
        <v>5</v>
      </c>
      <c r="M87" s="49"/>
      <c r="N87" s="73"/>
      <c r="O87" s="40"/>
      <c r="P87" s="42"/>
    </row>
    <row r="88" spans="1:16" ht="21" hidden="1" customHeight="1">
      <c r="A88" s="82"/>
      <c r="B88" s="604" t="str">
        <f t="shared" si="31"/>
        <v>YENİ PERSONEL 3</v>
      </c>
      <c r="C88" s="592"/>
      <c r="D88" s="78">
        <f t="shared" si="27"/>
        <v>0</v>
      </c>
      <c r="E88" s="77">
        <f t="shared" si="28"/>
        <v>0</v>
      </c>
      <c r="F88" s="77"/>
      <c r="G88" s="77">
        <f t="shared" si="29"/>
        <v>0</v>
      </c>
      <c r="H88" s="113"/>
      <c r="I88" s="20">
        <v>8</v>
      </c>
      <c r="J88" s="20">
        <v>8</v>
      </c>
      <c r="K88" s="79">
        <v>15.5</v>
      </c>
      <c r="L88" s="80">
        <v>5</v>
      </c>
      <c r="M88" s="49"/>
      <c r="N88" s="73"/>
      <c r="O88" s="40"/>
      <c r="P88" s="42"/>
    </row>
    <row r="89" spans="1:16" ht="16.5" hidden="1" thickBot="1">
      <c r="A89" s="642"/>
      <c r="B89" s="643"/>
      <c r="C89" s="643"/>
      <c r="D89" s="643"/>
      <c r="E89" s="643"/>
      <c r="F89" s="643"/>
      <c r="G89" s="643"/>
      <c r="H89" s="643"/>
      <c r="I89" s="643"/>
      <c r="J89" s="643"/>
      <c r="K89" s="83"/>
      <c r="L89" s="84"/>
      <c r="M89" s="85"/>
      <c r="N89" s="86"/>
      <c r="O89" s="87"/>
    </row>
    <row r="90" spans="1:16" ht="90" customHeight="1" thickBot="1">
      <c r="A90" s="611" t="s">
        <v>59</v>
      </c>
      <c r="B90" s="612"/>
      <c r="C90" s="612"/>
      <c r="D90" s="612"/>
      <c r="E90" s="612"/>
      <c r="F90" s="612"/>
      <c r="G90" s="612"/>
      <c r="H90" s="612"/>
      <c r="I90" s="612"/>
      <c r="J90" s="612"/>
      <c r="K90" s="612"/>
      <c r="L90" s="613"/>
    </row>
    <row r="91" spans="1:16" ht="27" customHeight="1"/>
  </sheetData>
  <sheetProtection selectLockedCells="1" selectUnlockedCells="1"/>
  <mergeCells count="123">
    <mergeCell ref="B88:C88"/>
    <mergeCell ref="A89:J89"/>
    <mergeCell ref="A90:L90"/>
    <mergeCell ref="B82:C82"/>
    <mergeCell ref="B83:C83"/>
    <mergeCell ref="B84:C84"/>
    <mergeCell ref="B85:C85"/>
    <mergeCell ref="B86:C86"/>
    <mergeCell ref="B87:C87"/>
    <mergeCell ref="H72:H85"/>
    <mergeCell ref="B78:C78"/>
    <mergeCell ref="B79:C79"/>
    <mergeCell ref="B80:C80"/>
    <mergeCell ref="B81:C81"/>
    <mergeCell ref="B75:C75"/>
    <mergeCell ref="B76:C76"/>
    <mergeCell ref="B77:C77"/>
    <mergeCell ref="B62:C62"/>
    <mergeCell ref="B63:C63"/>
    <mergeCell ref="B64:C64"/>
    <mergeCell ref="B65:C65"/>
    <mergeCell ref="B66:C66"/>
    <mergeCell ref="B67:C67"/>
    <mergeCell ref="N56:N57"/>
    <mergeCell ref="I73:I74"/>
    <mergeCell ref="K73:K74"/>
    <mergeCell ref="L73:L74"/>
    <mergeCell ref="B68:C68"/>
    <mergeCell ref="B69:C69"/>
    <mergeCell ref="B70:C70"/>
    <mergeCell ref="B71:C71"/>
    <mergeCell ref="B72:C74"/>
    <mergeCell ref="O56:O57"/>
    <mergeCell ref="B58:C58"/>
    <mergeCell ref="B59:C59"/>
    <mergeCell ref="B60:C60"/>
    <mergeCell ref="B61:C61"/>
    <mergeCell ref="B54:C54"/>
    <mergeCell ref="H54:I54"/>
    <mergeCell ref="J54:K54"/>
    <mergeCell ref="L54:M54"/>
    <mergeCell ref="B55:C57"/>
    <mergeCell ref="L56:L57"/>
    <mergeCell ref="M56:M57"/>
    <mergeCell ref="B52:C52"/>
    <mergeCell ref="H52:I52"/>
    <mergeCell ref="J52:K52"/>
    <mergeCell ref="L52:M52"/>
    <mergeCell ref="B53:C53"/>
    <mergeCell ref="H53:I53"/>
    <mergeCell ref="J53:K53"/>
    <mergeCell ref="L53:M53"/>
    <mergeCell ref="B50:C50"/>
    <mergeCell ref="H50:I50"/>
    <mergeCell ref="J50:K50"/>
    <mergeCell ref="L50:M50"/>
    <mergeCell ref="B51:C51"/>
    <mergeCell ref="H51:I51"/>
    <mergeCell ref="J51:K51"/>
    <mergeCell ref="L51:M51"/>
    <mergeCell ref="B49:C49"/>
    <mergeCell ref="H49:I49"/>
    <mergeCell ref="J49:K49"/>
    <mergeCell ref="L49:M49"/>
    <mergeCell ref="B46:C46"/>
    <mergeCell ref="H46:I46"/>
    <mergeCell ref="J46:K46"/>
    <mergeCell ref="L46:M46"/>
    <mergeCell ref="B47:C47"/>
    <mergeCell ref="H47:I47"/>
    <mergeCell ref="J47:K47"/>
    <mergeCell ref="L47:M47"/>
    <mergeCell ref="B48:C48"/>
    <mergeCell ref="H48:I48"/>
    <mergeCell ref="J48:K48"/>
    <mergeCell ref="L48:M48"/>
    <mergeCell ref="B41:C41"/>
    <mergeCell ref="H41:I41"/>
    <mergeCell ref="J41:K41"/>
    <mergeCell ref="K18:L18"/>
    <mergeCell ref="K25:L25"/>
    <mergeCell ref="K19:L19"/>
    <mergeCell ref="L41:M41"/>
    <mergeCell ref="K26:L26"/>
    <mergeCell ref="B45:C45"/>
    <mergeCell ref="H45:I45"/>
    <mergeCell ref="J45:K45"/>
    <mergeCell ref="L45:M45"/>
    <mergeCell ref="B42:C42"/>
    <mergeCell ref="H42:I42"/>
    <mergeCell ref="J42:K42"/>
    <mergeCell ref="L42:M42"/>
    <mergeCell ref="B43:C43"/>
    <mergeCell ref="H43:I43"/>
    <mergeCell ref="J43:K43"/>
    <mergeCell ref="L43:M43"/>
    <mergeCell ref="B44:C44"/>
    <mergeCell ref="H44:I44"/>
    <mergeCell ref="J44:K44"/>
    <mergeCell ref="L44:M44"/>
    <mergeCell ref="A1:E1"/>
    <mergeCell ref="N1:AK1"/>
    <mergeCell ref="A2:E2"/>
    <mergeCell ref="A38:N38"/>
    <mergeCell ref="A39:A40"/>
    <mergeCell ref="B39:G39"/>
    <mergeCell ref="H39:M39"/>
    <mergeCell ref="N39:N40"/>
    <mergeCell ref="B40:C40"/>
    <mergeCell ref="E40:G40"/>
    <mergeCell ref="D4:E4"/>
    <mergeCell ref="C5:E5"/>
    <mergeCell ref="D11:E11"/>
    <mergeCell ref="C12:E12"/>
    <mergeCell ref="D18:E18"/>
    <mergeCell ref="K11:L11"/>
    <mergeCell ref="K4:L4"/>
    <mergeCell ref="K5:L5"/>
    <mergeCell ref="C26:E26"/>
    <mergeCell ref="C19:E19"/>
    <mergeCell ref="D25:E25"/>
    <mergeCell ref="H40:J40"/>
    <mergeCell ref="K40:M40"/>
  </mergeCells>
  <conditionalFormatting sqref="B5">
    <cfRule type="containsText" dxfId="23" priority="2" operator="containsText" text="Pazar">
      <formula>NOT(ISERROR(SEARCH("Pazar",B5)))</formula>
    </cfRule>
  </conditionalFormatting>
  <conditionalFormatting sqref="A4">
    <cfRule type="containsText" dxfId="22" priority="1" operator="containsText" text="pazar">
      <formula>NOT(ISERROR(SEARCH("pazar",A4)))</formula>
    </cfRule>
  </conditionalFormatting>
  <pageMargins left="0.22" right="0.15748031496062992" top="0.63" bottom="0.74803149606299213" header="0.51181102362204722" footer="0.51181102362204722"/>
  <pageSetup scale="41" firstPageNumber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91"/>
  <sheetViews>
    <sheetView view="pageBreakPreview" zoomScale="60" zoomScaleNormal="70" workbookViewId="0">
      <selection activeCell="M3" sqref="M3"/>
    </sheetView>
  </sheetViews>
  <sheetFormatPr defaultColWidth="9.28515625" defaultRowHeight="15"/>
  <cols>
    <col min="1" max="1" width="16.5703125" style="157" customWidth="1"/>
    <col min="2" max="3" width="22" style="157" customWidth="1"/>
    <col min="4" max="4" width="28" style="157" customWidth="1"/>
    <col min="5" max="5" width="26.7109375" style="157" customWidth="1"/>
    <col min="6" max="6" width="25.28515625" style="157" hidden="1" customWidth="1"/>
    <col min="7" max="7" width="27.28515625" style="157" customWidth="1"/>
    <col min="8" max="8" width="41.7109375" style="157" customWidth="1"/>
    <col min="9" max="9" width="20.28515625" style="157" hidden="1" customWidth="1"/>
    <col min="10" max="10" width="26.7109375" style="88" customWidth="1"/>
    <col min="11" max="11" width="19.7109375" style="157" customWidth="1"/>
    <col min="12" max="12" width="19.42578125" style="157" customWidth="1"/>
    <col min="13" max="13" width="57.42578125" style="157" customWidth="1"/>
    <col min="14" max="14" width="16.42578125" style="223" customWidth="1"/>
    <col min="15" max="37" width="9.28515625" style="223" hidden="1" customWidth="1"/>
    <col min="38" max="39" width="0" style="223" hidden="1" customWidth="1"/>
    <col min="40" max="40" width="29" style="223" customWidth="1"/>
    <col min="41" max="16384" width="9.28515625" style="223"/>
  </cols>
  <sheetData>
    <row r="1" spans="1:44" ht="35.1" customHeight="1" thickBot="1">
      <c r="A1" s="558"/>
      <c r="B1" s="558"/>
      <c r="C1" s="558"/>
      <c r="D1" s="558"/>
      <c r="E1" s="558"/>
      <c r="F1" s="231"/>
      <c r="G1" s="106">
        <f>A3</f>
        <v>43525</v>
      </c>
      <c r="H1" s="232" t="s">
        <v>106</v>
      </c>
      <c r="I1" s="231"/>
      <c r="J1" s="231"/>
      <c r="K1" s="231"/>
      <c r="L1" s="231"/>
      <c r="M1" s="233"/>
      <c r="N1" s="620" t="s">
        <v>53</v>
      </c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</row>
    <row r="2" spans="1:44" ht="35.1" customHeight="1">
      <c r="A2" s="622" t="s">
        <v>0</v>
      </c>
      <c r="B2" s="623"/>
      <c r="C2" s="624"/>
      <c r="D2" s="624"/>
      <c r="E2" s="624"/>
      <c r="F2" s="11" t="s">
        <v>19</v>
      </c>
      <c r="G2" s="18" t="s">
        <v>1</v>
      </c>
      <c r="H2" s="15" t="s">
        <v>2</v>
      </c>
      <c r="I2" s="107" t="s">
        <v>3</v>
      </c>
      <c r="J2" s="108" t="s">
        <v>4</v>
      </c>
      <c r="K2" s="12" t="s">
        <v>5</v>
      </c>
      <c r="L2" s="13" t="s">
        <v>6</v>
      </c>
      <c r="M2" s="111" t="s">
        <v>7</v>
      </c>
      <c r="AN2" s="310" t="s">
        <v>92</v>
      </c>
      <c r="AO2" s="318" t="s">
        <v>95</v>
      </c>
      <c r="AP2" s="311" t="s">
        <v>93</v>
      </c>
      <c r="AQ2" s="311" t="s">
        <v>94</v>
      </c>
      <c r="AR2" s="307" t="s">
        <v>13</v>
      </c>
    </row>
    <row r="3" spans="1:44" s="141" customFormat="1" ht="35.1" customHeight="1">
      <c r="A3" s="14">
        <v>43525</v>
      </c>
      <c r="B3" s="103">
        <f>A3</f>
        <v>43525</v>
      </c>
      <c r="C3" s="218" t="s">
        <v>127</v>
      </c>
      <c r="D3" s="218" t="s">
        <v>77</v>
      </c>
      <c r="E3" s="217" t="s">
        <v>148</v>
      </c>
      <c r="F3" s="234"/>
      <c r="G3" s="218" t="s">
        <v>160</v>
      </c>
      <c r="H3" s="218" t="s">
        <v>173</v>
      </c>
      <c r="I3" s="17"/>
      <c r="J3" s="9" t="str">
        <f>IF(AJ3&gt;0,"Mesai Var","-")</f>
        <v>Mesai Var</v>
      </c>
      <c r="K3" s="136" t="s">
        <v>187</v>
      </c>
      <c r="L3" s="217" t="s">
        <v>157</v>
      </c>
      <c r="M3" s="285" t="s">
        <v>165</v>
      </c>
      <c r="O3" s="141">
        <f>IFERROR(FIND("MS",D8,5),0)</f>
        <v>0</v>
      </c>
      <c r="P3" s="141">
        <f>IFERROR(FIND("MS",D3,5),0)</f>
        <v>0</v>
      </c>
      <c r="Q3" s="141">
        <f>IFERROR(FIND("MS",E3,5),0)</f>
        <v>11</v>
      </c>
      <c r="R3" s="141">
        <f>IFERROR(FIND("MS",F3,5),0)</f>
        <v>0</v>
      </c>
      <c r="S3" s="141">
        <f t="shared" ref="S3:X18" si="0">IFERROR(FIND("MS",G3,5),0)</f>
        <v>0</v>
      </c>
      <c r="T3" s="141">
        <f t="shared" si="0"/>
        <v>0</v>
      </c>
      <c r="U3" s="141">
        <f t="shared" si="0"/>
        <v>0</v>
      </c>
      <c r="W3" s="141">
        <f t="shared" ref="W3" si="1">IFERROR(FIND("MS",K3,5),0)</f>
        <v>0</v>
      </c>
      <c r="X3" s="141">
        <f>IFERROR(FIND("MS",L3,5),0)</f>
        <v>0</v>
      </c>
      <c r="Z3" s="141">
        <f>VALUE(P3)</f>
        <v>0</v>
      </c>
      <c r="AA3" s="141">
        <f t="shared" ref="AA3:AH18" si="2">VALUE(Q3)</f>
        <v>11</v>
      </c>
      <c r="AB3" s="141">
        <f t="shared" si="2"/>
        <v>0</v>
      </c>
      <c r="AC3" s="141">
        <f t="shared" si="2"/>
        <v>0</v>
      </c>
      <c r="AD3" s="141">
        <f t="shared" si="2"/>
        <v>0</v>
      </c>
      <c r="AE3" s="141">
        <f t="shared" si="2"/>
        <v>0</v>
      </c>
      <c r="AF3" s="141">
        <f t="shared" si="2"/>
        <v>0</v>
      </c>
      <c r="AG3" s="141">
        <f t="shared" si="2"/>
        <v>0</v>
      </c>
      <c r="AH3" s="141">
        <f t="shared" si="2"/>
        <v>0</v>
      </c>
      <c r="AJ3" s="141">
        <f>SUM(Z3:AH3)</f>
        <v>11</v>
      </c>
      <c r="AN3" s="308" t="str">
        <f>B41</f>
        <v>A kişisi</v>
      </c>
      <c r="AO3" s="305">
        <v>14</v>
      </c>
      <c r="AP3" s="312"/>
      <c r="AQ3" s="313"/>
      <c r="AR3" s="317">
        <f>AO3+AP3+(AQ3/8)</f>
        <v>14</v>
      </c>
    </row>
    <row r="4" spans="1:44" s="141" customFormat="1" ht="35.1" customHeight="1">
      <c r="A4" s="102">
        <f>A3+1</f>
        <v>43526</v>
      </c>
      <c r="B4" s="103">
        <f>A4</f>
        <v>43526</v>
      </c>
      <c r="C4" s="235" t="s">
        <v>127</v>
      </c>
      <c r="D4" s="386" t="s">
        <v>180</v>
      </c>
      <c r="E4" s="236"/>
      <c r="F4" s="237"/>
      <c r="G4" s="407" t="s">
        <v>142</v>
      </c>
      <c r="H4" s="238" t="s">
        <v>173</v>
      </c>
      <c r="I4" s="17"/>
      <c r="J4" s="9" t="str">
        <f t="shared" ref="J4:J33" si="3">IF(AJ4&gt;0,"Mesai Var","-")</f>
        <v>-</v>
      </c>
      <c r="K4" s="644" t="s">
        <v>185</v>
      </c>
      <c r="L4" s="645"/>
      <c r="M4" s="137" t="s">
        <v>138</v>
      </c>
      <c r="O4" s="141">
        <f t="shared" ref="O4:O26" si="4">IFERROR(FIND("MS",C4,5),0)</f>
        <v>0</v>
      </c>
      <c r="P4" s="141">
        <f>IFERROR(FIND("MS",#REF!,5),0)</f>
        <v>0</v>
      </c>
      <c r="Q4" s="141">
        <f t="shared" ref="Q4:Q24" si="5">IFERROR(FIND("MS",E4,5),0)</f>
        <v>0</v>
      </c>
      <c r="R4" s="141">
        <f>IFERROR(FIND("MS",D4,5),0)</f>
        <v>0</v>
      </c>
      <c r="S4" s="141">
        <f t="shared" si="0"/>
        <v>0</v>
      </c>
      <c r="T4" s="141">
        <f t="shared" si="0"/>
        <v>0</v>
      </c>
      <c r="U4" s="141">
        <f t="shared" si="0"/>
        <v>0</v>
      </c>
      <c r="W4" s="141">
        <f t="shared" si="0"/>
        <v>0</v>
      </c>
      <c r="X4" s="141">
        <f>IFERROR(FIND("MS",L4,5),0)</f>
        <v>0</v>
      </c>
      <c r="Z4" s="141">
        <f>VALUE(P4)</f>
        <v>0</v>
      </c>
      <c r="AA4" s="141">
        <f t="shared" si="2"/>
        <v>0</v>
      </c>
      <c r="AB4" s="141">
        <f t="shared" si="2"/>
        <v>0</v>
      </c>
      <c r="AC4" s="141">
        <f t="shared" si="2"/>
        <v>0</v>
      </c>
      <c r="AD4" s="141">
        <f t="shared" si="2"/>
        <v>0</v>
      </c>
      <c r="AE4" s="141">
        <f t="shared" si="2"/>
        <v>0</v>
      </c>
      <c r="AF4" s="141">
        <f t="shared" si="2"/>
        <v>0</v>
      </c>
      <c r="AG4" s="141">
        <f t="shared" si="2"/>
        <v>0</v>
      </c>
      <c r="AH4" s="141">
        <f t="shared" si="2"/>
        <v>0</v>
      </c>
      <c r="AJ4" s="141">
        <f>SUM(Z4:AH4)</f>
        <v>0</v>
      </c>
      <c r="AN4" s="308" t="str">
        <f t="shared" ref="AN4:AN16" si="6">B42</f>
        <v>C kişisi</v>
      </c>
      <c r="AO4" s="319"/>
      <c r="AP4" s="312"/>
      <c r="AQ4" s="314">
        <v>2</v>
      </c>
      <c r="AR4" s="317">
        <f t="shared" ref="AR4:AR16" si="7">AO4+AP4+(AQ4/8)</f>
        <v>0.25</v>
      </c>
    </row>
    <row r="5" spans="1:44" ht="35.1" customHeight="1">
      <c r="A5" s="102">
        <f>A4+1</f>
        <v>43527</v>
      </c>
      <c r="B5" s="103">
        <f t="shared" ref="B5:B33" si="8">A5</f>
        <v>43527</v>
      </c>
      <c r="C5" s="239"/>
      <c r="D5" s="240" t="s">
        <v>160</v>
      </c>
      <c r="E5" s="241"/>
      <c r="F5" s="237"/>
      <c r="G5" s="242" t="s">
        <v>122</v>
      </c>
      <c r="H5" s="243" t="s">
        <v>78</v>
      </c>
      <c r="I5" s="17"/>
      <c r="J5" s="9" t="str">
        <f t="shared" si="3"/>
        <v>-</v>
      </c>
      <c r="K5" s="644" t="s">
        <v>77</v>
      </c>
      <c r="L5" s="645"/>
      <c r="M5" s="137" t="s">
        <v>138</v>
      </c>
      <c r="O5" s="141">
        <f t="shared" si="4"/>
        <v>0</v>
      </c>
      <c r="P5" s="141">
        <f>IFERROR(FIND("MS",#REF!,5),0)</f>
        <v>0</v>
      </c>
      <c r="Q5" s="141">
        <f t="shared" si="5"/>
        <v>0</v>
      </c>
      <c r="R5" s="141">
        <f>IFERROR(FIND("MS",D5,5),0)</f>
        <v>0</v>
      </c>
      <c r="S5" s="141">
        <f t="shared" si="0"/>
        <v>0</v>
      </c>
      <c r="T5" s="141">
        <f t="shared" si="0"/>
        <v>0</v>
      </c>
      <c r="U5" s="141">
        <f t="shared" si="0"/>
        <v>0</v>
      </c>
      <c r="V5" s="141"/>
      <c r="W5" s="141">
        <f t="shared" si="0"/>
        <v>0</v>
      </c>
      <c r="X5" s="141">
        <f t="shared" si="0"/>
        <v>0</v>
      </c>
      <c r="Z5" s="141">
        <f t="shared" ref="Z5:AH37" si="9">VALUE(P5)</f>
        <v>0</v>
      </c>
      <c r="AA5" s="141">
        <f t="shared" si="2"/>
        <v>0</v>
      </c>
      <c r="AB5" s="141">
        <f t="shared" si="2"/>
        <v>0</v>
      </c>
      <c r="AC5" s="141">
        <f t="shared" si="2"/>
        <v>0</v>
      </c>
      <c r="AD5" s="141">
        <f t="shared" si="2"/>
        <v>0</v>
      </c>
      <c r="AE5" s="141">
        <f t="shared" si="2"/>
        <v>0</v>
      </c>
      <c r="AF5" s="141">
        <f t="shared" si="2"/>
        <v>0</v>
      </c>
      <c r="AG5" s="141">
        <f t="shared" si="2"/>
        <v>0</v>
      </c>
      <c r="AH5" s="141">
        <f t="shared" si="2"/>
        <v>0</v>
      </c>
      <c r="AJ5" s="141">
        <f t="shared" ref="AJ5:AJ37" si="10">SUM(Z5:AH5)</f>
        <v>0</v>
      </c>
      <c r="AN5" s="308" t="str">
        <f t="shared" si="6"/>
        <v>D kişisi</v>
      </c>
      <c r="AO5" s="305"/>
      <c r="AP5" s="312"/>
      <c r="AQ5" s="314"/>
      <c r="AR5" s="317">
        <f t="shared" si="7"/>
        <v>0</v>
      </c>
    </row>
    <row r="6" spans="1:44" s="141" customFormat="1" ht="35.1" customHeight="1">
      <c r="A6" s="102">
        <f t="shared" ref="A6:A32" si="11">A5+1</f>
        <v>43528</v>
      </c>
      <c r="B6" s="103">
        <f t="shared" si="8"/>
        <v>43528</v>
      </c>
      <c r="C6" s="398" t="s">
        <v>132</v>
      </c>
      <c r="D6" s="398" t="s">
        <v>157</v>
      </c>
      <c r="E6" s="398" t="s">
        <v>182</v>
      </c>
      <c r="F6" s="110"/>
      <c r="G6" s="398" t="s">
        <v>185</v>
      </c>
      <c r="H6" s="218" t="s">
        <v>173</v>
      </c>
      <c r="I6" s="17"/>
      <c r="J6" s="9" t="str">
        <f t="shared" si="3"/>
        <v>-</v>
      </c>
      <c r="K6" s="389" t="s">
        <v>163</v>
      </c>
      <c r="L6" s="397" t="s">
        <v>142</v>
      </c>
      <c r="M6" s="389" t="s">
        <v>119</v>
      </c>
      <c r="O6" s="141">
        <f t="shared" si="4"/>
        <v>0</v>
      </c>
      <c r="P6" s="141">
        <f>IFERROR(FIND("MS",#REF!,5),0)</f>
        <v>0</v>
      </c>
      <c r="Q6" s="141">
        <f t="shared" si="5"/>
        <v>0</v>
      </c>
      <c r="R6" s="141">
        <f>IFERROR(FIND("MS",D6,5),0)</f>
        <v>0</v>
      </c>
      <c r="S6" s="141">
        <f t="shared" si="0"/>
        <v>0</v>
      </c>
      <c r="T6" s="141">
        <f t="shared" si="0"/>
        <v>0</v>
      </c>
      <c r="U6" s="141">
        <f t="shared" si="0"/>
        <v>0</v>
      </c>
      <c r="W6" s="141">
        <f>IFERROR(FIND("MS",K6,5),0)</f>
        <v>0</v>
      </c>
      <c r="X6" s="141">
        <f t="shared" si="0"/>
        <v>0</v>
      </c>
      <c r="Z6" s="141">
        <f t="shared" si="9"/>
        <v>0</v>
      </c>
      <c r="AA6" s="141">
        <f t="shared" si="2"/>
        <v>0</v>
      </c>
      <c r="AB6" s="141">
        <f t="shared" si="2"/>
        <v>0</v>
      </c>
      <c r="AC6" s="141">
        <f t="shared" si="2"/>
        <v>0</v>
      </c>
      <c r="AD6" s="141">
        <f t="shared" si="2"/>
        <v>0</v>
      </c>
      <c r="AE6" s="141">
        <f t="shared" si="2"/>
        <v>0</v>
      </c>
      <c r="AF6" s="141">
        <f t="shared" si="2"/>
        <v>0</v>
      </c>
      <c r="AG6" s="141">
        <f t="shared" si="2"/>
        <v>0</v>
      </c>
      <c r="AH6" s="141">
        <f t="shared" si="2"/>
        <v>0</v>
      </c>
      <c r="AJ6" s="141">
        <f t="shared" si="10"/>
        <v>0</v>
      </c>
      <c r="AN6" s="308" t="str">
        <f t="shared" si="6"/>
        <v>E kişisi</v>
      </c>
      <c r="AO6" s="305"/>
      <c r="AP6" s="312"/>
      <c r="AQ6" s="313"/>
      <c r="AR6" s="317">
        <f t="shared" si="7"/>
        <v>0</v>
      </c>
    </row>
    <row r="7" spans="1:44" s="141" customFormat="1" ht="35.1" customHeight="1">
      <c r="A7" s="102">
        <f t="shared" si="11"/>
        <v>43529</v>
      </c>
      <c r="B7" s="103">
        <f t="shared" si="8"/>
        <v>43529</v>
      </c>
      <c r="C7" s="398" t="s">
        <v>132</v>
      </c>
      <c r="D7" s="398" t="s">
        <v>157</v>
      </c>
      <c r="E7" s="398" t="s">
        <v>182</v>
      </c>
      <c r="F7" s="110"/>
      <c r="G7" s="398" t="s">
        <v>160</v>
      </c>
      <c r="H7" s="218" t="s">
        <v>173</v>
      </c>
      <c r="I7" s="17"/>
      <c r="J7" s="9" t="str">
        <f t="shared" si="3"/>
        <v>-</v>
      </c>
      <c r="K7" s="389" t="s">
        <v>163</v>
      </c>
      <c r="L7" s="397" t="s">
        <v>142</v>
      </c>
      <c r="M7" s="389" t="s">
        <v>119</v>
      </c>
      <c r="O7" s="141">
        <f t="shared" si="4"/>
        <v>0</v>
      </c>
      <c r="P7" s="141">
        <f>IFERROR(FIND("MS",#REF!,5),0)</f>
        <v>0</v>
      </c>
      <c r="Q7" s="141">
        <f t="shared" si="5"/>
        <v>0</v>
      </c>
      <c r="R7" s="141">
        <f>IFERROR(FIND("MS",D7,5),0)</f>
        <v>0</v>
      </c>
      <c r="S7" s="141">
        <f t="shared" si="0"/>
        <v>0</v>
      </c>
      <c r="T7" s="141">
        <f t="shared" si="0"/>
        <v>0</v>
      </c>
      <c r="U7" s="141">
        <f t="shared" si="0"/>
        <v>0</v>
      </c>
      <c r="W7" s="141">
        <f>IFERROR(FIND("MS",K7,5),0)</f>
        <v>0</v>
      </c>
      <c r="X7" s="141">
        <f t="shared" si="0"/>
        <v>0</v>
      </c>
      <c r="Z7" s="141">
        <f t="shared" si="9"/>
        <v>0</v>
      </c>
      <c r="AA7" s="141">
        <f t="shared" si="2"/>
        <v>0</v>
      </c>
      <c r="AB7" s="141">
        <f t="shared" si="2"/>
        <v>0</v>
      </c>
      <c r="AC7" s="141">
        <f t="shared" si="2"/>
        <v>0</v>
      </c>
      <c r="AD7" s="141">
        <f t="shared" si="2"/>
        <v>0</v>
      </c>
      <c r="AE7" s="141">
        <f t="shared" si="2"/>
        <v>0</v>
      </c>
      <c r="AF7" s="141">
        <f t="shared" si="2"/>
        <v>0</v>
      </c>
      <c r="AG7" s="141">
        <f t="shared" si="2"/>
        <v>0</v>
      </c>
      <c r="AH7" s="141">
        <f t="shared" si="2"/>
        <v>0</v>
      </c>
      <c r="AJ7" s="141">
        <f t="shared" si="10"/>
        <v>0</v>
      </c>
      <c r="AN7" s="308" t="str">
        <f t="shared" si="6"/>
        <v>F kişisi</v>
      </c>
      <c r="AO7" s="305">
        <v>16</v>
      </c>
      <c r="AP7" s="312"/>
      <c r="AQ7" s="314">
        <v>4</v>
      </c>
      <c r="AR7" s="317">
        <f t="shared" si="7"/>
        <v>16.5</v>
      </c>
    </row>
    <row r="8" spans="1:44" ht="35.1" customHeight="1">
      <c r="A8" s="102">
        <f t="shared" si="11"/>
        <v>43530</v>
      </c>
      <c r="B8" s="103">
        <f t="shared" si="8"/>
        <v>43530</v>
      </c>
      <c r="C8" s="398" t="s">
        <v>132</v>
      </c>
      <c r="D8" s="398" t="s">
        <v>157</v>
      </c>
      <c r="E8" s="398" t="s">
        <v>182</v>
      </c>
      <c r="F8" s="110"/>
      <c r="G8" s="398" t="s">
        <v>122</v>
      </c>
      <c r="H8" s="218" t="s">
        <v>173</v>
      </c>
      <c r="I8" s="17"/>
      <c r="J8" s="9" t="str">
        <f t="shared" si="3"/>
        <v>-</v>
      </c>
      <c r="K8" s="389" t="s">
        <v>163</v>
      </c>
      <c r="L8" s="397" t="s">
        <v>142</v>
      </c>
      <c r="M8" s="389" t="s">
        <v>119</v>
      </c>
      <c r="O8" s="141">
        <f t="shared" si="4"/>
        <v>0</v>
      </c>
      <c r="P8" s="141">
        <f>IFERROR(FIND("MS",#REF!,5),0)</f>
        <v>0</v>
      </c>
      <c r="Q8" s="141">
        <f t="shared" si="5"/>
        <v>0</v>
      </c>
      <c r="R8" s="141">
        <f>IFERROR(FIND("MS",#REF!,5),0)</f>
        <v>0</v>
      </c>
      <c r="S8" s="141">
        <f t="shared" si="0"/>
        <v>0</v>
      </c>
      <c r="T8" s="141">
        <f t="shared" si="0"/>
        <v>0</v>
      </c>
      <c r="U8" s="141">
        <f t="shared" si="0"/>
        <v>0</v>
      </c>
      <c r="V8" s="141"/>
      <c r="W8" s="141">
        <f>IFERROR(FIND("MS",K8,5),0)</f>
        <v>0</v>
      </c>
      <c r="X8" s="141">
        <f t="shared" si="0"/>
        <v>0</v>
      </c>
      <c r="Z8" s="141">
        <f t="shared" si="9"/>
        <v>0</v>
      </c>
      <c r="AA8" s="141">
        <f t="shared" si="2"/>
        <v>0</v>
      </c>
      <c r="AB8" s="141">
        <f t="shared" si="2"/>
        <v>0</v>
      </c>
      <c r="AC8" s="141">
        <f t="shared" si="2"/>
        <v>0</v>
      </c>
      <c r="AD8" s="141">
        <f t="shared" si="2"/>
        <v>0</v>
      </c>
      <c r="AE8" s="141">
        <f t="shared" si="2"/>
        <v>0</v>
      </c>
      <c r="AF8" s="141">
        <f t="shared" si="2"/>
        <v>0</v>
      </c>
      <c r="AG8" s="141">
        <f t="shared" si="2"/>
        <v>0</v>
      </c>
      <c r="AH8" s="141">
        <f t="shared" si="2"/>
        <v>0</v>
      </c>
      <c r="AJ8" s="141">
        <f t="shared" si="10"/>
        <v>0</v>
      </c>
      <c r="AN8" s="308" t="str">
        <f t="shared" si="6"/>
        <v>G kişisi</v>
      </c>
      <c r="AO8" s="305"/>
      <c r="AP8" s="312"/>
      <c r="AQ8" s="314">
        <v>3</v>
      </c>
      <c r="AR8" s="317">
        <f t="shared" si="7"/>
        <v>0.375</v>
      </c>
    </row>
    <row r="9" spans="1:44" ht="35.1" customHeight="1">
      <c r="A9" s="102">
        <f t="shared" si="11"/>
        <v>43531</v>
      </c>
      <c r="B9" s="103">
        <f t="shared" si="8"/>
        <v>43531</v>
      </c>
      <c r="C9" s="398" t="s">
        <v>132</v>
      </c>
      <c r="D9" s="398" t="s">
        <v>157</v>
      </c>
      <c r="E9" s="398" t="s">
        <v>182</v>
      </c>
      <c r="F9" s="110"/>
      <c r="G9" s="398" t="s">
        <v>185</v>
      </c>
      <c r="H9" s="218" t="s">
        <v>173</v>
      </c>
      <c r="I9" s="17"/>
      <c r="J9" s="9" t="str">
        <f t="shared" si="3"/>
        <v>-</v>
      </c>
      <c r="K9" s="389" t="s">
        <v>163</v>
      </c>
      <c r="L9" s="397" t="s">
        <v>142</v>
      </c>
      <c r="M9" s="389" t="s">
        <v>119</v>
      </c>
      <c r="O9" s="141">
        <f t="shared" si="4"/>
        <v>0</v>
      </c>
      <c r="P9" s="141">
        <f>IFERROR(FIND("MS",#REF!,5),0)</f>
        <v>0</v>
      </c>
      <c r="Q9" s="141">
        <f t="shared" si="5"/>
        <v>0</v>
      </c>
      <c r="R9" s="141">
        <f>IFERROR(FIND("MS",D9,5),0)</f>
        <v>0</v>
      </c>
      <c r="S9" s="141">
        <f t="shared" si="0"/>
        <v>0</v>
      </c>
      <c r="T9" s="141">
        <f t="shared" si="0"/>
        <v>0</v>
      </c>
      <c r="U9" s="141">
        <f t="shared" si="0"/>
        <v>0</v>
      </c>
      <c r="V9" s="141"/>
      <c r="W9" s="141">
        <f>IFERROR(FIND("MS",K9,5),0)</f>
        <v>0</v>
      </c>
      <c r="X9" s="141">
        <f t="shared" si="0"/>
        <v>0</v>
      </c>
      <c r="Z9" s="141">
        <f t="shared" si="9"/>
        <v>0</v>
      </c>
      <c r="AA9" s="141">
        <f t="shared" si="2"/>
        <v>0</v>
      </c>
      <c r="AB9" s="141">
        <f t="shared" si="2"/>
        <v>0</v>
      </c>
      <c r="AC9" s="141">
        <f t="shared" si="2"/>
        <v>0</v>
      </c>
      <c r="AD9" s="141">
        <f t="shared" si="2"/>
        <v>0</v>
      </c>
      <c r="AE9" s="141">
        <f t="shared" si="2"/>
        <v>0</v>
      </c>
      <c r="AF9" s="141">
        <f t="shared" si="2"/>
        <v>0</v>
      </c>
      <c r="AG9" s="141">
        <f t="shared" si="2"/>
        <v>0</v>
      </c>
      <c r="AH9" s="141">
        <f t="shared" si="2"/>
        <v>0</v>
      </c>
      <c r="AJ9" s="141">
        <f t="shared" si="10"/>
        <v>0</v>
      </c>
      <c r="AN9" s="308" t="str">
        <f t="shared" si="6"/>
        <v>H kişisi</v>
      </c>
      <c r="AO9" s="305"/>
      <c r="AP9" s="312"/>
      <c r="AQ9" s="313"/>
      <c r="AR9" s="317">
        <f t="shared" si="7"/>
        <v>0</v>
      </c>
    </row>
    <row r="10" spans="1:44" s="141" customFormat="1" ht="35.1" customHeight="1">
      <c r="A10" s="102">
        <f t="shared" si="11"/>
        <v>43532</v>
      </c>
      <c r="B10" s="103">
        <f t="shared" si="8"/>
        <v>43532</v>
      </c>
      <c r="C10" s="398" t="s">
        <v>132</v>
      </c>
      <c r="D10" s="398" t="s">
        <v>157</v>
      </c>
      <c r="E10" s="398" t="s">
        <v>182</v>
      </c>
      <c r="F10" s="110"/>
      <c r="G10" s="398" t="s">
        <v>160</v>
      </c>
      <c r="H10" s="218" t="s">
        <v>173</v>
      </c>
      <c r="I10" s="17"/>
      <c r="J10" s="9" t="str">
        <f t="shared" si="3"/>
        <v>-</v>
      </c>
      <c r="K10" s="389" t="s">
        <v>163</v>
      </c>
      <c r="L10" s="397" t="s">
        <v>142</v>
      </c>
      <c r="M10" s="389" t="s">
        <v>119</v>
      </c>
      <c r="N10" s="142"/>
      <c r="O10" s="141">
        <f t="shared" si="4"/>
        <v>0</v>
      </c>
      <c r="P10" s="141">
        <f>IFERROR(FIND("MS",D10,5),0)</f>
        <v>0</v>
      </c>
      <c r="Q10" s="141">
        <f t="shared" si="5"/>
        <v>0</v>
      </c>
      <c r="R10" s="141">
        <f>IFERROR(FIND("MS",F10,5),0)</f>
        <v>0</v>
      </c>
      <c r="S10" s="141">
        <f t="shared" si="0"/>
        <v>0</v>
      </c>
      <c r="T10" s="141">
        <f t="shared" si="0"/>
        <v>0</v>
      </c>
      <c r="U10" s="141">
        <f t="shared" si="0"/>
        <v>0</v>
      </c>
      <c r="W10" s="141">
        <f>IFERROR(FIND("MS",K10,5),0)</f>
        <v>0</v>
      </c>
      <c r="X10" s="141">
        <f t="shared" si="0"/>
        <v>0</v>
      </c>
      <c r="Z10" s="141">
        <f t="shared" si="9"/>
        <v>0</v>
      </c>
      <c r="AA10" s="141">
        <f t="shared" si="2"/>
        <v>0</v>
      </c>
      <c r="AB10" s="141">
        <f t="shared" si="2"/>
        <v>0</v>
      </c>
      <c r="AC10" s="141">
        <f t="shared" si="2"/>
        <v>0</v>
      </c>
      <c r="AD10" s="141">
        <f t="shared" si="2"/>
        <v>0</v>
      </c>
      <c r="AE10" s="141">
        <f t="shared" si="2"/>
        <v>0</v>
      </c>
      <c r="AF10" s="141">
        <f t="shared" si="2"/>
        <v>0</v>
      </c>
      <c r="AG10" s="141">
        <f t="shared" si="2"/>
        <v>0</v>
      </c>
      <c r="AH10" s="141">
        <f t="shared" si="2"/>
        <v>0</v>
      </c>
      <c r="AJ10" s="141">
        <f t="shared" si="10"/>
        <v>0</v>
      </c>
      <c r="AN10" s="308" t="str">
        <f t="shared" si="6"/>
        <v>I kişisi</v>
      </c>
      <c r="AO10" s="305"/>
      <c r="AP10" s="312"/>
      <c r="AQ10" s="313"/>
      <c r="AR10" s="317">
        <f t="shared" si="7"/>
        <v>0</v>
      </c>
    </row>
    <row r="11" spans="1:44" s="141" customFormat="1" ht="35.1" customHeight="1">
      <c r="A11" s="102">
        <f t="shared" si="11"/>
        <v>43533</v>
      </c>
      <c r="B11" s="103">
        <f t="shared" si="8"/>
        <v>43533</v>
      </c>
      <c r="C11" s="235" t="s">
        <v>132</v>
      </c>
      <c r="D11" s="646" t="s">
        <v>186</v>
      </c>
      <c r="E11" s="647"/>
      <c r="F11" s="237"/>
      <c r="G11" s="244" t="s">
        <v>122</v>
      </c>
      <c r="H11" s="238" t="s">
        <v>215</v>
      </c>
      <c r="I11" s="17"/>
      <c r="J11" s="9" t="str">
        <f t="shared" si="3"/>
        <v>Mesai Var</v>
      </c>
      <c r="K11" s="644" t="s">
        <v>163</v>
      </c>
      <c r="L11" s="645"/>
      <c r="M11" s="245" t="s">
        <v>119</v>
      </c>
      <c r="N11" s="143"/>
      <c r="O11" s="141">
        <f t="shared" si="4"/>
        <v>0</v>
      </c>
      <c r="P11" s="141">
        <f>IFERROR(FIND("MS",#REF!,5),0)</f>
        <v>0</v>
      </c>
      <c r="Q11" s="141">
        <f>IFERROR(FIND("MS",D11,5),0)</f>
        <v>11</v>
      </c>
      <c r="R11" s="141">
        <f>IFERROR(FIND("MS",#REF!,5),0)</f>
        <v>0</v>
      </c>
      <c r="S11" s="141">
        <f t="shared" si="0"/>
        <v>0</v>
      </c>
      <c r="T11" s="141">
        <f t="shared" si="0"/>
        <v>0</v>
      </c>
      <c r="U11" s="141">
        <f t="shared" si="0"/>
        <v>0</v>
      </c>
      <c r="W11" s="141">
        <f t="shared" si="0"/>
        <v>0</v>
      </c>
      <c r="X11" s="141">
        <f t="shared" si="0"/>
        <v>0</v>
      </c>
      <c r="Z11" s="141">
        <f t="shared" si="9"/>
        <v>0</v>
      </c>
      <c r="AA11" s="141">
        <f t="shared" si="2"/>
        <v>11</v>
      </c>
      <c r="AB11" s="141">
        <f t="shared" si="2"/>
        <v>0</v>
      </c>
      <c r="AC11" s="141">
        <f t="shared" si="2"/>
        <v>0</v>
      </c>
      <c r="AD11" s="141">
        <f t="shared" si="2"/>
        <v>0</v>
      </c>
      <c r="AE11" s="141">
        <f t="shared" si="2"/>
        <v>0</v>
      </c>
      <c r="AF11" s="141">
        <f t="shared" si="2"/>
        <v>0</v>
      </c>
      <c r="AG11" s="141">
        <f t="shared" si="2"/>
        <v>0</v>
      </c>
      <c r="AH11" s="141">
        <f t="shared" si="2"/>
        <v>0</v>
      </c>
      <c r="AJ11" s="141">
        <f t="shared" si="10"/>
        <v>11</v>
      </c>
      <c r="AN11" s="308" t="str">
        <f t="shared" si="6"/>
        <v>J kişisi</v>
      </c>
      <c r="AO11" s="305"/>
      <c r="AP11" s="312"/>
      <c r="AQ11" s="314"/>
      <c r="AR11" s="317">
        <f t="shared" si="7"/>
        <v>0</v>
      </c>
    </row>
    <row r="12" spans="1:44" ht="35.1" customHeight="1">
      <c r="A12" s="102">
        <f t="shared" si="11"/>
        <v>43534</v>
      </c>
      <c r="B12" s="103">
        <f t="shared" si="8"/>
        <v>43534</v>
      </c>
      <c r="C12" s="239"/>
      <c r="D12" s="240" t="s">
        <v>160</v>
      </c>
      <c r="E12" s="241"/>
      <c r="F12" s="237"/>
      <c r="G12" s="242" t="s">
        <v>180</v>
      </c>
      <c r="H12" s="243" t="s">
        <v>77</v>
      </c>
      <c r="I12" s="17"/>
      <c r="J12" s="9" t="str">
        <f t="shared" si="3"/>
        <v>-</v>
      </c>
      <c r="K12" s="644" t="s">
        <v>77</v>
      </c>
      <c r="L12" s="645"/>
      <c r="M12" s="245" t="s">
        <v>119</v>
      </c>
      <c r="N12" s="144"/>
      <c r="O12" s="141">
        <f t="shared" si="4"/>
        <v>0</v>
      </c>
      <c r="P12" s="141">
        <f>IFERROR(FIND("MS",#REF!,5),0)</f>
        <v>0</v>
      </c>
      <c r="Q12" s="141">
        <f t="shared" si="5"/>
        <v>0</v>
      </c>
      <c r="R12" s="141">
        <f t="shared" ref="R12:R16" si="12">IFERROR(FIND("MS",D12,5),0)</f>
        <v>0</v>
      </c>
      <c r="S12" s="141">
        <f t="shared" si="0"/>
        <v>0</v>
      </c>
      <c r="T12" s="141">
        <f t="shared" si="0"/>
        <v>0</v>
      </c>
      <c r="U12" s="141">
        <f t="shared" si="0"/>
        <v>0</v>
      </c>
      <c r="V12" s="141"/>
      <c r="W12" s="141">
        <f t="shared" si="0"/>
        <v>0</v>
      </c>
      <c r="X12" s="141">
        <f t="shared" si="0"/>
        <v>0</v>
      </c>
      <c r="Z12" s="141">
        <f t="shared" si="9"/>
        <v>0</v>
      </c>
      <c r="AA12" s="141">
        <f t="shared" si="2"/>
        <v>0</v>
      </c>
      <c r="AB12" s="141">
        <f t="shared" si="2"/>
        <v>0</v>
      </c>
      <c r="AC12" s="141">
        <f t="shared" si="2"/>
        <v>0</v>
      </c>
      <c r="AD12" s="141">
        <f t="shared" si="2"/>
        <v>0</v>
      </c>
      <c r="AE12" s="141">
        <f t="shared" si="2"/>
        <v>0</v>
      </c>
      <c r="AF12" s="141">
        <f t="shared" si="2"/>
        <v>0</v>
      </c>
      <c r="AG12" s="141">
        <f t="shared" si="2"/>
        <v>0</v>
      </c>
      <c r="AH12" s="141">
        <f t="shared" si="2"/>
        <v>0</v>
      </c>
      <c r="AJ12" s="141">
        <f t="shared" si="10"/>
        <v>0</v>
      </c>
      <c r="AN12" s="308" t="str">
        <f t="shared" si="6"/>
        <v>K kişisi</v>
      </c>
      <c r="AO12" s="305"/>
      <c r="AP12" s="312"/>
      <c r="AQ12" s="314"/>
      <c r="AR12" s="317">
        <f t="shared" si="7"/>
        <v>0</v>
      </c>
    </row>
    <row r="13" spans="1:44" s="141" customFormat="1" ht="35.1" customHeight="1">
      <c r="A13" s="102">
        <f t="shared" si="11"/>
        <v>43535</v>
      </c>
      <c r="B13" s="103">
        <f t="shared" si="8"/>
        <v>43535</v>
      </c>
      <c r="C13" s="398" t="s">
        <v>132</v>
      </c>
      <c r="D13" s="218" t="s">
        <v>122</v>
      </c>
      <c r="E13" s="398" t="s">
        <v>142</v>
      </c>
      <c r="F13" s="110"/>
      <c r="G13" s="398" t="s">
        <v>157</v>
      </c>
      <c r="H13" s="218" t="s">
        <v>173</v>
      </c>
      <c r="I13" s="17"/>
      <c r="J13" s="9" t="str">
        <f t="shared" si="3"/>
        <v>-</v>
      </c>
      <c r="K13" s="389" t="s">
        <v>163</v>
      </c>
      <c r="L13" s="389" t="s">
        <v>185</v>
      </c>
      <c r="M13" s="245" t="s">
        <v>119</v>
      </c>
      <c r="N13" s="24"/>
      <c r="O13" s="141">
        <f t="shared" si="4"/>
        <v>0</v>
      </c>
      <c r="P13" s="141">
        <f>IFERROR(FIND("MS",#REF!,5),0)</f>
        <v>0</v>
      </c>
      <c r="Q13" s="141">
        <f t="shared" si="5"/>
        <v>0</v>
      </c>
      <c r="R13" s="141">
        <f t="shared" si="12"/>
        <v>0</v>
      </c>
      <c r="S13" s="141">
        <f t="shared" si="0"/>
        <v>0</v>
      </c>
      <c r="T13" s="141">
        <f t="shared" si="0"/>
        <v>0</v>
      </c>
      <c r="U13" s="141">
        <f t="shared" si="0"/>
        <v>0</v>
      </c>
      <c r="W13" s="141">
        <f t="shared" si="0"/>
        <v>0</v>
      </c>
      <c r="X13" s="141">
        <f t="shared" si="0"/>
        <v>0</v>
      </c>
      <c r="Z13" s="141">
        <f t="shared" si="9"/>
        <v>0</v>
      </c>
      <c r="AA13" s="141">
        <f t="shared" si="2"/>
        <v>0</v>
      </c>
      <c r="AB13" s="141">
        <f t="shared" si="2"/>
        <v>0</v>
      </c>
      <c r="AC13" s="141">
        <f t="shared" si="2"/>
        <v>0</v>
      </c>
      <c r="AD13" s="141">
        <f t="shared" si="2"/>
        <v>0</v>
      </c>
      <c r="AE13" s="141">
        <f t="shared" si="2"/>
        <v>0</v>
      </c>
      <c r="AF13" s="141">
        <f t="shared" si="2"/>
        <v>0</v>
      </c>
      <c r="AG13" s="141">
        <f t="shared" si="2"/>
        <v>0</v>
      </c>
      <c r="AH13" s="141">
        <f t="shared" si="2"/>
        <v>0</v>
      </c>
      <c r="AJ13" s="141">
        <f t="shared" si="10"/>
        <v>0</v>
      </c>
      <c r="AN13" s="308" t="str">
        <f t="shared" si="6"/>
        <v>L kişisi</v>
      </c>
      <c r="AO13" s="305"/>
      <c r="AP13" s="312"/>
      <c r="AQ13" s="313"/>
      <c r="AR13" s="317">
        <f t="shared" si="7"/>
        <v>0</v>
      </c>
    </row>
    <row r="14" spans="1:44" s="141" customFormat="1" ht="35.1" customHeight="1">
      <c r="A14" s="102">
        <f t="shared" si="11"/>
        <v>43536</v>
      </c>
      <c r="B14" s="103">
        <f t="shared" si="8"/>
        <v>43536</v>
      </c>
      <c r="C14" s="398" t="s">
        <v>132</v>
      </c>
      <c r="D14" s="218" t="s">
        <v>122</v>
      </c>
      <c r="E14" s="398" t="s">
        <v>142</v>
      </c>
      <c r="F14" s="110"/>
      <c r="G14" s="398" t="s">
        <v>160</v>
      </c>
      <c r="H14" s="218" t="s">
        <v>173</v>
      </c>
      <c r="I14" s="17"/>
      <c r="J14" s="9" t="str">
        <f t="shared" si="3"/>
        <v>-</v>
      </c>
      <c r="K14" s="389" t="s">
        <v>163</v>
      </c>
      <c r="L14" s="389" t="s">
        <v>185</v>
      </c>
      <c r="M14" s="245" t="s">
        <v>119</v>
      </c>
      <c r="N14" s="24"/>
      <c r="O14" s="141">
        <f t="shared" si="4"/>
        <v>0</v>
      </c>
      <c r="P14" s="141">
        <f>IFERROR(FIND("MS",#REF!,5),0)</f>
        <v>0</v>
      </c>
      <c r="Q14" s="141">
        <f t="shared" si="5"/>
        <v>0</v>
      </c>
      <c r="R14" s="141">
        <f t="shared" si="12"/>
        <v>0</v>
      </c>
      <c r="S14" s="141">
        <f t="shared" si="0"/>
        <v>0</v>
      </c>
      <c r="T14" s="141">
        <f t="shared" si="0"/>
        <v>0</v>
      </c>
      <c r="U14" s="141">
        <f t="shared" si="0"/>
        <v>0</v>
      </c>
      <c r="W14" s="141">
        <f t="shared" si="0"/>
        <v>0</v>
      </c>
      <c r="X14" s="141">
        <f t="shared" si="0"/>
        <v>0</v>
      </c>
      <c r="Z14" s="141">
        <f t="shared" si="9"/>
        <v>0</v>
      </c>
      <c r="AA14" s="141">
        <f t="shared" si="2"/>
        <v>0</v>
      </c>
      <c r="AB14" s="141">
        <f t="shared" si="2"/>
        <v>0</v>
      </c>
      <c r="AC14" s="141">
        <f t="shared" si="2"/>
        <v>0</v>
      </c>
      <c r="AD14" s="141">
        <f t="shared" si="2"/>
        <v>0</v>
      </c>
      <c r="AE14" s="141">
        <f t="shared" si="2"/>
        <v>0</v>
      </c>
      <c r="AF14" s="141">
        <f t="shared" si="2"/>
        <v>0</v>
      </c>
      <c r="AG14" s="141">
        <f t="shared" si="2"/>
        <v>0</v>
      </c>
      <c r="AH14" s="141">
        <f t="shared" si="2"/>
        <v>0</v>
      </c>
      <c r="AJ14" s="141">
        <f t="shared" si="10"/>
        <v>0</v>
      </c>
      <c r="AN14" s="308" t="str">
        <f>B52</f>
        <v>M kişisi</v>
      </c>
      <c r="AO14" s="305"/>
      <c r="AP14" s="312"/>
      <c r="AQ14" s="314"/>
      <c r="AR14" s="317">
        <f t="shared" si="7"/>
        <v>0</v>
      </c>
    </row>
    <row r="15" spans="1:44" ht="35.1" customHeight="1">
      <c r="A15" s="102">
        <f t="shared" si="11"/>
        <v>43537</v>
      </c>
      <c r="B15" s="103">
        <f t="shared" si="8"/>
        <v>43537</v>
      </c>
      <c r="C15" s="398" t="s">
        <v>132</v>
      </c>
      <c r="D15" s="218" t="s">
        <v>122</v>
      </c>
      <c r="E15" s="398" t="s">
        <v>142</v>
      </c>
      <c r="F15" s="110"/>
      <c r="G15" s="398" t="s">
        <v>157</v>
      </c>
      <c r="H15" s="218" t="s">
        <v>173</v>
      </c>
      <c r="I15" s="17"/>
      <c r="J15" s="9" t="str">
        <f t="shared" si="3"/>
        <v>-</v>
      </c>
      <c r="K15" s="389" t="s">
        <v>163</v>
      </c>
      <c r="L15" s="389" t="s">
        <v>185</v>
      </c>
      <c r="M15" s="245" t="s">
        <v>119</v>
      </c>
      <c r="N15" s="25"/>
      <c r="O15" s="141">
        <f t="shared" si="4"/>
        <v>0</v>
      </c>
      <c r="P15" s="141">
        <f>IFERROR(FIND("MS",#REF!,5),0)</f>
        <v>0</v>
      </c>
      <c r="Q15" s="141">
        <f t="shared" si="5"/>
        <v>0</v>
      </c>
      <c r="R15" s="141">
        <f t="shared" si="12"/>
        <v>0</v>
      </c>
      <c r="S15" s="141">
        <f t="shared" si="0"/>
        <v>0</v>
      </c>
      <c r="T15" s="141">
        <f t="shared" si="0"/>
        <v>0</v>
      </c>
      <c r="U15" s="141">
        <f t="shared" si="0"/>
        <v>0</v>
      </c>
      <c r="V15" s="141"/>
      <c r="W15" s="141">
        <f t="shared" si="0"/>
        <v>0</v>
      </c>
      <c r="X15" s="141">
        <f t="shared" si="0"/>
        <v>0</v>
      </c>
      <c r="Z15" s="141">
        <f t="shared" si="9"/>
        <v>0</v>
      </c>
      <c r="AA15" s="141">
        <f t="shared" si="2"/>
        <v>0</v>
      </c>
      <c r="AB15" s="141">
        <f t="shared" si="2"/>
        <v>0</v>
      </c>
      <c r="AC15" s="141">
        <f t="shared" si="2"/>
        <v>0</v>
      </c>
      <c r="AD15" s="141">
        <f t="shared" si="2"/>
        <v>0</v>
      </c>
      <c r="AE15" s="141">
        <f t="shared" si="2"/>
        <v>0</v>
      </c>
      <c r="AF15" s="141">
        <f t="shared" si="2"/>
        <v>0</v>
      </c>
      <c r="AG15" s="141">
        <f t="shared" si="2"/>
        <v>0</v>
      </c>
      <c r="AH15" s="141">
        <f t="shared" si="2"/>
        <v>0</v>
      </c>
      <c r="AJ15" s="141">
        <f t="shared" si="10"/>
        <v>0</v>
      </c>
      <c r="AN15" s="308" t="str">
        <f t="shared" si="6"/>
        <v>N kişisi</v>
      </c>
      <c r="AO15" s="305"/>
      <c r="AP15" s="312"/>
      <c r="AQ15" s="314"/>
      <c r="AR15" s="317">
        <f t="shared" si="7"/>
        <v>0</v>
      </c>
    </row>
    <row r="16" spans="1:44" ht="35.1" customHeight="1" thickBot="1">
      <c r="A16" s="102">
        <f t="shared" si="11"/>
        <v>43538</v>
      </c>
      <c r="B16" s="103">
        <f t="shared" si="8"/>
        <v>43538</v>
      </c>
      <c r="C16" s="398" t="s">
        <v>132</v>
      </c>
      <c r="D16" s="218" t="s">
        <v>122</v>
      </c>
      <c r="E16" s="398" t="s">
        <v>142</v>
      </c>
      <c r="F16" s="110"/>
      <c r="G16" s="398" t="s">
        <v>180</v>
      </c>
      <c r="H16" s="218" t="s">
        <v>173</v>
      </c>
      <c r="I16" s="17"/>
      <c r="J16" s="9" t="str">
        <f t="shared" si="3"/>
        <v>-</v>
      </c>
      <c r="K16" s="389" t="s">
        <v>163</v>
      </c>
      <c r="L16" s="389" t="s">
        <v>185</v>
      </c>
      <c r="M16" s="245" t="s">
        <v>149</v>
      </c>
      <c r="N16" s="25"/>
      <c r="O16" s="141">
        <f t="shared" si="4"/>
        <v>0</v>
      </c>
      <c r="P16" s="141">
        <f>IFERROR(FIND("MS",#REF!,5),0)</f>
        <v>0</v>
      </c>
      <c r="Q16" s="141">
        <f t="shared" si="5"/>
        <v>0</v>
      </c>
      <c r="R16" s="141">
        <f t="shared" si="12"/>
        <v>0</v>
      </c>
      <c r="S16" s="141">
        <f t="shared" si="0"/>
        <v>0</v>
      </c>
      <c r="T16" s="141">
        <f t="shared" si="0"/>
        <v>0</v>
      </c>
      <c r="U16" s="141">
        <f t="shared" si="0"/>
        <v>0</v>
      </c>
      <c r="V16" s="141"/>
      <c r="W16" s="141">
        <f t="shared" si="0"/>
        <v>0</v>
      </c>
      <c r="X16" s="141">
        <f t="shared" si="0"/>
        <v>0</v>
      </c>
      <c r="Z16" s="141">
        <f t="shared" si="9"/>
        <v>0</v>
      </c>
      <c r="AA16" s="141">
        <f t="shared" si="2"/>
        <v>0</v>
      </c>
      <c r="AB16" s="141">
        <f t="shared" si="2"/>
        <v>0</v>
      </c>
      <c r="AC16" s="141">
        <f t="shared" si="2"/>
        <v>0</v>
      </c>
      <c r="AD16" s="141">
        <f t="shared" si="2"/>
        <v>0</v>
      </c>
      <c r="AE16" s="141">
        <f t="shared" si="2"/>
        <v>0</v>
      </c>
      <c r="AF16" s="141">
        <f t="shared" si="2"/>
        <v>0</v>
      </c>
      <c r="AG16" s="141">
        <f t="shared" si="2"/>
        <v>0</v>
      </c>
      <c r="AH16" s="141">
        <f t="shared" si="2"/>
        <v>0</v>
      </c>
      <c r="AJ16" s="141">
        <f t="shared" si="10"/>
        <v>0</v>
      </c>
      <c r="AN16" s="309" t="str">
        <f t="shared" si="6"/>
        <v>YENİ PERSONEL 3</v>
      </c>
      <c r="AO16" s="306"/>
      <c r="AP16" s="315"/>
      <c r="AQ16" s="316"/>
      <c r="AR16" s="317">
        <f t="shared" si="7"/>
        <v>0</v>
      </c>
    </row>
    <row r="17" spans="1:36" s="141" customFormat="1" ht="35.1" customHeight="1">
      <c r="A17" s="102">
        <f t="shared" si="11"/>
        <v>43539</v>
      </c>
      <c r="B17" s="103">
        <f t="shared" si="8"/>
        <v>43539</v>
      </c>
      <c r="C17" s="398" t="s">
        <v>132</v>
      </c>
      <c r="D17" s="218" t="s">
        <v>122</v>
      </c>
      <c r="E17" s="398" t="s">
        <v>120</v>
      </c>
      <c r="F17" s="110"/>
      <c r="G17" s="398" t="s">
        <v>160</v>
      </c>
      <c r="H17" s="218" t="s">
        <v>173</v>
      </c>
      <c r="I17" s="109"/>
      <c r="J17" s="9" t="str">
        <f t="shared" si="3"/>
        <v>-</v>
      </c>
      <c r="K17" s="389" t="s">
        <v>163</v>
      </c>
      <c r="L17" s="389" t="s">
        <v>185</v>
      </c>
      <c r="M17" s="245" t="s">
        <v>150</v>
      </c>
      <c r="N17" s="24"/>
      <c r="O17" s="141">
        <f t="shared" si="4"/>
        <v>0</v>
      </c>
      <c r="P17" s="141">
        <f>IFERROR(FIND("MS",D17,5),0)</f>
        <v>0</v>
      </c>
      <c r="Q17" s="141">
        <f t="shared" si="5"/>
        <v>0</v>
      </c>
      <c r="R17" s="141">
        <f>IFERROR(FIND("MS",F17,5),0)</f>
        <v>0</v>
      </c>
      <c r="S17" s="141">
        <f t="shared" si="0"/>
        <v>0</v>
      </c>
      <c r="T17" s="141">
        <f t="shared" si="0"/>
        <v>0</v>
      </c>
      <c r="U17" s="141">
        <f t="shared" si="0"/>
        <v>0</v>
      </c>
      <c r="W17" s="141">
        <f t="shared" si="0"/>
        <v>0</v>
      </c>
      <c r="X17" s="141">
        <f t="shared" si="0"/>
        <v>0</v>
      </c>
      <c r="Z17" s="141">
        <f t="shared" si="9"/>
        <v>0</v>
      </c>
      <c r="AA17" s="141">
        <f t="shared" si="2"/>
        <v>0</v>
      </c>
      <c r="AB17" s="141">
        <f t="shared" si="2"/>
        <v>0</v>
      </c>
      <c r="AC17" s="141">
        <f t="shared" si="2"/>
        <v>0</v>
      </c>
      <c r="AD17" s="141">
        <f t="shared" si="2"/>
        <v>0</v>
      </c>
      <c r="AE17" s="141">
        <f t="shared" si="2"/>
        <v>0</v>
      </c>
      <c r="AF17" s="141">
        <f t="shared" si="2"/>
        <v>0</v>
      </c>
      <c r="AG17" s="141">
        <f t="shared" si="2"/>
        <v>0</v>
      </c>
      <c r="AH17" s="141">
        <f t="shared" si="2"/>
        <v>0</v>
      </c>
      <c r="AJ17" s="141">
        <f t="shared" si="10"/>
        <v>0</v>
      </c>
    </row>
    <row r="18" spans="1:36" s="141" customFormat="1" ht="35.1" customHeight="1">
      <c r="A18" s="102">
        <f t="shared" si="11"/>
        <v>43540</v>
      </c>
      <c r="B18" s="103">
        <f t="shared" si="8"/>
        <v>43540</v>
      </c>
      <c r="C18" s="235" t="s">
        <v>127</v>
      </c>
      <c r="D18" s="386" t="s">
        <v>180</v>
      </c>
      <c r="E18" s="236"/>
      <c r="F18" s="237"/>
      <c r="G18" s="244" t="s">
        <v>157</v>
      </c>
      <c r="H18" s="238" t="s">
        <v>173</v>
      </c>
      <c r="I18" s="109"/>
      <c r="J18" s="9" t="str">
        <f t="shared" si="3"/>
        <v>-</v>
      </c>
      <c r="K18" s="644" t="s">
        <v>163</v>
      </c>
      <c r="L18" s="645"/>
      <c r="M18" s="245" t="s">
        <v>151</v>
      </c>
      <c r="N18" s="24"/>
      <c r="O18" s="141">
        <f t="shared" si="4"/>
        <v>0</v>
      </c>
      <c r="P18" s="141">
        <f>IFERROR(FIND("MS",#REF!,5),0)</f>
        <v>0</v>
      </c>
      <c r="Q18" s="141">
        <f t="shared" si="5"/>
        <v>0</v>
      </c>
      <c r="R18" s="141">
        <f t="shared" ref="R18:R23" si="13">IFERROR(FIND("MS",D18,5),0)</f>
        <v>0</v>
      </c>
      <c r="S18" s="141">
        <f t="shared" si="0"/>
        <v>0</v>
      </c>
      <c r="T18" s="141">
        <f t="shared" si="0"/>
        <v>0</v>
      </c>
      <c r="U18" s="141">
        <f t="shared" si="0"/>
        <v>0</v>
      </c>
      <c r="W18" s="141">
        <f t="shared" si="0"/>
        <v>0</v>
      </c>
      <c r="X18" s="141">
        <f t="shared" si="0"/>
        <v>0</v>
      </c>
      <c r="Z18" s="141">
        <f t="shared" si="9"/>
        <v>0</v>
      </c>
      <c r="AA18" s="141">
        <f t="shared" si="2"/>
        <v>0</v>
      </c>
      <c r="AB18" s="141">
        <f t="shared" si="2"/>
        <v>0</v>
      </c>
      <c r="AC18" s="141">
        <f t="shared" si="2"/>
        <v>0</v>
      </c>
      <c r="AD18" s="141">
        <f t="shared" si="2"/>
        <v>0</v>
      </c>
      <c r="AE18" s="141">
        <f t="shared" si="2"/>
        <v>0</v>
      </c>
      <c r="AF18" s="141">
        <f t="shared" si="2"/>
        <v>0</v>
      </c>
      <c r="AG18" s="141">
        <f t="shared" si="2"/>
        <v>0</v>
      </c>
      <c r="AH18" s="141">
        <f t="shared" si="2"/>
        <v>0</v>
      </c>
      <c r="AJ18" s="141">
        <f t="shared" si="10"/>
        <v>0</v>
      </c>
    </row>
    <row r="19" spans="1:36" ht="35.1" customHeight="1">
      <c r="A19" s="102">
        <f t="shared" si="11"/>
        <v>43541</v>
      </c>
      <c r="B19" s="103">
        <f t="shared" si="8"/>
        <v>43541</v>
      </c>
      <c r="C19" s="239"/>
      <c r="D19" s="240" t="s">
        <v>160</v>
      </c>
      <c r="E19" s="241"/>
      <c r="F19" s="237"/>
      <c r="G19" s="242" t="s">
        <v>180</v>
      </c>
      <c r="H19" s="243" t="s">
        <v>78</v>
      </c>
      <c r="I19" s="109"/>
      <c r="J19" s="9" t="str">
        <f t="shared" si="3"/>
        <v>-</v>
      </c>
      <c r="K19" s="644" t="s">
        <v>77</v>
      </c>
      <c r="L19" s="645"/>
      <c r="M19" s="245" t="s">
        <v>151</v>
      </c>
      <c r="N19" s="144"/>
      <c r="O19" s="141">
        <f t="shared" si="4"/>
        <v>0</v>
      </c>
      <c r="P19" s="141">
        <f>IFERROR(FIND("MS",#REF!,5),0)</f>
        <v>0</v>
      </c>
      <c r="Q19" s="141">
        <f t="shared" si="5"/>
        <v>0</v>
      </c>
      <c r="R19" s="141">
        <f t="shared" si="13"/>
        <v>0</v>
      </c>
      <c r="S19" s="141">
        <f t="shared" ref="O19:U34" si="14">IFERROR(FIND("MS",G19,5),0)</f>
        <v>0</v>
      </c>
      <c r="T19" s="141">
        <f t="shared" si="14"/>
        <v>0</v>
      </c>
      <c r="U19" s="141">
        <f t="shared" si="14"/>
        <v>0</v>
      </c>
      <c r="V19" s="141"/>
      <c r="W19" s="141">
        <f t="shared" ref="W19:X37" si="15">IFERROR(FIND("MS",K19,5),0)</f>
        <v>0</v>
      </c>
      <c r="X19" s="141">
        <f t="shared" si="15"/>
        <v>0</v>
      </c>
      <c r="Z19" s="141">
        <f t="shared" si="9"/>
        <v>0</v>
      </c>
      <c r="AA19" s="141">
        <f t="shared" si="9"/>
        <v>0</v>
      </c>
      <c r="AB19" s="141">
        <f t="shared" si="9"/>
        <v>0</v>
      </c>
      <c r="AC19" s="141">
        <f t="shared" si="9"/>
        <v>0</v>
      </c>
      <c r="AD19" s="141">
        <f t="shared" si="9"/>
        <v>0</v>
      </c>
      <c r="AE19" s="141">
        <f t="shared" si="9"/>
        <v>0</v>
      </c>
      <c r="AF19" s="141">
        <f t="shared" si="9"/>
        <v>0</v>
      </c>
      <c r="AG19" s="141">
        <f t="shared" si="9"/>
        <v>0</v>
      </c>
      <c r="AH19" s="141">
        <f t="shared" si="9"/>
        <v>0</v>
      </c>
      <c r="AJ19" s="141">
        <f t="shared" si="10"/>
        <v>0</v>
      </c>
    </row>
    <row r="20" spans="1:36" s="141" customFormat="1" ht="35.1" customHeight="1">
      <c r="A20" s="102">
        <f t="shared" si="11"/>
        <v>43542</v>
      </c>
      <c r="B20" s="103">
        <f t="shared" si="8"/>
        <v>43542</v>
      </c>
      <c r="C20" s="398" t="s">
        <v>118</v>
      </c>
      <c r="D20" s="398" t="s">
        <v>188</v>
      </c>
      <c r="E20" s="398" t="s">
        <v>139</v>
      </c>
      <c r="F20" s="110"/>
      <c r="G20" s="398" t="s">
        <v>122</v>
      </c>
      <c r="H20" s="218" t="s">
        <v>173</v>
      </c>
      <c r="I20" s="17"/>
      <c r="J20" s="9" t="str">
        <f t="shared" si="3"/>
        <v>-</v>
      </c>
      <c r="K20" s="389" t="s">
        <v>163</v>
      </c>
      <c r="L20" s="397" t="s">
        <v>157</v>
      </c>
      <c r="M20" s="245" t="s">
        <v>151</v>
      </c>
      <c r="N20" s="143"/>
      <c r="O20" s="141">
        <f t="shared" si="4"/>
        <v>0</v>
      </c>
      <c r="P20" s="141">
        <f>IFERROR(FIND("MS",#REF!,5),0)</f>
        <v>0</v>
      </c>
      <c r="Q20" s="141">
        <f t="shared" si="5"/>
        <v>0</v>
      </c>
      <c r="R20" s="141">
        <f t="shared" si="13"/>
        <v>0</v>
      </c>
      <c r="S20" s="141">
        <f t="shared" si="14"/>
        <v>0</v>
      </c>
      <c r="T20" s="141">
        <f t="shared" si="14"/>
        <v>0</v>
      </c>
      <c r="U20" s="141">
        <f t="shared" si="14"/>
        <v>0</v>
      </c>
      <c r="W20" s="141">
        <f t="shared" si="15"/>
        <v>0</v>
      </c>
      <c r="X20" s="141">
        <f t="shared" si="15"/>
        <v>0</v>
      </c>
      <c r="Z20" s="141">
        <f t="shared" si="9"/>
        <v>0</v>
      </c>
      <c r="AA20" s="141">
        <f t="shared" si="9"/>
        <v>0</v>
      </c>
      <c r="AB20" s="141">
        <f t="shared" si="9"/>
        <v>0</v>
      </c>
      <c r="AC20" s="141">
        <f t="shared" si="9"/>
        <v>0</v>
      </c>
      <c r="AD20" s="141">
        <f t="shared" si="9"/>
        <v>0</v>
      </c>
      <c r="AE20" s="141">
        <f t="shared" si="9"/>
        <v>0</v>
      </c>
      <c r="AF20" s="141">
        <f t="shared" si="9"/>
        <v>0</v>
      </c>
      <c r="AG20" s="141">
        <f t="shared" si="9"/>
        <v>0</v>
      </c>
      <c r="AH20" s="141">
        <f t="shared" si="9"/>
        <v>0</v>
      </c>
      <c r="AJ20" s="141">
        <f t="shared" si="10"/>
        <v>0</v>
      </c>
    </row>
    <row r="21" spans="1:36" s="141" customFormat="1" ht="35.1" customHeight="1">
      <c r="A21" s="102">
        <f t="shared" si="11"/>
        <v>43543</v>
      </c>
      <c r="B21" s="103">
        <f t="shared" si="8"/>
        <v>43543</v>
      </c>
      <c r="C21" s="398" t="s">
        <v>118</v>
      </c>
      <c r="D21" s="398" t="s">
        <v>188</v>
      </c>
      <c r="E21" s="398" t="s">
        <v>139</v>
      </c>
      <c r="F21" s="110"/>
      <c r="G21" s="398" t="s">
        <v>160</v>
      </c>
      <c r="H21" s="218" t="s">
        <v>173</v>
      </c>
      <c r="I21" s="17"/>
      <c r="J21" s="9" t="str">
        <f t="shared" si="3"/>
        <v>-</v>
      </c>
      <c r="K21" s="389" t="s">
        <v>163</v>
      </c>
      <c r="L21" s="397" t="s">
        <v>157</v>
      </c>
      <c r="M21" s="245" t="s">
        <v>151</v>
      </c>
      <c r="O21" s="141">
        <f t="shared" si="4"/>
        <v>0</v>
      </c>
      <c r="P21" s="141">
        <f>IFERROR(FIND("MS",#REF!,5),0)</f>
        <v>0</v>
      </c>
      <c r="Q21" s="141">
        <f t="shared" si="5"/>
        <v>0</v>
      </c>
      <c r="R21" s="141">
        <f t="shared" si="13"/>
        <v>0</v>
      </c>
      <c r="S21" s="141">
        <f t="shared" si="14"/>
        <v>0</v>
      </c>
      <c r="T21" s="141">
        <f t="shared" si="14"/>
        <v>0</v>
      </c>
      <c r="U21" s="141">
        <f t="shared" si="14"/>
        <v>0</v>
      </c>
      <c r="W21" s="141">
        <f t="shared" si="15"/>
        <v>0</v>
      </c>
      <c r="X21" s="141">
        <f t="shared" si="15"/>
        <v>0</v>
      </c>
      <c r="Z21" s="141">
        <f t="shared" si="9"/>
        <v>0</v>
      </c>
      <c r="AA21" s="141">
        <f t="shared" si="9"/>
        <v>0</v>
      </c>
      <c r="AB21" s="141">
        <f t="shared" si="9"/>
        <v>0</v>
      </c>
      <c r="AC21" s="141">
        <f t="shared" si="9"/>
        <v>0</v>
      </c>
      <c r="AD21" s="141">
        <f t="shared" si="9"/>
        <v>0</v>
      </c>
      <c r="AE21" s="141">
        <f t="shared" si="9"/>
        <v>0</v>
      </c>
      <c r="AF21" s="141">
        <f t="shared" si="9"/>
        <v>0</v>
      </c>
      <c r="AG21" s="141">
        <f t="shared" si="9"/>
        <v>0</v>
      </c>
      <c r="AH21" s="141">
        <f t="shared" si="9"/>
        <v>0</v>
      </c>
      <c r="AJ21" s="141">
        <f t="shared" si="10"/>
        <v>0</v>
      </c>
    </row>
    <row r="22" spans="1:36" ht="35.1" customHeight="1">
      <c r="A22" s="102">
        <f t="shared" si="11"/>
        <v>43544</v>
      </c>
      <c r="B22" s="103">
        <f t="shared" si="8"/>
        <v>43544</v>
      </c>
      <c r="C22" s="398" t="s">
        <v>118</v>
      </c>
      <c r="D22" s="398" t="s">
        <v>188</v>
      </c>
      <c r="E22" s="398" t="s">
        <v>139</v>
      </c>
      <c r="F22" s="110"/>
      <c r="G22" s="398" t="s">
        <v>180</v>
      </c>
      <c r="H22" s="218" t="s">
        <v>173</v>
      </c>
      <c r="I22" s="17"/>
      <c r="J22" s="9" t="str">
        <f t="shared" si="3"/>
        <v>-</v>
      </c>
      <c r="K22" s="389" t="s">
        <v>163</v>
      </c>
      <c r="L22" s="397" t="s">
        <v>157</v>
      </c>
      <c r="M22" s="245" t="s">
        <v>151</v>
      </c>
      <c r="O22" s="141">
        <f t="shared" si="4"/>
        <v>0</v>
      </c>
      <c r="P22" s="141">
        <f>IFERROR(FIND("MS",#REF!,5),0)</f>
        <v>0</v>
      </c>
      <c r="Q22" s="141">
        <f t="shared" si="5"/>
        <v>0</v>
      </c>
      <c r="R22" s="141">
        <f t="shared" si="13"/>
        <v>0</v>
      </c>
      <c r="S22" s="141">
        <f t="shared" si="14"/>
        <v>0</v>
      </c>
      <c r="T22" s="141">
        <f t="shared" si="14"/>
        <v>0</v>
      </c>
      <c r="U22" s="141">
        <f t="shared" si="14"/>
        <v>0</v>
      </c>
      <c r="V22" s="141"/>
      <c r="W22" s="141">
        <f t="shared" si="15"/>
        <v>0</v>
      </c>
      <c r="X22" s="141">
        <f t="shared" si="15"/>
        <v>0</v>
      </c>
      <c r="Z22" s="141">
        <f t="shared" si="9"/>
        <v>0</v>
      </c>
      <c r="AA22" s="141">
        <f t="shared" si="9"/>
        <v>0</v>
      </c>
      <c r="AB22" s="141">
        <f t="shared" si="9"/>
        <v>0</v>
      </c>
      <c r="AC22" s="141">
        <f t="shared" si="9"/>
        <v>0</v>
      </c>
      <c r="AD22" s="141">
        <f t="shared" si="9"/>
        <v>0</v>
      </c>
      <c r="AE22" s="141">
        <f t="shared" si="9"/>
        <v>0</v>
      </c>
      <c r="AF22" s="141">
        <f t="shared" si="9"/>
        <v>0</v>
      </c>
      <c r="AG22" s="141">
        <f t="shared" si="9"/>
        <v>0</v>
      </c>
      <c r="AH22" s="141">
        <f t="shared" si="9"/>
        <v>0</v>
      </c>
      <c r="AJ22" s="141">
        <f t="shared" si="10"/>
        <v>0</v>
      </c>
    </row>
    <row r="23" spans="1:36" ht="35.1" customHeight="1">
      <c r="A23" s="102">
        <f t="shared" si="11"/>
        <v>43545</v>
      </c>
      <c r="B23" s="103">
        <f t="shared" si="8"/>
        <v>43545</v>
      </c>
      <c r="C23" s="398" t="s">
        <v>118</v>
      </c>
      <c r="D23" s="398" t="s">
        <v>188</v>
      </c>
      <c r="E23" s="398" t="s">
        <v>139</v>
      </c>
      <c r="F23" s="110"/>
      <c r="G23" s="398" t="s">
        <v>122</v>
      </c>
      <c r="H23" s="218" t="s">
        <v>173</v>
      </c>
      <c r="I23" s="17"/>
      <c r="J23" s="9" t="str">
        <f t="shared" si="3"/>
        <v>-</v>
      </c>
      <c r="K23" s="389" t="s">
        <v>163</v>
      </c>
      <c r="L23" s="397" t="s">
        <v>157</v>
      </c>
      <c r="M23" s="245" t="s">
        <v>151</v>
      </c>
      <c r="O23" s="141">
        <f t="shared" si="4"/>
        <v>0</v>
      </c>
      <c r="P23" s="141">
        <f>IFERROR(FIND("MS",#REF!,5),0)</f>
        <v>0</v>
      </c>
      <c r="Q23" s="141">
        <f t="shared" si="5"/>
        <v>0</v>
      </c>
      <c r="R23" s="141">
        <f t="shared" si="13"/>
        <v>0</v>
      </c>
      <c r="S23" s="141">
        <f t="shared" si="14"/>
        <v>0</v>
      </c>
      <c r="T23" s="141">
        <f t="shared" si="14"/>
        <v>0</v>
      </c>
      <c r="U23" s="141">
        <f t="shared" si="14"/>
        <v>0</v>
      </c>
      <c r="V23" s="141"/>
      <c r="W23" s="141">
        <f t="shared" si="15"/>
        <v>0</v>
      </c>
      <c r="X23" s="141">
        <f t="shared" si="15"/>
        <v>0</v>
      </c>
      <c r="Z23" s="141">
        <f t="shared" si="9"/>
        <v>0</v>
      </c>
      <c r="AA23" s="141">
        <f t="shared" si="9"/>
        <v>0</v>
      </c>
      <c r="AB23" s="141">
        <f t="shared" si="9"/>
        <v>0</v>
      </c>
      <c r="AC23" s="141">
        <f t="shared" si="9"/>
        <v>0</v>
      </c>
      <c r="AD23" s="141">
        <f t="shared" si="9"/>
        <v>0</v>
      </c>
      <c r="AE23" s="141">
        <f t="shared" si="9"/>
        <v>0</v>
      </c>
      <c r="AF23" s="141">
        <f t="shared" si="9"/>
        <v>0</v>
      </c>
      <c r="AG23" s="141">
        <f t="shared" si="9"/>
        <v>0</v>
      </c>
      <c r="AH23" s="141">
        <f t="shared" si="9"/>
        <v>0</v>
      </c>
      <c r="AJ23" s="141">
        <f t="shared" si="10"/>
        <v>0</v>
      </c>
    </row>
    <row r="24" spans="1:36" s="141" customFormat="1" ht="35.1" customHeight="1">
      <c r="A24" s="102">
        <f t="shared" si="11"/>
        <v>43546</v>
      </c>
      <c r="B24" s="103">
        <f t="shared" si="8"/>
        <v>43546</v>
      </c>
      <c r="C24" s="140" t="s">
        <v>85</v>
      </c>
      <c r="D24" s="398" t="s">
        <v>188</v>
      </c>
      <c r="E24" s="398" t="s">
        <v>139</v>
      </c>
      <c r="F24" s="110"/>
      <c r="G24" s="398" t="s">
        <v>160</v>
      </c>
      <c r="H24" s="218" t="s">
        <v>173</v>
      </c>
      <c r="I24" s="17"/>
      <c r="J24" s="9" t="str">
        <f t="shared" si="3"/>
        <v>-</v>
      </c>
      <c r="K24" s="389" t="s">
        <v>163</v>
      </c>
      <c r="L24" s="397" t="s">
        <v>157</v>
      </c>
      <c r="M24" s="245" t="s">
        <v>152</v>
      </c>
      <c r="O24" s="141">
        <f t="shared" si="4"/>
        <v>0</v>
      </c>
      <c r="P24" s="141">
        <f>IFERROR(FIND("MS",D24,5),0)</f>
        <v>0</v>
      </c>
      <c r="Q24" s="141">
        <f t="shared" si="5"/>
        <v>0</v>
      </c>
      <c r="R24" s="141">
        <f>IFERROR(FIND("MS",F24,5),0)</f>
        <v>0</v>
      </c>
      <c r="S24" s="141">
        <f t="shared" si="14"/>
        <v>0</v>
      </c>
      <c r="T24" s="141">
        <f t="shared" si="14"/>
        <v>0</v>
      </c>
      <c r="U24" s="141">
        <f t="shared" si="14"/>
        <v>0</v>
      </c>
      <c r="W24" s="141">
        <f t="shared" si="15"/>
        <v>0</v>
      </c>
      <c r="X24" s="141">
        <f t="shared" si="15"/>
        <v>0</v>
      </c>
      <c r="Z24" s="141">
        <f t="shared" si="9"/>
        <v>0</v>
      </c>
      <c r="AA24" s="141">
        <f t="shared" si="9"/>
        <v>0</v>
      </c>
      <c r="AB24" s="141">
        <f t="shared" si="9"/>
        <v>0</v>
      </c>
      <c r="AC24" s="141">
        <f t="shared" si="9"/>
        <v>0</v>
      </c>
      <c r="AD24" s="141">
        <f t="shared" si="9"/>
        <v>0</v>
      </c>
      <c r="AE24" s="141">
        <f t="shared" si="9"/>
        <v>0</v>
      </c>
      <c r="AF24" s="141">
        <f t="shared" si="9"/>
        <v>0</v>
      </c>
      <c r="AG24" s="141">
        <f t="shared" si="9"/>
        <v>0</v>
      </c>
      <c r="AH24" s="141">
        <f t="shared" si="9"/>
        <v>0</v>
      </c>
      <c r="AJ24" s="141">
        <f t="shared" si="10"/>
        <v>0</v>
      </c>
    </row>
    <row r="25" spans="1:36" s="141" customFormat="1" ht="35.1" customHeight="1">
      <c r="A25" s="102">
        <f t="shared" si="11"/>
        <v>43547</v>
      </c>
      <c r="B25" s="103">
        <f t="shared" si="8"/>
        <v>43547</v>
      </c>
      <c r="C25" s="235" t="s">
        <v>132</v>
      </c>
      <c r="D25" s="386" t="s">
        <v>122</v>
      </c>
      <c r="E25" s="236"/>
      <c r="F25" s="237"/>
      <c r="G25" s="244" t="s">
        <v>180</v>
      </c>
      <c r="H25" s="238" t="s">
        <v>185</v>
      </c>
      <c r="I25" s="17"/>
      <c r="J25" s="9" t="str">
        <f t="shared" si="3"/>
        <v>-</v>
      </c>
      <c r="K25" s="644" t="s">
        <v>157</v>
      </c>
      <c r="L25" s="645"/>
      <c r="M25" s="245" t="s">
        <v>151</v>
      </c>
      <c r="O25" s="141">
        <f t="shared" si="4"/>
        <v>0</v>
      </c>
      <c r="P25" s="141">
        <f>IFERROR(FIND("MS",#REF!,5),0)</f>
        <v>0</v>
      </c>
      <c r="Q25" s="141">
        <f>IFERROR(FIND("MS",#REF!,5),0)</f>
        <v>0</v>
      </c>
      <c r="R25" s="141">
        <f>IFERROR(FIND("MS",D25,5),0)</f>
        <v>0</v>
      </c>
      <c r="S25" s="141">
        <f t="shared" si="14"/>
        <v>0</v>
      </c>
      <c r="T25" s="141">
        <f t="shared" si="14"/>
        <v>0</v>
      </c>
      <c r="U25" s="141">
        <f t="shared" si="14"/>
        <v>0</v>
      </c>
      <c r="W25" s="141">
        <f t="shared" si="15"/>
        <v>0</v>
      </c>
      <c r="X25" s="141">
        <f t="shared" si="15"/>
        <v>0</v>
      </c>
      <c r="Z25" s="141">
        <f t="shared" si="9"/>
        <v>0</v>
      </c>
      <c r="AA25" s="141">
        <f t="shared" si="9"/>
        <v>0</v>
      </c>
      <c r="AB25" s="141">
        <f t="shared" si="9"/>
        <v>0</v>
      </c>
      <c r="AC25" s="141">
        <f t="shared" si="9"/>
        <v>0</v>
      </c>
      <c r="AD25" s="141">
        <f t="shared" si="9"/>
        <v>0</v>
      </c>
      <c r="AE25" s="141">
        <f t="shared" si="9"/>
        <v>0</v>
      </c>
      <c r="AF25" s="141">
        <f t="shared" si="9"/>
        <v>0</v>
      </c>
      <c r="AG25" s="141">
        <f t="shared" si="9"/>
        <v>0</v>
      </c>
      <c r="AH25" s="141">
        <f t="shared" si="9"/>
        <v>0</v>
      </c>
      <c r="AJ25" s="141">
        <f t="shared" si="10"/>
        <v>0</v>
      </c>
    </row>
    <row r="26" spans="1:36" ht="35.1" customHeight="1">
      <c r="A26" s="102">
        <f t="shared" si="11"/>
        <v>43548</v>
      </c>
      <c r="B26" s="103">
        <f t="shared" si="8"/>
        <v>43548</v>
      </c>
      <c r="C26" s="239"/>
      <c r="D26" s="240" t="s">
        <v>160</v>
      </c>
      <c r="E26" s="241"/>
      <c r="F26" s="237"/>
      <c r="G26" s="242" t="s">
        <v>140</v>
      </c>
      <c r="H26" s="243" t="s">
        <v>85</v>
      </c>
      <c r="I26" s="17"/>
      <c r="J26" s="9" t="str">
        <f t="shared" si="3"/>
        <v>-</v>
      </c>
      <c r="K26" s="644" t="s">
        <v>77</v>
      </c>
      <c r="L26" s="645"/>
      <c r="M26" s="245" t="s">
        <v>151</v>
      </c>
      <c r="O26" s="141">
        <f t="shared" si="4"/>
        <v>0</v>
      </c>
      <c r="P26" s="141">
        <f>IFERROR(FIND("MS",#REF!,5),0)</f>
        <v>0</v>
      </c>
      <c r="Q26" s="141">
        <f t="shared" ref="Q26" si="16">IFERROR(FIND("MS",E26,5),0)</f>
        <v>0</v>
      </c>
      <c r="R26" s="141">
        <f>IFERROR(FIND("MS",D26,5),0)</f>
        <v>0</v>
      </c>
      <c r="S26" s="141">
        <f t="shared" si="14"/>
        <v>0</v>
      </c>
      <c r="T26" s="141">
        <f t="shared" si="14"/>
        <v>0</v>
      </c>
      <c r="U26" s="141">
        <f t="shared" si="14"/>
        <v>0</v>
      </c>
      <c r="V26" s="141"/>
      <c r="W26" s="141">
        <f t="shared" si="15"/>
        <v>0</v>
      </c>
      <c r="X26" s="141">
        <f t="shared" si="15"/>
        <v>0</v>
      </c>
      <c r="Z26" s="141">
        <f t="shared" si="9"/>
        <v>0</v>
      </c>
      <c r="AA26" s="141">
        <f t="shared" si="9"/>
        <v>0</v>
      </c>
      <c r="AB26" s="141">
        <f t="shared" si="9"/>
        <v>0</v>
      </c>
      <c r="AC26" s="141">
        <f t="shared" si="9"/>
        <v>0</v>
      </c>
      <c r="AD26" s="141">
        <f t="shared" si="9"/>
        <v>0</v>
      </c>
      <c r="AE26" s="141">
        <f t="shared" si="9"/>
        <v>0</v>
      </c>
      <c r="AF26" s="141">
        <f t="shared" si="9"/>
        <v>0</v>
      </c>
      <c r="AG26" s="141">
        <f t="shared" si="9"/>
        <v>0</v>
      </c>
      <c r="AH26" s="141">
        <f t="shared" si="9"/>
        <v>0</v>
      </c>
      <c r="AJ26" s="141">
        <f t="shared" si="10"/>
        <v>0</v>
      </c>
    </row>
    <row r="27" spans="1:36" s="142" customFormat="1" ht="35.1" customHeight="1">
      <c r="A27" s="102">
        <f t="shared" si="11"/>
        <v>43549</v>
      </c>
      <c r="B27" s="103">
        <f t="shared" si="8"/>
        <v>43549</v>
      </c>
      <c r="C27" s="398" t="s">
        <v>157</v>
      </c>
      <c r="D27" s="218" t="s">
        <v>122</v>
      </c>
      <c r="E27" s="398" t="s">
        <v>118</v>
      </c>
      <c r="F27" s="110"/>
      <c r="G27" s="398" t="s">
        <v>180</v>
      </c>
      <c r="H27" s="218" t="s">
        <v>173</v>
      </c>
      <c r="I27" s="17"/>
      <c r="J27" s="9" t="str">
        <f t="shared" si="3"/>
        <v>-</v>
      </c>
      <c r="K27" s="389" t="s">
        <v>163</v>
      </c>
      <c r="L27" s="389" t="s">
        <v>185</v>
      </c>
      <c r="M27" s="245" t="s">
        <v>151</v>
      </c>
      <c r="O27" s="141">
        <f>IFERROR(FIND("MS",E27,5),0)</f>
        <v>0</v>
      </c>
      <c r="P27" s="141">
        <f>IFERROR(FIND("MS",#REF!,5),0)</f>
        <v>0</v>
      </c>
      <c r="Q27" s="141">
        <f>IFERROR(FIND("MS",#REF!,5),0)</f>
        <v>0</v>
      </c>
      <c r="R27" s="141">
        <f>IFERROR(FIND("MS",C27,5),0)</f>
        <v>0</v>
      </c>
      <c r="S27" s="141">
        <f t="shared" si="14"/>
        <v>0</v>
      </c>
      <c r="T27" s="141">
        <f t="shared" si="14"/>
        <v>0</v>
      </c>
      <c r="U27" s="141">
        <f t="shared" si="14"/>
        <v>0</v>
      </c>
      <c r="V27" s="141"/>
      <c r="W27" s="141">
        <f t="shared" si="15"/>
        <v>0</v>
      </c>
      <c r="X27" s="141">
        <f t="shared" si="15"/>
        <v>0</v>
      </c>
      <c r="Z27" s="141">
        <f t="shared" si="9"/>
        <v>0</v>
      </c>
      <c r="AA27" s="141">
        <f t="shared" si="9"/>
        <v>0</v>
      </c>
      <c r="AB27" s="141">
        <f t="shared" si="9"/>
        <v>0</v>
      </c>
      <c r="AC27" s="141">
        <f t="shared" si="9"/>
        <v>0</v>
      </c>
      <c r="AD27" s="141">
        <f t="shared" si="9"/>
        <v>0</v>
      </c>
      <c r="AE27" s="141">
        <f t="shared" si="9"/>
        <v>0</v>
      </c>
      <c r="AF27" s="141">
        <f t="shared" si="9"/>
        <v>0</v>
      </c>
      <c r="AG27" s="141">
        <f t="shared" si="9"/>
        <v>0</v>
      </c>
      <c r="AH27" s="141">
        <f t="shared" si="9"/>
        <v>0</v>
      </c>
      <c r="AJ27" s="141">
        <f t="shared" si="10"/>
        <v>0</v>
      </c>
    </row>
    <row r="28" spans="1:36" s="141" customFormat="1" ht="35.1" customHeight="1">
      <c r="A28" s="102">
        <f t="shared" si="11"/>
        <v>43550</v>
      </c>
      <c r="B28" s="103">
        <f t="shared" si="8"/>
        <v>43550</v>
      </c>
      <c r="C28" s="398" t="s">
        <v>157</v>
      </c>
      <c r="D28" s="218" t="s">
        <v>122</v>
      </c>
      <c r="E28" s="398" t="s">
        <v>118</v>
      </c>
      <c r="F28" s="110"/>
      <c r="G28" s="398" t="s">
        <v>160</v>
      </c>
      <c r="H28" s="218" t="s">
        <v>173</v>
      </c>
      <c r="I28" s="16"/>
      <c r="J28" s="9" t="str">
        <f t="shared" si="3"/>
        <v>-</v>
      </c>
      <c r="K28" s="389" t="s">
        <v>163</v>
      </c>
      <c r="L28" s="389" t="s">
        <v>185</v>
      </c>
      <c r="M28" s="245" t="s">
        <v>151</v>
      </c>
      <c r="O28" s="141">
        <f>IFERROR(FIND("MS",E28,5),0)</f>
        <v>0</v>
      </c>
      <c r="P28" s="141">
        <f>IFERROR(FIND("MS",#REF!,5),0)</f>
        <v>0</v>
      </c>
      <c r="Q28" s="141">
        <f>IFERROR(FIND("MS",#REF!,5),0)</f>
        <v>0</v>
      </c>
      <c r="R28" s="141">
        <f>IFERROR(FIND("MS",C28,5),0)</f>
        <v>0</v>
      </c>
      <c r="S28" s="141">
        <f t="shared" si="14"/>
        <v>0</v>
      </c>
      <c r="T28" s="141">
        <f t="shared" si="14"/>
        <v>0</v>
      </c>
      <c r="U28" s="141">
        <f t="shared" si="14"/>
        <v>0</v>
      </c>
      <c r="W28" s="141">
        <f t="shared" si="15"/>
        <v>0</v>
      </c>
      <c r="X28" s="141">
        <f t="shared" si="15"/>
        <v>0</v>
      </c>
      <c r="Z28" s="141">
        <f t="shared" si="9"/>
        <v>0</v>
      </c>
      <c r="AA28" s="141">
        <f t="shared" si="9"/>
        <v>0</v>
      </c>
      <c r="AB28" s="141">
        <f t="shared" si="9"/>
        <v>0</v>
      </c>
      <c r="AC28" s="141">
        <f t="shared" si="9"/>
        <v>0</v>
      </c>
      <c r="AD28" s="141">
        <f t="shared" si="9"/>
        <v>0</v>
      </c>
      <c r="AE28" s="141">
        <f t="shared" si="9"/>
        <v>0</v>
      </c>
      <c r="AF28" s="141">
        <f t="shared" si="9"/>
        <v>0</v>
      </c>
      <c r="AG28" s="141">
        <f t="shared" si="9"/>
        <v>0</v>
      </c>
      <c r="AH28" s="141">
        <f t="shared" si="9"/>
        <v>0</v>
      </c>
      <c r="AJ28" s="141">
        <f t="shared" si="10"/>
        <v>0</v>
      </c>
    </row>
    <row r="29" spans="1:36" ht="35.1" customHeight="1">
      <c r="A29" s="102">
        <f t="shared" si="11"/>
        <v>43551</v>
      </c>
      <c r="B29" s="103">
        <f t="shared" si="8"/>
        <v>43551</v>
      </c>
      <c r="C29" s="398" t="s">
        <v>157</v>
      </c>
      <c r="D29" s="218" t="s">
        <v>122</v>
      </c>
      <c r="E29" s="398" t="s">
        <v>118</v>
      </c>
      <c r="F29" s="110"/>
      <c r="G29" s="398" t="s">
        <v>140</v>
      </c>
      <c r="H29" s="218" t="s">
        <v>173</v>
      </c>
      <c r="I29" s="16"/>
      <c r="J29" s="9" t="str">
        <f t="shared" si="3"/>
        <v>-</v>
      </c>
      <c r="K29" s="389" t="s">
        <v>163</v>
      </c>
      <c r="L29" s="389" t="s">
        <v>185</v>
      </c>
      <c r="M29" s="245" t="s">
        <v>151</v>
      </c>
      <c r="O29" s="141">
        <f>IFERROR(FIND("MS",E29,5),0)</f>
        <v>0</v>
      </c>
      <c r="P29" s="141">
        <f>IFERROR(FIND("MS",#REF!,5),0)</f>
        <v>0</v>
      </c>
      <c r="Q29" s="141">
        <f>IFERROR(FIND("MS",#REF!,5),0)</f>
        <v>0</v>
      </c>
      <c r="R29" s="141">
        <f>IFERROR(FIND("MS",C29,5),0)</f>
        <v>0</v>
      </c>
      <c r="S29" s="141">
        <f t="shared" si="14"/>
        <v>0</v>
      </c>
      <c r="T29" s="141">
        <f t="shared" si="14"/>
        <v>0</v>
      </c>
      <c r="U29" s="141">
        <f t="shared" si="14"/>
        <v>0</v>
      </c>
      <c r="V29" s="141"/>
      <c r="W29" s="141">
        <f t="shared" si="15"/>
        <v>0</v>
      </c>
      <c r="X29" s="141">
        <f t="shared" si="15"/>
        <v>0</v>
      </c>
      <c r="Z29" s="141">
        <f t="shared" si="9"/>
        <v>0</v>
      </c>
      <c r="AA29" s="141">
        <f t="shared" si="9"/>
        <v>0</v>
      </c>
      <c r="AB29" s="141">
        <f t="shared" si="9"/>
        <v>0</v>
      </c>
      <c r="AC29" s="141">
        <f t="shared" si="9"/>
        <v>0</v>
      </c>
      <c r="AD29" s="141">
        <f t="shared" si="9"/>
        <v>0</v>
      </c>
      <c r="AE29" s="141">
        <f t="shared" si="9"/>
        <v>0</v>
      </c>
      <c r="AF29" s="141">
        <f t="shared" si="9"/>
        <v>0</v>
      </c>
      <c r="AG29" s="141">
        <f t="shared" si="9"/>
        <v>0</v>
      </c>
      <c r="AH29" s="141">
        <f t="shared" si="9"/>
        <v>0</v>
      </c>
      <c r="AJ29" s="141">
        <f t="shared" si="10"/>
        <v>0</v>
      </c>
    </row>
    <row r="30" spans="1:36" ht="35.1" customHeight="1">
      <c r="A30" s="102">
        <f t="shared" si="11"/>
        <v>43552</v>
      </c>
      <c r="B30" s="103">
        <f t="shared" si="8"/>
        <v>43552</v>
      </c>
      <c r="C30" s="398" t="s">
        <v>157</v>
      </c>
      <c r="D30" s="218" t="s">
        <v>122</v>
      </c>
      <c r="E30" s="398" t="s">
        <v>118</v>
      </c>
      <c r="F30" s="110"/>
      <c r="G30" s="398" t="s">
        <v>180</v>
      </c>
      <c r="H30" s="218" t="s">
        <v>173</v>
      </c>
      <c r="I30" s="16"/>
      <c r="J30" s="9" t="str">
        <f t="shared" si="3"/>
        <v>-</v>
      </c>
      <c r="K30" s="389" t="s">
        <v>163</v>
      </c>
      <c r="L30" s="389" t="s">
        <v>185</v>
      </c>
      <c r="M30" s="245" t="s">
        <v>158</v>
      </c>
      <c r="O30" s="141">
        <f>IFERROR(FIND("MS",E30,5),0)</f>
        <v>0</v>
      </c>
      <c r="P30" s="141">
        <f>IFERROR(FIND("MS",C30,5),0)</f>
        <v>0</v>
      </c>
      <c r="Q30" s="141">
        <f>IFERROR(FIND("MS",#REF!,5),0)</f>
        <v>0</v>
      </c>
      <c r="R30" s="141">
        <f>IFERROR(FIND("MS",F30,5),0)</f>
        <v>0</v>
      </c>
      <c r="S30" s="141">
        <f t="shared" si="14"/>
        <v>0</v>
      </c>
      <c r="T30" s="141">
        <f t="shared" si="14"/>
        <v>0</v>
      </c>
      <c r="U30" s="141">
        <f t="shared" si="14"/>
        <v>0</v>
      </c>
      <c r="V30" s="141"/>
      <c r="W30" s="141">
        <f t="shared" si="15"/>
        <v>0</v>
      </c>
      <c r="X30" s="141">
        <f t="shared" si="15"/>
        <v>0</v>
      </c>
      <c r="Z30" s="141">
        <f t="shared" si="9"/>
        <v>0</v>
      </c>
      <c r="AA30" s="141">
        <f t="shared" si="9"/>
        <v>0</v>
      </c>
      <c r="AB30" s="141">
        <f t="shared" si="9"/>
        <v>0</v>
      </c>
      <c r="AC30" s="141">
        <f t="shared" si="9"/>
        <v>0</v>
      </c>
      <c r="AD30" s="141">
        <f t="shared" si="9"/>
        <v>0</v>
      </c>
      <c r="AE30" s="141">
        <f t="shared" si="9"/>
        <v>0</v>
      </c>
      <c r="AF30" s="141">
        <f t="shared" si="9"/>
        <v>0</v>
      </c>
      <c r="AG30" s="141">
        <f t="shared" si="9"/>
        <v>0</v>
      </c>
      <c r="AH30" s="141">
        <f t="shared" si="9"/>
        <v>0</v>
      </c>
      <c r="AJ30" s="141">
        <f t="shared" si="10"/>
        <v>0</v>
      </c>
    </row>
    <row r="31" spans="1:36" s="141" customFormat="1" ht="35.1" customHeight="1">
      <c r="A31" s="102">
        <f t="shared" si="11"/>
        <v>43553</v>
      </c>
      <c r="B31" s="103">
        <f t="shared" si="8"/>
        <v>43553</v>
      </c>
      <c r="C31" s="398" t="s">
        <v>157</v>
      </c>
      <c r="D31" s="218" t="s">
        <v>122</v>
      </c>
      <c r="E31" s="398" t="s">
        <v>118</v>
      </c>
      <c r="F31" s="110"/>
      <c r="G31" s="398" t="s">
        <v>160</v>
      </c>
      <c r="H31" s="218" t="s">
        <v>173</v>
      </c>
      <c r="I31" s="16"/>
      <c r="J31" s="9" t="str">
        <f t="shared" si="3"/>
        <v>-</v>
      </c>
      <c r="K31" s="389" t="s">
        <v>163</v>
      </c>
      <c r="L31" s="389" t="s">
        <v>185</v>
      </c>
      <c r="M31" s="245" t="s">
        <v>151</v>
      </c>
      <c r="O31" s="141">
        <f>IFERROR(FIND("MS",#REF!,5),0)</f>
        <v>0</v>
      </c>
      <c r="P31" s="141">
        <f>IFERROR(FIND("MS",E31,5),0)</f>
        <v>0</v>
      </c>
      <c r="Q31" s="141">
        <f>IFERROR(FIND("MS",#REF!,5),0)</f>
        <v>0</v>
      </c>
      <c r="R31" s="141">
        <f>IFERROR(FIND("MS",F31,5),0)</f>
        <v>0</v>
      </c>
      <c r="S31" s="141">
        <f t="shared" si="14"/>
        <v>0</v>
      </c>
      <c r="T31" s="141">
        <f t="shared" si="14"/>
        <v>0</v>
      </c>
      <c r="U31" s="141">
        <f t="shared" si="14"/>
        <v>0</v>
      </c>
      <c r="W31" s="141">
        <f t="shared" si="15"/>
        <v>0</v>
      </c>
      <c r="X31" s="141">
        <f t="shared" si="15"/>
        <v>0</v>
      </c>
      <c r="Z31" s="141">
        <f t="shared" si="9"/>
        <v>0</v>
      </c>
      <c r="AA31" s="141">
        <f t="shared" si="9"/>
        <v>0</v>
      </c>
      <c r="AB31" s="141">
        <f t="shared" si="9"/>
        <v>0</v>
      </c>
      <c r="AC31" s="141">
        <f t="shared" si="9"/>
        <v>0</v>
      </c>
      <c r="AD31" s="141">
        <f t="shared" si="9"/>
        <v>0</v>
      </c>
      <c r="AE31" s="141">
        <f t="shared" si="9"/>
        <v>0</v>
      </c>
      <c r="AF31" s="141">
        <f t="shared" si="9"/>
        <v>0</v>
      </c>
      <c r="AG31" s="141">
        <f t="shared" si="9"/>
        <v>0</v>
      </c>
      <c r="AH31" s="141">
        <f t="shared" si="9"/>
        <v>0</v>
      </c>
      <c r="AJ31" s="141">
        <f t="shared" si="10"/>
        <v>0</v>
      </c>
    </row>
    <row r="32" spans="1:36" s="141" customFormat="1" ht="35.1" customHeight="1">
      <c r="A32" s="102">
        <f t="shared" si="11"/>
        <v>43554</v>
      </c>
      <c r="B32" s="103">
        <f t="shared" si="8"/>
        <v>43554</v>
      </c>
      <c r="C32" s="235" t="s">
        <v>118</v>
      </c>
      <c r="D32" s="646" t="s">
        <v>180</v>
      </c>
      <c r="E32" s="647"/>
      <c r="F32" s="237"/>
      <c r="G32" s="244" t="s">
        <v>140</v>
      </c>
      <c r="H32" s="238" t="s">
        <v>173</v>
      </c>
      <c r="I32" s="17"/>
      <c r="J32" s="9" t="str">
        <f t="shared" si="3"/>
        <v>-</v>
      </c>
      <c r="K32" s="644" t="s">
        <v>163</v>
      </c>
      <c r="L32" s="645"/>
      <c r="M32" s="245" t="s">
        <v>151</v>
      </c>
      <c r="O32" s="141">
        <f>IFERROR(FIND("MS",#REF!,5),0)</f>
        <v>0</v>
      </c>
      <c r="P32" s="141">
        <f>IFERROR(FIND("MS",C32,5),0)</f>
        <v>0</v>
      </c>
      <c r="Q32" s="141">
        <f>IFERROR(FIND("MS",#REF!,5),0)</f>
        <v>0</v>
      </c>
      <c r="R32" s="141">
        <f>IFERROR(FIND("MS",D32,5),0)</f>
        <v>0</v>
      </c>
      <c r="S32" s="141">
        <f t="shared" si="14"/>
        <v>0</v>
      </c>
      <c r="T32" s="141">
        <f t="shared" si="14"/>
        <v>0</v>
      </c>
      <c r="U32" s="141">
        <f t="shared" si="14"/>
        <v>0</v>
      </c>
      <c r="W32" s="141">
        <f t="shared" si="15"/>
        <v>0</v>
      </c>
      <c r="X32" s="141">
        <f t="shared" si="15"/>
        <v>0</v>
      </c>
      <c r="Z32" s="141">
        <f t="shared" si="9"/>
        <v>0</v>
      </c>
      <c r="AA32" s="141">
        <f t="shared" si="9"/>
        <v>0</v>
      </c>
      <c r="AB32" s="141">
        <f t="shared" si="9"/>
        <v>0</v>
      </c>
      <c r="AC32" s="141">
        <f t="shared" si="9"/>
        <v>0</v>
      </c>
      <c r="AD32" s="141">
        <f t="shared" si="9"/>
        <v>0</v>
      </c>
      <c r="AE32" s="141">
        <f t="shared" si="9"/>
        <v>0</v>
      </c>
      <c r="AF32" s="141">
        <f t="shared" si="9"/>
        <v>0</v>
      </c>
      <c r="AG32" s="141">
        <f t="shared" si="9"/>
        <v>0</v>
      </c>
      <c r="AH32" s="141">
        <f t="shared" si="9"/>
        <v>0</v>
      </c>
      <c r="AJ32" s="141">
        <f t="shared" si="10"/>
        <v>0</v>
      </c>
    </row>
    <row r="33" spans="1:36" ht="35.1" customHeight="1">
      <c r="A33" s="102">
        <f>A32+1</f>
        <v>43555</v>
      </c>
      <c r="B33" s="103">
        <f t="shared" si="8"/>
        <v>43555</v>
      </c>
      <c r="C33" s="239"/>
      <c r="D33" s="240" t="s">
        <v>160</v>
      </c>
      <c r="E33" s="241"/>
      <c r="F33" s="237"/>
      <c r="G33" s="242" t="s">
        <v>122</v>
      </c>
      <c r="H33" s="243" t="s">
        <v>77</v>
      </c>
      <c r="I33" s="17"/>
      <c r="J33" s="9" t="str">
        <f t="shared" si="3"/>
        <v>-</v>
      </c>
      <c r="K33" s="644" t="s">
        <v>86</v>
      </c>
      <c r="L33" s="645"/>
      <c r="M33" s="245" t="s">
        <v>151</v>
      </c>
      <c r="O33" s="141">
        <f>IFERROR(FIND("MS",C33,5),0)</f>
        <v>0</v>
      </c>
      <c r="P33" s="141">
        <f>IFERROR(FIND("MS",#REF!,5),0)</f>
        <v>0</v>
      </c>
      <c r="Q33" s="141">
        <f>IFERROR(FIND("MS",E33,5),0)</f>
        <v>0</v>
      </c>
      <c r="R33" s="141">
        <f>IFERROR(FIND("MS",D33,5),0)</f>
        <v>0</v>
      </c>
      <c r="S33" s="141">
        <f t="shared" si="14"/>
        <v>0</v>
      </c>
      <c r="T33" s="141">
        <f t="shared" si="14"/>
        <v>0</v>
      </c>
      <c r="U33" s="141">
        <f t="shared" si="14"/>
        <v>0</v>
      </c>
      <c r="V33" s="141"/>
      <c r="W33" s="141">
        <f t="shared" si="15"/>
        <v>0</v>
      </c>
      <c r="X33" s="141">
        <f t="shared" si="15"/>
        <v>0</v>
      </c>
      <c r="Z33" s="141">
        <f t="shared" si="9"/>
        <v>0</v>
      </c>
      <c r="AA33" s="141">
        <f t="shared" si="9"/>
        <v>0</v>
      </c>
      <c r="AB33" s="141">
        <f t="shared" si="9"/>
        <v>0</v>
      </c>
      <c r="AC33" s="141">
        <f t="shared" si="9"/>
        <v>0</v>
      </c>
      <c r="AD33" s="141">
        <f t="shared" si="9"/>
        <v>0</v>
      </c>
      <c r="AE33" s="141">
        <f t="shared" si="9"/>
        <v>0</v>
      </c>
      <c r="AF33" s="141">
        <f t="shared" si="9"/>
        <v>0</v>
      </c>
      <c r="AG33" s="141">
        <f t="shared" si="9"/>
        <v>0</v>
      </c>
      <c r="AH33" s="141">
        <f t="shared" si="9"/>
        <v>0</v>
      </c>
      <c r="AJ33" s="141">
        <f t="shared" si="10"/>
        <v>0</v>
      </c>
    </row>
    <row r="34" spans="1:36" s="141" customFormat="1" ht="35.1" customHeight="1">
      <c r="A34" s="26"/>
      <c r="B34" s="27"/>
      <c r="C34" s="33"/>
      <c r="D34" s="229"/>
      <c r="E34" s="139"/>
      <c r="F34" s="139"/>
      <c r="G34" s="33"/>
      <c r="H34" s="230"/>
      <c r="I34" s="145"/>
      <c r="J34" s="32"/>
      <c r="K34" s="33"/>
      <c r="L34" s="34"/>
      <c r="M34" s="137"/>
      <c r="O34" s="141">
        <f t="shared" si="14"/>
        <v>0</v>
      </c>
      <c r="P34" s="141">
        <f t="shared" si="14"/>
        <v>0</v>
      </c>
      <c r="Q34" s="141">
        <f t="shared" si="14"/>
        <v>0</v>
      </c>
      <c r="R34" s="141">
        <f t="shared" si="14"/>
        <v>0</v>
      </c>
      <c r="S34" s="141">
        <f t="shared" si="14"/>
        <v>0</v>
      </c>
      <c r="T34" s="141">
        <f t="shared" si="14"/>
        <v>0</v>
      </c>
      <c r="U34" s="141">
        <f t="shared" si="14"/>
        <v>0</v>
      </c>
      <c r="W34" s="141">
        <f t="shared" si="15"/>
        <v>0</v>
      </c>
      <c r="X34" s="141">
        <f t="shared" si="15"/>
        <v>0</v>
      </c>
      <c r="Z34" s="141">
        <f t="shared" si="9"/>
        <v>0</v>
      </c>
      <c r="AA34" s="141">
        <f t="shared" si="9"/>
        <v>0</v>
      </c>
      <c r="AB34" s="141">
        <f t="shared" si="9"/>
        <v>0</v>
      </c>
      <c r="AC34" s="141">
        <f t="shared" si="9"/>
        <v>0</v>
      </c>
      <c r="AD34" s="141">
        <f t="shared" si="9"/>
        <v>0</v>
      </c>
      <c r="AE34" s="141">
        <f t="shared" si="9"/>
        <v>0</v>
      </c>
      <c r="AF34" s="141">
        <f t="shared" si="9"/>
        <v>0</v>
      </c>
      <c r="AG34" s="141">
        <f t="shared" si="9"/>
        <v>0</v>
      </c>
      <c r="AH34" s="141">
        <f t="shared" si="9"/>
        <v>0</v>
      </c>
      <c r="AJ34" s="141">
        <f t="shared" si="10"/>
        <v>0</v>
      </c>
    </row>
    <row r="35" spans="1:36" s="141" customFormat="1" ht="35.1" customHeight="1">
      <c r="A35" s="26"/>
      <c r="B35" s="27"/>
      <c r="C35" s="33"/>
      <c r="D35" s="229"/>
      <c r="E35" s="139"/>
      <c r="F35" s="139"/>
      <c r="G35" s="33"/>
      <c r="H35" s="230"/>
      <c r="I35" s="145"/>
      <c r="J35" s="32"/>
      <c r="K35" s="33"/>
      <c r="L35" s="34"/>
      <c r="M35" s="137"/>
      <c r="O35" s="141">
        <f t="shared" ref="O35:U37" si="17">IFERROR(FIND("MS",C35,5),0)</f>
        <v>0</v>
      </c>
      <c r="P35" s="141">
        <f t="shared" si="17"/>
        <v>0</v>
      </c>
      <c r="Q35" s="141">
        <f t="shared" si="17"/>
        <v>0</v>
      </c>
      <c r="R35" s="141">
        <f t="shared" si="17"/>
        <v>0</v>
      </c>
      <c r="S35" s="141">
        <f t="shared" si="17"/>
        <v>0</v>
      </c>
      <c r="T35" s="141">
        <f t="shared" si="17"/>
        <v>0</v>
      </c>
      <c r="U35" s="141">
        <f t="shared" si="17"/>
        <v>0</v>
      </c>
      <c r="W35" s="141">
        <f t="shared" si="15"/>
        <v>0</v>
      </c>
      <c r="X35" s="141">
        <f t="shared" si="15"/>
        <v>0</v>
      </c>
      <c r="Z35" s="141">
        <f t="shared" si="9"/>
        <v>0</v>
      </c>
      <c r="AA35" s="141">
        <f t="shared" si="9"/>
        <v>0</v>
      </c>
      <c r="AB35" s="141">
        <f t="shared" si="9"/>
        <v>0</v>
      </c>
      <c r="AC35" s="141">
        <f t="shared" si="9"/>
        <v>0</v>
      </c>
      <c r="AD35" s="141">
        <f t="shared" si="9"/>
        <v>0</v>
      </c>
      <c r="AE35" s="141">
        <f t="shared" si="9"/>
        <v>0</v>
      </c>
      <c r="AF35" s="141">
        <f t="shared" si="9"/>
        <v>0</v>
      </c>
      <c r="AG35" s="141">
        <f t="shared" si="9"/>
        <v>0</v>
      </c>
      <c r="AH35" s="141">
        <f t="shared" si="9"/>
        <v>0</v>
      </c>
      <c r="AJ35" s="141">
        <f t="shared" si="10"/>
        <v>0</v>
      </c>
    </row>
    <row r="36" spans="1:36" ht="25.15" customHeight="1">
      <c r="A36" s="26"/>
      <c r="B36" s="27"/>
      <c r="C36" s="33"/>
      <c r="D36" s="229"/>
      <c r="E36" s="139"/>
      <c r="F36" s="139"/>
      <c r="G36" s="33"/>
      <c r="H36" s="230"/>
      <c r="I36" s="145"/>
      <c r="J36" s="32"/>
      <c r="K36" s="33"/>
      <c r="L36" s="34"/>
      <c r="M36" s="137"/>
      <c r="O36" s="141">
        <f t="shared" si="17"/>
        <v>0</v>
      </c>
      <c r="P36" s="141">
        <f t="shared" si="17"/>
        <v>0</v>
      </c>
      <c r="Q36" s="141">
        <f t="shared" si="17"/>
        <v>0</v>
      </c>
      <c r="R36" s="141">
        <f t="shared" si="17"/>
        <v>0</v>
      </c>
      <c r="S36" s="141">
        <f t="shared" si="17"/>
        <v>0</v>
      </c>
      <c r="T36" s="141">
        <f t="shared" si="17"/>
        <v>0</v>
      </c>
      <c r="U36" s="141">
        <f t="shared" si="17"/>
        <v>0</v>
      </c>
      <c r="V36" s="141"/>
      <c r="W36" s="141">
        <f t="shared" si="15"/>
        <v>0</v>
      </c>
      <c r="X36" s="141">
        <f t="shared" si="15"/>
        <v>0</v>
      </c>
      <c r="Z36" s="141">
        <f t="shared" si="9"/>
        <v>0</v>
      </c>
      <c r="AA36" s="141">
        <f t="shared" si="9"/>
        <v>0</v>
      </c>
      <c r="AB36" s="141">
        <f t="shared" si="9"/>
        <v>0</v>
      </c>
      <c r="AC36" s="141">
        <f t="shared" si="9"/>
        <v>0</v>
      </c>
      <c r="AD36" s="141">
        <f t="shared" si="9"/>
        <v>0</v>
      </c>
      <c r="AE36" s="141">
        <f t="shared" si="9"/>
        <v>0</v>
      </c>
      <c r="AF36" s="141">
        <f t="shared" si="9"/>
        <v>0</v>
      </c>
      <c r="AG36" s="141">
        <f t="shared" si="9"/>
        <v>0</v>
      </c>
      <c r="AH36" s="141">
        <f t="shared" si="9"/>
        <v>0</v>
      </c>
      <c r="AJ36" s="141">
        <f t="shared" si="10"/>
        <v>0</v>
      </c>
    </row>
    <row r="37" spans="1:36" ht="25.15" customHeight="1" thickBot="1">
      <c r="A37" s="35"/>
      <c r="B37" s="36"/>
      <c r="C37" s="145"/>
      <c r="D37" s="145"/>
      <c r="E37" s="145"/>
      <c r="F37" s="145"/>
      <c r="G37" s="145"/>
      <c r="H37" s="145"/>
      <c r="I37" s="145"/>
      <c r="J37" s="32"/>
      <c r="K37" s="145"/>
      <c r="L37" s="145"/>
      <c r="M37" s="1"/>
      <c r="O37" s="141">
        <f t="shared" si="17"/>
        <v>0</v>
      </c>
      <c r="P37" s="141">
        <f t="shared" si="17"/>
        <v>0</v>
      </c>
      <c r="Q37" s="141">
        <f t="shared" si="17"/>
        <v>0</v>
      </c>
      <c r="R37" s="141">
        <f t="shared" si="17"/>
        <v>0</v>
      </c>
      <c r="S37" s="141">
        <f t="shared" si="17"/>
        <v>0</v>
      </c>
      <c r="T37" s="141">
        <f t="shared" si="17"/>
        <v>0</v>
      </c>
      <c r="U37" s="141">
        <f t="shared" si="17"/>
        <v>0</v>
      </c>
      <c r="V37" s="141"/>
      <c r="W37" s="141">
        <f t="shared" si="15"/>
        <v>0</v>
      </c>
      <c r="X37" s="141">
        <f t="shared" si="15"/>
        <v>0</v>
      </c>
      <c r="Z37" s="141">
        <f t="shared" si="9"/>
        <v>0</v>
      </c>
      <c r="AA37" s="141">
        <f t="shared" si="9"/>
        <v>0</v>
      </c>
      <c r="AB37" s="141">
        <f t="shared" si="9"/>
        <v>0</v>
      </c>
      <c r="AC37" s="141">
        <f t="shared" si="9"/>
        <v>0</v>
      </c>
      <c r="AD37" s="141">
        <f t="shared" si="9"/>
        <v>0</v>
      </c>
      <c r="AE37" s="141">
        <f t="shared" si="9"/>
        <v>0</v>
      </c>
      <c r="AF37" s="141">
        <f t="shared" si="9"/>
        <v>0</v>
      </c>
      <c r="AG37" s="141">
        <f t="shared" si="9"/>
        <v>0</v>
      </c>
      <c r="AH37" s="141">
        <f t="shared" si="9"/>
        <v>0</v>
      </c>
      <c r="AJ37" s="141">
        <f t="shared" si="10"/>
        <v>0</v>
      </c>
    </row>
    <row r="38" spans="1:36" ht="25.15" customHeight="1" thickBot="1">
      <c r="A38" s="544" t="s">
        <v>54</v>
      </c>
      <c r="B38" s="545"/>
      <c r="C38" s="545"/>
      <c r="D38" s="545"/>
      <c r="E38" s="545"/>
      <c r="F38" s="545"/>
      <c r="G38" s="545"/>
      <c r="H38" s="545"/>
      <c r="I38" s="545"/>
      <c r="J38" s="545"/>
      <c r="K38" s="545"/>
      <c r="L38" s="545"/>
      <c r="M38" s="545"/>
      <c r="N38" s="545"/>
      <c r="O38" s="146"/>
    </row>
    <row r="39" spans="1:36" ht="38.25" customHeight="1" thickBot="1">
      <c r="A39" s="546" t="s">
        <v>57</v>
      </c>
      <c r="B39" s="548" t="s">
        <v>51</v>
      </c>
      <c r="C39" s="548"/>
      <c r="D39" s="548"/>
      <c r="E39" s="548"/>
      <c r="F39" s="548"/>
      <c r="G39" s="549"/>
      <c r="H39" s="550" t="s">
        <v>55</v>
      </c>
      <c r="I39" s="551"/>
      <c r="J39" s="551"/>
      <c r="K39" s="551"/>
      <c r="L39" s="551"/>
      <c r="M39" s="551"/>
      <c r="N39" s="552" t="s">
        <v>58</v>
      </c>
      <c r="O39" s="147"/>
    </row>
    <row r="40" spans="1:36" ht="25.15" customHeight="1" thickBot="1">
      <c r="A40" s="547"/>
      <c r="B40" s="554">
        <f>A3</f>
        <v>43525</v>
      </c>
      <c r="C40" s="555"/>
      <c r="D40" s="97" t="s">
        <v>15</v>
      </c>
      <c r="E40" s="575" t="s">
        <v>50</v>
      </c>
      <c r="F40" s="576"/>
      <c r="G40" s="577"/>
      <c r="H40" s="578" t="s">
        <v>56</v>
      </c>
      <c r="I40" s="579"/>
      <c r="J40" s="580"/>
      <c r="K40" s="581" t="s">
        <v>52</v>
      </c>
      <c r="L40" s="582"/>
      <c r="M40" s="582"/>
      <c r="N40" s="553"/>
      <c r="O40" s="144"/>
    </row>
    <row r="41" spans="1:36" ht="25.15" customHeight="1" thickBot="1">
      <c r="A41" s="39"/>
      <c r="B41" s="568" t="str">
        <f>'TÜM YIL SAAT HESAPLAMA '!C2</f>
        <v>A kişisi</v>
      </c>
      <c r="C41" s="569"/>
      <c r="D41" s="98">
        <f t="shared" ref="D41:D54" si="18">(D75*I75)+(E75*K75)+(G75*L75)+(A41)+N41</f>
        <v>85</v>
      </c>
      <c r="E41" s="89" t="str">
        <f>K58</f>
        <v>A kişisi (MS)</v>
      </c>
      <c r="F41" s="90"/>
      <c r="G41" s="91">
        <f t="shared" ref="G41:G54" si="19">(L58*I75)+(M58*I75)+(N58*I75)-(L41*I75)+(L41*L75)+(O58*K75)+(A41)</f>
        <v>0</v>
      </c>
      <c r="H41" s="583" t="str">
        <f>B41</f>
        <v>A kişisi</v>
      </c>
      <c r="I41" s="583"/>
      <c r="J41" s="571">
        <v>1</v>
      </c>
      <c r="K41" s="572"/>
      <c r="L41" s="584"/>
      <c r="M41" s="585"/>
      <c r="N41" s="148"/>
      <c r="O41" s="149"/>
      <c r="P41" s="149"/>
    </row>
    <row r="42" spans="1:36" ht="25.15" customHeight="1" thickBot="1">
      <c r="A42" s="41"/>
      <c r="B42" s="568" t="str">
        <f>'TÜM YIL SAAT HESAPLAMA '!G2</f>
        <v>C kişisi</v>
      </c>
      <c r="C42" s="569"/>
      <c r="D42" s="98">
        <f t="shared" si="18"/>
        <v>197</v>
      </c>
      <c r="E42" s="92" t="str">
        <f t="shared" ref="E42:E54" si="20">K59</f>
        <v>C kişisi (MS)</v>
      </c>
      <c r="F42" s="93"/>
      <c r="G42" s="91">
        <f t="shared" si="19"/>
        <v>0</v>
      </c>
      <c r="H42" s="570" t="str">
        <f>B42</f>
        <v>C kişisi</v>
      </c>
      <c r="I42" s="570"/>
      <c r="J42" s="571">
        <v>2</v>
      </c>
      <c r="K42" s="572"/>
      <c r="L42" s="573"/>
      <c r="M42" s="574"/>
      <c r="N42" s="150">
        <v>-2</v>
      </c>
      <c r="O42" s="149"/>
      <c r="P42" s="149"/>
    </row>
    <row r="43" spans="1:36" ht="25.15" customHeight="1" thickBot="1">
      <c r="A43" s="41"/>
      <c r="B43" s="568" t="str">
        <f>'TÜM YIL SAAT HESAPLAMA '!I2</f>
        <v>D kişisi</v>
      </c>
      <c r="C43" s="569"/>
      <c r="D43" s="98">
        <f t="shared" si="18"/>
        <v>0</v>
      </c>
      <c r="E43" s="92" t="str">
        <f t="shared" si="20"/>
        <v>D kişisi (MS)</v>
      </c>
      <c r="F43" s="93"/>
      <c r="G43" s="91">
        <f t="shared" si="19"/>
        <v>0</v>
      </c>
      <c r="H43" s="570" t="str">
        <f t="shared" ref="H43:H51" si="21">B43</f>
        <v>D kişisi</v>
      </c>
      <c r="I43" s="570"/>
      <c r="J43" s="571"/>
      <c r="K43" s="572"/>
      <c r="L43" s="573"/>
      <c r="M43" s="574"/>
      <c r="N43" s="150"/>
      <c r="O43" s="149"/>
      <c r="P43" s="151"/>
    </row>
    <row r="44" spans="1:36" ht="25.15" customHeight="1" thickBot="1">
      <c r="A44" s="41"/>
      <c r="B44" s="568" t="str">
        <f>'TÜM YIL SAAT HESAPLAMA '!K2</f>
        <v>E kişisi</v>
      </c>
      <c r="C44" s="569"/>
      <c r="D44" s="98">
        <f t="shared" si="18"/>
        <v>176.5</v>
      </c>
      <c r="E44" s="92" t="str">
        <f t="shared" si="20"/>
        <v>E kişisi (MS)</v>
      </c>
      <c r="F44" s="93"/>
      <c r="G44" s="91">
        <f t="shared" si="19"/>
        <v>0</v>
      </c>
      <c r="H44" s="570" t="str">
        <f t="shared" si="21"/>
        <v>E kişisi</v>
      </c>
      <c r="I44" s="570"/>
      <c r="J44" s="571">
        <v>2</v>
      </c>
      <c r="K44" s="586"/>
      <c r="L44" s="587"/>
      <c r="M44" s="587"/>
      <c r="N44" s="150"/>
      <c r="O44" s="149"/>
      <c r="P44" s="151"/>
    </row>
    <row r="45" spans="1:36" ht="24.6" customHeight="1" thickBot="1">
      <c r="A45" s="41"/>
      <c r="B45" s="588" t="str">
        <f>'TÜM YIL SAAT HESAPLAMA '!M2</f>
        <v>F kişisi</v>
      </c>
      <c r="C45" s="569"/>
      <c r="D45" s="98">
        <f t="shared" si="18"/>
        <v>91.5</v>
      </c>
      <c r="E45" s="92" t="str">
        <f t="shared" si="20"/>
        <v>F kişisi (MS)</v>
      </c>
      <c r="F45" s="93"/>
      <c r="G45" s="91">
        <f t="shared" si="19"/>
        <v>5</v>
      </c>
      <c r="H45" s="570" t="str">
        <f t="shared" si="21"/>
        <v>F kişisi</v>
      </c>
      <c r="I45" s="570"/>
      <c r="J45" s="571"/>
      <c r="K45" s="572"/>
      <c r="L45" s="573">
        <v>1</v>
      </c>
      <c r="M45" s="574"/>
      <c r="N45" s="150">
        <v>-4</v>
      </c>
      <c r="O45" s="149"/>
      <c r="P45" s="151"/>
    </row>
    <row r="46" spans="1:36" ht="25.15" customHeight="1" thickBot="1">
      <c r="A46" s="41"/>
      <c r="B46" s="568" t="str">
        <f>'TÜM YIL SAAT HESAPLAMA '!O2</f>
        <v>G kişisi</v>
      </c>
      <c r="C46" s="569"/>
      <c r="D46" s="98">
        <f t="shared" si="18"/>
        <v>179.5</v>
      </c>
      <c r="E46" s="92" t="str">
        <f t="shared" si="20"/>
        <v>G kişisi (MS)</v>
      </c>
      <c r="F46" s="93"/>
      <c r="G46" s="91">
        <f t="shared" si="19"/>
        <v>0</v>
      </c>
      <c r="H46" s="570" t="str">
        <f t="shared" si="21"/>
        <v>G kişisi</v>
      </c>
      <c r="I46" s="570"/>
      <c r="J46" s="571">
        <v>1</v>
      </c>
      <c r="K46" s="572"/>
      <c r="L46" s="573"/>
      <c r="M46" s="574"/>
      <c r="N46" s="150"/>
      <c r="O46" s="149"/>
      <c r="P46" s="151"/>
    </row>
    <row r="47" spans="1:36" ht="25.15" customHeight="1" thickBot="1">
      <c r="A47" s="41"/>
      <c r="B47" s="568" t="str">
        <f>'TÜM YIL SAAT HESAPLAMA '!Q2</f>
        <v>H kişisi</v>
      </c>
      <c r="C47" s="569"/>
      <c r="D47" s="98">
        <f t="shared" si="18"/>
        <v>179.5</v>
      </c>
      <c r="E47" s="92" t="str">
        <f t="shared" si="20"/>
        <v>H kişisi (MS)</v>
      </c>
      <c r="F47" s="93"/>
      <c r="G47" s="91">
        <f t="shared" si="19"/>
        <v>0</v>
      </c>
      <c r="H47" s="570" t="str">
        <f t="shared" si="21"/>
        <v>H kişisi</v>
      </c>
      <c r="I47" s="570"/>
      <c r="J47" s="571"/>
      <c r="K47" s="572"/>
      <c r="L47" s="573"/>
      <c r="M47" s="574"/>
      <c r="N47" s="150"/>
      <c r="O47" s="149"/>
      <c r="P47" s="151"/>
    </row>
    <row r="48" spans="1:36" ht="25.15" customHeight="1" thickBot="1">
      <c r="A48" s="41"/>
      <c r="B48" s="568" t="str">
        <f>'TÜM YIL SAAT HESAPLAMA '!S2</f>
        <v>I kişisi</v>
      </c>
      <c r="C48" s="569"/>
      <c r="D48" s="98">
        <f t="shared" si="18"/>
        <v>189</v>
      </c>
      <c r="E48" s="92" t="str">
        <f t="shared" si="20"/>
        <v>I kişisi (MS)</v>
      </c>
      <c r="F48" s="93"/>
      <c r="G48" s="94">
        <f t="shared" si="19"/>
        <v>0</v>
      </c>
      <c r="H48" s="591" t="str">
        <f t="shared" si="21"/>
        <v>I kişisi</v>
      </c>
      <c r="I48" s="592"/>
      <c r="J48" s="571">
        <v>2</v>
      </c>
      <c r="K48" s="572"/>
      <c r="L48" s="573"/>
      <c r="M48" s="574"/>
      <c r="N48" s="150">
        <v>-5</v>
      </c>
      <c r="O48" s="149"/>
      <c r="P48" s="151"/>
    </row>
    <row r="49" spans="1:17" ht="25.15" customHeight="1" thickBot="1">
      <c r="A49" s="41"/>
      <c r="B49" s="568" t="s">
        <v>173</v>
      </c>
      <c r="C49" s="569"/>
      <c r="D49" s="98">
        <f t="shared" si="18"/>
        <v>186</v>
      </c>
      <c r="E49" s="92" t="str">
        <f t="shared" si="20"/>
        <v>J kişisi (MS)</v>
      </c>
      <c r="F49" s="93"/>
      <c r="G49" s="94">
        <f t="shared" si="19"/>
        <v>0</v>
      </c>
      <c r="H49" s="591" t="str">
        <f t="shared" si="21"/>
        <v>J kişisi</v>
      </c>
      <c r="I49" s="592"/>
      <c r="J49" s="571">
        <v>2</v>
      </c>
      <c r="K49" s="572"/>
      <c r="L49" s="573"/>
      <c r="M49" s="574"/>
      <c r="N49" s="150"/>
      <c r="O49" s="149"/>
      <c r="P49" s="151"/>
    </row>
    <row r="50" spans="1:17" ht="27" customHeight="1" thickBot="1">
      <c r="A50" s="41"/>
      <c r="B50" s="589" t="str">
        <f>'TÜM YIL SAAT HESAPLAMA '!W2</f>
        <v>K kişisi</v>
      </c>
      <c r="C50" s="590"/>
      <c r="D50" s="98">
        <f t="shared" si="18"/>
        <v>172.5</v>
      </c>
      <c r="E50" s="92" t="str">
        <f t="shared" si="20"/>
        <v>K kişisi (MS)</v>
      </c>
      <c r="F50" s="93"/>
      <c r="G50" s="94">
        <f t="shared" si="19"/>
        <v>0</v>
      </c>
      <c r="H50" s="591" t="str">
        <f t="shared" si="21"/>
        <v>K kişisi</v>
      </c>
      <c r="I50" s="592"/>
      <c r="J50" s="571"/>
      <c r="K50" s="572"/>
      <c r="L50" s="573"/>
      <c r="M50" s="574"/>
      <c r="N50" s="150"/>
      <c r="O50" s="149"/>
      <c r="P50" s="151"/>
    </row>
    <row r="51" spans="1:17" ht="27" customHeight="1" thickBot="1">
      <c r="A51" s="41"/>
      <c r="B51" s="568" t="str">
        <f>'TÜM YIL SAAT HESAPLAMA '!Y2</f>
        <v>L kişisi</v>
      </c>
      <c r="C51" s="569"/>
      <c r="D51" s="98">
        <f t="shared" si="18"/>
        <v>177</v>
      </c>
      <c r="E51" s="92" t="str">
        <f t="shared" si="20"/>
        <v>L kişisi (MS)</v>
      </c>
      <c r="F51" s="93"/>
      <c r="G51" s="94">
        <f t="shared" si="19"/>
        <v>8</v>
      </c>
      <c r="H51" s="591" t="str">
        <f t="shared" si="21"/>
        <v>L kişisi</v>
      </c>
      <c r="I51" s="592"/>
      <c r="J51" s="571">
        <v>2</v>
      </c>
      <c r="K51" s="572"/>
      <c r="L51" s="573"/>
      <c r="M51" s="574"/>
      <c r="N51" s="150"/>
      <c r="O51" s="149"/>
      <c r="P51" s="151"/>
    </row>
    <row r="52" spans="1:17" ht="27" customHeight="1" thickBot="1">
      <c r="A52" s="41"/>
      <c r="B52" s="568" t="str">
        <f>'TÜM YIL SAAT HESAPLAMA '!AA2</f>
        <v>M kişisi</v>
      </c>
      <c r="C52" s="569"/>
      <c r="D52" s="98">
        <f t="shared" si="18"/>
        <v>0</v>
      </c>
      <c r="E52" s="92" t="str">
        <f t="shared" si="20"/>
        <v>M kişisi (MS)</v>
      </c>
      <c r="F52" s="93"/>
      <c r="G52" s="94">
        <f t="shared" si="19"/>
        <v>0</v>
      </c>
      <c r="H52" s="591" t="str">
        <f>B52</f>
        <v>M kişisi</v>
      </c>
      <c r="I52" s="592"/>
      <c r="J52" s="571"/>
      <c r="K52" s="572"/>
      <c r="L52" s="573"/>
      <c r="M52" s="574"/>
      <c r="N52" s="150"/>
      <c r="O52" s="149"/>
      <c r="P52" s="151"/>
    </row>
    <row r="53" spans="1:17" ht="27" customHeight="1" thickBot="1">
      <c r="A53" s="41"/>
      <c r="B53" s="568" t="str">
        <f>'TÜM YIL SAAT HESAPLAMA '!AC2</f>
        <v>N kişisi</v>
      </c>
      <c r="C53" s="569"/>
      <c r="D53" s="98">
        <f t="shared" si="18"/>
        <v>0</v>
      </c>
      <c r="E53" s="92" t="str">
        <f t="shared" si="20"/>
        <v>N kişisi (MS)</v>
      </c>
      <c r="F53" s="93"/>
      <c r="G53" s="94">
        <f t="shared" si="19"/>
        <v>0</v>
      </c>
      <c r="H53" s="591" t="str">
        <f t="shared" ref="H53:H54" si="22">B53</f>
        <v>N kişisi</v>
      </c>
      <c r="I53" s="592"/>
      <c r="J53" s="571"/>
      <c r="K53" s="572"/>
      <c r="L53" s="573"/>
      <c r="M53" s="574"/>
      <c r="N53" s="150"/>
      <c r="O53" s="149"/>
      <c r="P53" s="151"/>
    </row>
    <row r="54" spans="1:17" s="152" customFormat="1" ht="26.25" customHeight="1" thickBot="1">
      <c r="A54" s="41"/>
      <c r="B54" s="593" t="str">
        <f>'TÜM YIL SAAT HESAPLAMA '!AE2</f>
        <v>YENİ PERSONEL 3</v>
      </c>
      <c r="C54" s="594"/>
      <c r="D54" s="98">
        <f t="shared" si="18"/>
        <v>0</v>
      </c>
      <c r="E54" s="95" t="str">
        <f t="shared" si="20"/>
        <v>YENİ PERSONEL 3 (MS)</v>
      </c>
      <c r="F54" s="96"/>
      <c r="G54" s="94">
        <f t="shared" si="19"/>
        <v>0</v>
      </c>
      <c r="H54" s="595" t="str">
        <f t="shared" si="22"/>
        <v>YENİ PERSONEL 3</v>
      </c>
      <c r="I54" s="596"/>
      <c r="J54" s="571"/>
      <c r="K54" s="572"/>
      <c r="L54" s="597"/>
      <c r="M54" s="598"/>
      <c r="N54" s="150"/>
      <c r="O54" s="149"/>
      <c r="P54" s="151"/>
    </row>
    <row r="55" spans="1:17" ht="19.899999999999999" hidden="1" customHeight="1" thickBot="1">
      <c r="A55" s="82"/>
      <c r="B55" s="599"/>
      <c r="C55" s="599"/>
      <c r="D55" s="153"/>
      <c r="E55" s="153"/>
      <c r="F55" s="153"/>
      <c r="G55" s="45"/>
      <c r="H55" s="225"/>
      <c r="I55" s="154"/>
      <c r="J55" s="225"/>
      <c r="K55" s="47"/>
      <c r="L55" s="155"/>
      <c r="M55" s="156"/>
      <c r="N55" s="157"/>
      <c r="O55" s="149"/>
      <c r="P55" s="151"/>
    </row>
    <row r="56" spans="1:17" ht="19.899999999999999" hidden="1" customHeight="1">
      <c r="A56" s="82"/>
      <c r="B56" s="599"/>
      <c r="C56" s="599"/>
      <c r="D56" s="4" t="s">
        <v>9</v>
      </c>
      <c r="E56" s="5" t="s">
        <v>2</v>
      </c>
      <c r="F56" s="5"/>
      <c r="G56" s="51" t="s">
        <v>10</v>
      </c>
      <c r="H56" s="51" t="s">
        <v>9</v>
      </c>
      <c r="I56" s="52" t="s">
        <v>17</v>
      </c>
      <c r="J56" s="226"/>
      <c r="K56" s="53"/>
      <c r="L56" s="601" t="s">
        <v>48</v>
      </c>
      <c r="M56" s="603" t="s">
        <v>49</v>
      </c>
      <c r="N56" s="606" t="s">
        <v>47</v>
      </c>
      <c r="O56" s="607" t="s">
        <v>46</v>
      </c>
      <c r="P56" s="149"/>
      <c r="Q56" s="151"/>
    </row>
    <row r="57" spans="1:17" ht="19.899999999999999" hidden="1" customHeight="1" thickBot="1">
      <c r="A57" s="82"/>
      <c r="B57" s="600"/>
      <c r="C57" s="600"/>
      <c r="D57" s="54" t="s">
        <v>8</v>
      </c>
      <c r="E57" s="55" t="s">
        <v>8</v>
      </c>
      <c r="F57" s="55"/>
      <c r="G57" s="55" t="s">
        <v>8</v>
      </c>
      <c r="H57" s="55" t="s">
        <v>1</v>
      </c>
      <c r="I57" s="56" t="s">
        <v>11</v>
      </c>
      <c r="J57" s="57"/>
      <c r="K57" s="58"/>
      <c r="L57" s="602"/>
      <c r="M57" s="603"/>
      <c r="N57" s="606"/>
      <c r="O57" s="607"/>
      <c r="P57" s="149"/>
      <c r="Q57" s="151"/>
    </row>
    <row r="58" spans="1:17" ht="19.899999999999999" hidden="1" customHeight="1">
      <c r="A58" s="82"/>
      <c r="B58" s="604" t="str">
        <f>B41</f>
        <v>A kişisi</v>
      </c>
      <c r="C58" s="605"/>
      <c r="D58" s="59">
        <f>COUNTIF(C3:F36,"*" &amp; B58 &amp; "*")</f>
        <v>11</v>
      </c>
      <c r="E58" s="60">
        <f>COUNTIF(H3:H37,"*" &amp; B58 &amp; "*")</f>
        <v>0</v>
      </c>
      <c r="F58" s="60"/>
      <c r="G58" s="60">
        <f>COUNTIF(K3:L37,"*" &amp; B58 &amp; "*")</f>
        <v>0</v>
      </c>
      <c r="H58" s="60">
        <f>COUNTIF(G3:G36,"*" &amp; B58 &amp; "*")</f>
        <v>0</v>
      </c>
      <c r="I58" s="61">
        <f>J41</f>
        <v>1</v>
      </c>
      <c r="J58" s="226"/>
      <c r="K58" s="224" t="str">
        <f>B58&amp;" "&amp;"(MS)"</f>
        <v>A kişisi (MS)</v>
      </c>
      <c r="L58" s="62">
        <f>COUNTIF(C3:F36,"*" &amp; K58 &amp; "*")</f>
        <v>0</v>
      </c>
      <c r="M58" s="63">
        <f>COUNTIF(H3:H37,"*" &amp; K58 &amp; "*")</f>
        <v>0</v>
      </c>
      <c r="N58" s="64">
        <f>COUNTIF(K3:L37,"*" &amp; K58 &amp; "*")</f>
        <v>0</v>
      </c>
      <c r="O58" s="33">
        <f>COUNTIF(G3:G36,"*" &amp; K58 &amp; "*")</f>
        <v>0</v>
      </c>
      <c r="P58" s="149"/>
      <c r="Q58" s="151"/>
    </row>
    <row r="59" spans="1:17" ht="19.899999999999999" hidden="1" customHeight="1">
      <c r="A59" s="82"/>
      <c r="B59" s="604" t="str">
        <f t="shared" ref="B59:B68" si="23">B42</f>
        <v>C kişisi</v>
      </c>
      <c r="C59" s="605"/>
      <c r="D59" s="65">
        <f>COUNTIF(C3:F36,"*" &amp; B59 &amp; "*")</f>
        <v>14</v>
      </c>
      <c r="E59" s="60">
        <f>COUNTIF(H3:H37,"*" &amp; B59 &amp; "*")</f>
        <v>0</v>
      </c>
      <c r="F59" s="60"/>
      <c r="G59" s="60">
        <f>COUNTIF(K3:L37,"*" &amp; B59 &amp; "*")</f>
        <v>0</v>
      </c>
      <c r="H59" s="60">
        <f>COUNTIF(G3:G36,"*" &amp; B59 &amp; "*")</f>
        <v>6</v>
      </c>
      <c r="I59" s="66">
        <f>J42</f>
        <v>2</v>
      </c>
      <c r="J59" s="67"/>
      <c r="K59" s="224" t="str">
        <f>B59&amp;" "&amp;"(MS)"</f>
        <v>C kişisi (MS)</v>
      </c>
      <c r="L59" s="62">
        <f>COUNTIF(C3:F36,"*" &amp; K59 &amp; "*")</f>
        <v>0</v>
      </c>
      <c r="M59" s="63">
        <f>COUNTIF(H3:H37,"*" &amp; K59 &amp; "*")</f>
        <v>0</v>
      </c>
      <c r="N59" s="64">
        <f>COUNTIF(K3:L37,"*" &amp; K59 &amp; "*")</f>
        <v>0</v>
      </c>
      <c r="O59" s="33">
        <f>COUNTIF(G3:G36,"*" &amp; K59 &amp; "*")</f>
        <v>0</v>
      </c>
      <c r="P59" s="149"/>
      <c r="Q59" s="151"/>
    </row>
    <row r="60" spans="1:17" ht="19.899999999999999" hidden="1" customHeight="1">
      <c r="A60" s="82"/>
      <c r="B60" s="604" t="str">
        <f t="shared" si="23"/>
        <v>D kişisi</v>
      </c>
      <c r="C60" s="605"/>
      <c r="D60" s="59">
        <f>COUNTIF(C3:F36,"*" &amp; B60 &amp; "*")</f>
        <v>0</v>
      </c>
      <c r="E60" s="60">
        <f>COUNTIF(H3:H37,"*" &amp; B60 &amp; "*")</f>
        <v>0</v>
      </c>
      <c r="F60" s="60"/>
      <c r="G60" s="60">
        <f>COUNTIF(K3:L37,"*" &amp; B60 &amp; "*")</f>
        <v>0</v>
      </c>
      <c r="H60" s="60">
        <f>COUNTIF(G3:G36,"*" &amp; B60 &amp; "*")</f>
        <v>0</v>
      </c>
      <c r="I60" s="61">
        <f t="shared" ref="I60:I71" si="24">J43</f>
        <v>0</v>
      </c>
      <c r="J60" s="67"/>
      <c r="K60" s="224" t="str">
        <f t="shared" ref="K60:K71" si="25">B60&amp;" "&amp;"(MS)"</f>
        <v>D kişisi (MS)</v>
      </c>
      <c r="L60" s="62">
        <f>COUNTIF(C3:F36,"*" &amp; K60 &amp; "*")</f>
        <v>0</v>
      </c>
      <c r="M60" s="63">
        <f>COUNTIF(H3:H37,"*" &amp; K60 &amp; "*")</f>
        <v>0</v>
      </c>
      <c r="N60" s="64">
        <f>COUNTIF(K3:L37,"*" &amp; K60 &amp; "*")</f>
        <v>0</v>
      </c>
      <c r="O60" s="33">
        <f>COUNTIF(G3:G36,"*" &amp; K60 &amp; "*")</f>
        <v>0</v>
      </c>
      <c r="P60" s="149"/>
      <c r="Q60" s="151"/>
    </row>
    <row r="61" spans="1:17" ht="19.899999999999999" hidden="1" customHeight="1">
      <c r="A61" s="82"/>
      <c r="B61" s="604" t="str">
        <f>B44</f>
        <v>E kişisi</v>
      </c>
      <c r="C61" s="605"/>
      <c r="D61" s="59">
        <f>COUNTIF(C3:F36,"*" &amp; B61 &amp; "*")</f>
        <v>17</v>
      </c>
      <c r="E61" s="60">
        <f>COUNTIF(H3:H37,"*" &amp; B61 &amp; "*")</f>
        <v>0</v>
      </c>
      <c r="F61" s="60"/>
      <c r="G61" s="60">
        <f>COUNTIF(K3:L37,"*" &amp; B61 &amp; "*")</f>
        <v>0</v>
      </c>
      <c r="H61" s="60">
        <f>COUNTIF(G3:G36,"*" &amp; B61 &amp; "*")</f>
        <v>3</v>
      </c>
      <c r="I61" s="66">
        <f t="shared" si="24"/>
        <v>2</v>
      </c>
      <c r="J61" s="67"/>
      <c r="K61" s="224" t="str">
        <f t="shared" si="25"/>
        <v>E kişisi (MS)</v>
      </c>
      <c r="L61" s="62">
        <f>COUNTIF(C3:F36,"*" &amp; K61 &amp; "*")</f>
        <v>0</v>
      </c>
      <c r="M61" s="63">
        <f>COUNTIF(H3:H37,"*" &amp; K61 &amp; "*")</f>
        <v>0</v>
      </c>
      <c r="N61" s="64">
        <f>COUNTIF(K3:L37,"*" &amp; K61 &amp; "*")</f>
        <v>0</v>
      </c>
      <c r="O61" s="33">
        <f>COUNTIF(G3:G36,"*" &amp; K61 &amp; "*")</f>
        <v>0</v>
      </c>
      <c r="P61" s="149"/>
      <c r="Q61" s="151"/>
    </row>
    <row r="62" spans="1:17" ht="27" hidden="1" customHeight="1">
      <c r="A62" s="82"/>
      <c r="B62" s="604" t="str">
        <f>B45</f>
        <v>F kişisi</v>
      </c>
      <c r="C62" s="605"/>
      <c r="D62" s="59">
        <f>COUNTIF(C3:F36,"*" &amp; B62 &amp; "*")</f>
        <v>5</v>
      </c>
      <c r="E62" s="60">
        <f>COUNTIF(H3:H37,"*" &amp; B62 &amp; "*")</f>
        <v>0</v>
      </c>
      <c r="F62" s="60"/>
      <c r="G62" s="60">
        <f>COUNTIF(K3:L37,"*" &amp; B62 &amp; "*")</f>
        <v>5</v>
      </c>
      <c r="H62" s="60">
        <f>COUNTIF(G3:G36,"*" &amp; B62 &amp; "*")</f>
        <v>1</v>
      </c>
      <c r="I62" s="61">
        <f>J45</f>
        <v>0</v>
      </c>
      <c r="J62" s="67"/>
      <c r="K62" s="224" t="str">
        <f t="shared" si="25"/>
        <v>F kişisi (MS)</v>
      </c>
      <c r="L62" s="59">
        <f>COUNTIF(C3:F36,"*" &amp; K62 &amp; "*")</f>
        <v>1</v>
      </c>
      <c r="M62" s="63">
        <f>COUNTIF(H3:H37,"*" &amp; K62 &amp; "*")</f>
        <v>0</v>
      </c>
      <c r="N62" s="64">
        <f>COUNTIF(K3:L37,"*" &amp; K62 &amp; "*")</f>
        <v>0</v>
      </c>
      <c r="O62" s="33">
        <f>COUNTIF(G3:G36,"*" &amp; K62 &amp; "*")</f>
        <v>0</v>
      </c>
      <c r="P62" s="149"/>
      <c r="Q62" s="151"/>
    </row>
    <row r="63" spans="1:17" ht="27" hidden="1" customHeight="1">
      <c r="A63" s="82"/>
      <c r="B63" s="604" t="str">
        <f t="shared" si="23"/>
        <v>G kişisi</v>
      </c>
      <c r="C63" s="605"/>
      <c r="D63" s="59">
        <f>COUNTIF(C3:F36,"*" &amp; B63 &amp; "*")</f>
        <v>10</v>
      </c>
      <c r="E63" s="60">
        <f>COUNTIF(H3:H37,"*" &amp; B63 &amp; "*")</f>
        <v>0</v>
      </c>
      <c r="F63" s="60"/>
      <c r="G63" s="60">
        <f>COUNTIF(K3:L37,"*" &amp; B63 &amp; "*")</f>
        <v>7</v>
      </c>
      <c r="H63" s="60">
        <f>COUNTIF(G3:G36,"*" &amp; B63 &amp; "*")</f>
        <v>3</v>
      </c>
      <c r="I63" s="66">
        <f t="shared" si="24"/>
        <v>1</v>
      </c>
      <c r="J63" s="67"/>
      <c r="K63" s="224" t="str">
        <f t="shared" si="25"/>
        <v>G kişisi (MS)</v>
      </c>
      <c r="L63" s="59">
        <f>COUNTIF(C3:F36,"*" &amp; K63 &amp; "*")</f>
        <v>0</v>
      </c>
      <c r="M63" s="63">
        <f>COUNTIF(H3:H37,"*" &amp; K63 &amp; "*")</f>
        <v>0</v>
      </c>
      <c r="N63" s="64">
        <f>COUNTIF(K3:L37,"*" &amp; K63 &amp; "*")</f>
        <v>0</v>
      </c>
      <c r="O63" s="33">
        <f>COUNTIF(G3:G36,"*" &amp; K63 &amp; "*")</f>
        <v>0</v>
      </c>
      <c r="P63" s="149"/>
      <c r="Q63" s="151"/>
    </row>
    <row r="64" spans="1:17" ht="27" hidden="1" customHeight="1">
      <c r="A64" s="82"/>
      <c r="B64" s="604" t="str">
        <f t="shared" si="23"/>
        <v>H kişisi</v>
      </c>
      <c r="C64" s="605"/>
      <c r="D64" s="59">
        <f>COUNTIF(C3:F36,"*" &amp; B64 &amp; "*")</f>
        <v>5</v>
      </c>
      <c r="E64" s="60">
        <f>COUNTIF(H3:H37,"*" &amp; B64 &amp; "*")</f>
        <v>0</v>
      </c>
      <c r="F64" s="60"/>
      <c r="G64" s="60">
        <f>COUNTIF(K3:L37,"*" &amp; B64 &amp; "*")</f>
        <v>0</v>
      </c>
      <c r="H64" s="60">
        <f>COUNTIF(G3:G36,"*" &amp; B64 &amp; "*")</f>
        <v>9</v>
      </c>
      <c r="I64" s="61">
        <f t="shared" si="24"/>
        <v>0</v>
      </c>
      <c r="J64" s="45"/>
      <c r="K64" s="224" t="str">
        <f t="shared" si="25"/>
        <v>H kişisi (MS)</v>
      </c>
      <c r="L64" s="59">
        <f>COUNTIF(C3:F36,"*" &amp; K64 &amp; "*")</f>
        <v>0</v>
      </c>
      <c r="M64" s="63">
        <f>COUNTIF(K3:L37,"*" &amp; K64 &amp; "*")</f>
        <v>0</v>
      </c>
      <c r="N64" s="64">
        <f>COUNTIF(K3:L37,"*" &amp; K64 &amp; "*")</f>
        <v>0</v>
      </c>
      <c r="O64" s="33">
        <f>COUNTIF(G3:G36,"*" &amp; K64 &amp; "*")</f>
        <v>0</v>
      </c>
      <c r="P64" s="149"/>
      <c r="Q64" s="151"/>
    </row>
    <row r="65" spans="1:17" ht="27" hidden="1" customHeight="1">
      <c r="A65" s="82"/>
      <c r="B65" s="604" t="str">
        <f t="shared" si="23"/>
        <v>I kişisi</v>
      </c>
      <c r="C65" s="605"/>
      <c r="D65" s="59">
        <f>COUNTIF(C3:F36,"*" &amp; B65 &amp; "*")</f>
        <v>0</v>
      </c>
      <c r="E65" s="60">
        <f>COUNTIF(H3:H37,"*" &amp; B65 &amp; "*")</f>
        <v>1</v>
      </c>
      <c r="F65" s="60"/>
      <c r="G65" s="60">
        <f>COUNTIF(K3:L37,"*" &amp; B65 &amp; "*")</f>
        <v>24</v>
      </c>
      <c r="H65" s="60">
        <f>COUNTIF(G3:G36,"*" &amp; B65 &amp; "*")</f>
        <v>0</v>
      </c>
      <c r="I65" s="66">
        <f>J48</f>
        <v>2</v>
      </c>
      <c r="J65" s="67"/>
      <c r="K65" s="224" t="str">
        <f t="shared" si="25"/>
        <v>I kişisi (MS)</v>
      </c>
      <c r="L65" s="59">
        <f>COUNTIF(C3:F36,"*" &amp; K65 &amp; "*")</f>
        <v>0</v>
      </c>
      <c r="M65" s="63">
        <f>COUNTIF(K3:L37,"*" &amp; K65 &amp; "*")</f>
        <v>0</v>
      </c>
      <c r="N65" s="64">
        <f>COUNTIF(K3:L37,"*" &amp; K65 &amp; "*")</f>
        <v>0</v>
      </c>
      <c r="O65" s="33">
        <f>COUNTIF(G3:G36,"*" &amp; K65 &amp; "*")</f>
        <v>0</v>
      </c>
      <c r="P65" s="149"/>
      <c r="Q65" s="151"/>
    </row>
    <row r="66" spans="1:17" ht="23.25" hidden="1" customHeight="1">
      <c r="A66" s="82"/>
      <c r="B66" s="604" t="str">
        <f t="shared" si="23"/>
        <v>J kişisi</v>
      </c>
      <c r="C66" s="605"/>
      <c r="D66" s="59">
        <f>COUNTIF(C3:F36,"*" &amp; B66 &amp; "*")</f>
        <v>0</v>
      </c>
      <c r="E66" s="60">
        <f>COUNTIF(H3:H37,"*" &amp; B66 &amp; "*")</f>
        <v>24</v>
      </c>
      <c r="F66" s="60"/>
      <c r="G66" s="60">
        <f>COUNTIF(K3:L37,"*" &amp; B66 &amp; "*")</f>
        <v>0</v>
      </c>
      <c r="H66" s="60">
        <f>COUNTIF(G3:G36,"*" &amp; B66 &amp; "*")</f>
        <v>0</v>
      </c>
      <c r="I66" s="61">
        <f t="shared" si="24"/>
        <v>2</v>
      </c>
      <c r="J66" s="67"/>
      <c r="K66" s="224" t="str">
        <f t="shared" si="25"/>
        <v>J kişisi (MS)</v>
      </c>
      <c r="L66" s="59">
        <f>COUNTIF(C3:F36,"*" &amp; K66 &amp; "*")</f>
        <v>0</v>
      </c>
      <c r="M66" s="63">
        <f>COUNTIF(H3:H37,"*" &amp; K66 &amp; "*")</f>
        <v>0</v>
      </c>
      <c r="N66" s="64">
        <f>COUNTIF(K3:L37,"*" &amp; K66 &amp; "*")</f>
        <v>0</v>
      </c>
      <c r="O66" s="33">
        <f>COUNTIF(G3:G36,"*" &amp; K66 &amp; "*")</f>
        <v>0</v>
      </c>
      <c r="P66" s="149"/>
      <c r="Q66" s="151"/>
    </row>
    <row r="67" spans="1:17" ht="27" hidden="1" customHeight="1">
      <c r="A67" s="82"/>
      <c r="B67" s="604" t="str">
        <f t="shared" si="23"/>
        <v>K kişisi</v>
      </c>
      <c r="C67" s="605"/>
      <c r="D67" s="59">
        <f>COUNTIF(C3:F36,"*" &amp; B67 &amp; "*")</f>
        <v>8</v>
      </c>
      <c r="E67" s="60">
        <f>COUNTIF(H3:H37,"*" &amp; B67 &amp; "*")</f>
        <v>0</v>
      </c>
      <c r="F67" s="60"/>
      <c r="G67" s="60">
        <f>COUNTIF(K3:L37,"*" &amp; B67 &amp; "*")</f>
        <v>0</v>
      </c>
      <c r="H67" s="60">
        <f>COUNTIF(G3:G36,"*" &amp; B67&amp; "*")</f>
        <v>7</v>
      </c>
      <c r="I67" s="66">
        <f t="shared" si="24"/>
        <v>0</v>
      </c>
      <c r="J67" s="67"/>
      <c r="K67" s="224" t="str">
        <f t="shared" si="25"/>
        <v>K kişisi (MS)</v>
      </c>
      <c r="L67" s="59">
        <f>COUNTIF(C3:F36,"*" &amp; K67 &amp; "*")</f>
        <v>0</v>
      </c>
      <c r="M67" s="63">
        <f>COUNTIF(H3:H37,"*" &amp; K67 &amp; "*")</f>
        <v>0</v>
      </c>
      <c r="N67" s="64">
        <f>COUNTIF(K3:L37,"*" &amp; K67 &amp; "*")</f>
        <v>0</v>
      </c>
      <c r="O67" s="33">
        <f>COUNTIF(G3:G36,"*" &amp; K67&amp; "*")</f>
        <v>0</v>
      </c>
      <c r="P67" s="149"/>
      <c r="Q67" s="151"/>
    </row>
    <row r="68" spans="1:17" ht="27" hidden="1" customHeight="1">
      <c r="A68" s="82"/>
      <c r="B68" s="604" t="str">
        <f t="shared" si="23"/>
        <v>L kişisi</v>
      </c>
      <c r="C68" s="605"/>
      <c r="D68" s="59">
        <f>COUNTIF(C3:F36,"*" &amp; B68 &amp; "*")</f>
        <v>6</v>
      </c>
      <c r="E68" s="60">
        <f>COUNTIF(H3:H37,"*" &amp; B68 &amp; "*")</f>
        <v>1</v>
      </c>
      <c r="F68" s="60"/>
      <c r="G68" s="60">
        <f>COUNTIF(K3:L37,"*" &amp; B68 &amp; "*")</f>
        <v>12</v>
      </c>
      <c r="H68" s="60">
        <f>COUNTIF(G3:G36,"*" &amp; B68 &amp; "*")</f>
        <v>2</v>
      </c>
      <c r="I68" s="61">
        <f t="shared" si="24"/>
        <v>2</v>
      </c>
      <c r="J68" s="67"/>
      <c r="K68" s="224" t="str">
        <f t="shared" si="25"/>
        <v>L kişisi (MS)</v>
      </c>
      <c r="L68" s="59">
        <f>COUNTIF(C3:F36,"*" &amp; K68 &amp; "*")</f>
        <v>1</v>
      </c>
      <c r="M68" s="63">
        <f>COUNTIF(H3:H37,"*" &amp; K68 &amp; "*")</f>
        <v>0</v>
      </c>
      <c r="N68" s="64">
        <f>COUNTIF(K3:L37,"*" &amp; K68 &amp; "*")</f>
        <v>0</v>
      </c>
      <c r="O68" s="33">
        <f>COUNTIF(G3:G36,"*" &amp; K68 &amp; "*")</f>
        <v>0</v>
      </c>
      <c r="P68" s="149"/>
      <c r="Q68" s="151"/>
    </row>
    <row r="69" spans="1:17" ht="27" hidden="1" customHeight="1">
      <c r="A69" s="82"/>
      <c r="B69" s="604" t="str">
        <f>B52</f>
        <v>M kişisi</v>
      </c>
      <c r="C69" s="605"/>
      <c r="D69" s="59">
        <f>COUNTIF(C3:F36,"*" &amp; B69 &amp; "*")</f>
        <v>0</v>
      </c>
      <c r="E69" s="60">
        <f>COUNTIF(H3:H37,"*" &amp; B69 &amp; "*")</f>
        <v>0</v>
      </c>
      <c r="F69" s="60"/>
      <c r="G69" s="60">
        <f>COUNTIF(K3:L37,"*" &amp; B69 &amp; "*")</f>
        <v>0</v>
      </c>
      <c r="H69" s="60">
        <f>COUNTIF(G3:G36,"*" &amp; B69 &amp; "*")</f>
        <v>0</v>
      </c>
      <c r="I69" s="66">
        <f t="shared" si="24"/>
        <v>0</v>
      </c>
      <c r="J69" s="226"/>
      <c r="K69" s="224" t="str">
        <f t="shared" si="25"/>
        <v>M kişisi (MS)</v>
      </c>
      <c r="L69" s="59">
        <f>COUNTIF(C3:F36,"*" &amp; K69 &amp; "*")</f>
        <v>0</v>
      </c>
      <c r="M69" s="63">
        <f>COUNTIF(H3:H37,"*" &amp; K69 &amp; "*")</f>
        <v>0</v>
      </c>
      <c r="N69" s="64">
        <f>COUNTIF(K3:L37,"*" &amp; K69 &amp; "*")</f>
        <v>0</v>
      </c>
      <c r="O69" s="33">
        <f>COUNTIF(G3:G36,"*" &amp; K69 &amp; "*")</f>
        <v>0</v>
      </c>
      <c r="P69" s="149"/>
      <c r="Q69" s="151"/>
    </row>
    <row r="70" spans="1:17" ht="27" hidden="1" customHeight="1">
      <c r="A70" s="82"/>
      <c r="B70" s="604" t="str">
        <f t="shared" ref="B70:B71" si="26">B53</f>
        <v>N kişisi</v>
      </c>
      <c r="C70" s="605"/>
      <c r="D70" s="59">
        <f>COUNTIF(C3:F36,"*" &amp; B70 &amp; "*")</f>
        <v>0</v>
      </c>
      <c r="E70" s="60">
        <f>COUNTIF(H3:H37,"*" &amp; B70 &amp; "*")</f>
        <v>0</v>
      </c>
      <c r="F70" s="60"/>
      <c r="G70" s="60">
        <f>COUNTIF(K3:L37,"*" &amp; B70 &amp; "*")</f>
        <v>0</v>
      </c>
      <c r="H70" s="60">
        <f>COUNTIF(G3:G36,"*" &amp; B70 &amp; "*")</f>
        <v>0</v>
      </c>
      <c r="I70" s="61">
        <f t="shared" si="24"/>
        <v>0</v>
      </c>
      <c r="J70" s="226"/>
      <c r="K70" s="224" t="str">
        <f t="shared" si="25"/>
        <v>N kişisi (MS)</v>
      </c>
      <c r="L70" s="59">
        <f>COUNTIF(C3:F36,"*" &amp; K70 &amp; "*")</f>
        <v>0</v>
      </c>
      <c r="M70" s="63">
        <f>COUNTIF(H3:H37,"*" &amp; K70 &amp; "*")</f>
        <v>0</v>
      </c>
      <c r="N70" s="64">
        <f>COUNTIF(K3:L37,"*" &amp; K70 &amp; "*")</f>
        <v>0</v>
      </c>
      <c r="O70" s="33">
        <f>COUNTIF(G3:G36,"*" &amp; K70 &amp; "*")</f>
        <v>0</v>
      </c>
      <c r="P70" s="149"/>
      <c r="Q70" s="151"/>
    </row>
    <row r="71" spans="1:17" ht="27" hidden="1" customHeight="1" thickBot="1">
      <c r="A71" s="82"/>
      <c r="B71" s="604" t="str">
        <f t="shared" si="26"/>
        <v>YENİ PERSONEL 3</v>
      </c>
      <c r="C71" s="605"/>
      <c r="D71" s="69">
        <f>COUNTIF(C3:F36,"*" &amp; B71 &amp; "*")</f>
        <v>0</v>
      </c>
      <c r="E71" s="70">
        <f>COUNTIF(H3:H37,"*" &amp; B71 &amp; "*")</f>
        <v>0</v>
      </c>
      <c r="F71" s="70"/>
      <c r="G71" s="70">
        <f>COUNTIF(K3:L37,"*" &amp; B71 &amp; "*")</f>
        <v>0</v>
      </c>
      <c r="H71" s="70">
        <f>COUNTIF(G3:G36,"*" &amp; B71 &amp; "*")</f>
        <v>0</v>
      </c>
      <c r="I71" s="66">
        <f t="shared" si="24"/>
        <v>0</v>
      </c>
      <c r="J71" s="226"/>
      <c r="K71" s="224" t="str">
        <f t="shared" si="25"/>
        <v>YENİ PERSONEL 3 (MS)</v>
      </c>
      <c r="L71" s="69">
        <f>COUNTIF(C3:F36,"*" &amp; K71 &amp; "*")</f>
        <v>0</v>
      </c>
      <c r="M71" s="63">
        <f>COUNTIF(H3:H37,"*" &amp; K71 &amp; "*")</f>
        <v>0</v>
      </c>
      <c r="N71" s="64">
        <f>COUNTIF(K3:L37,"*" &amp; K71 &amp; "*")</f>
        <v>0</v>
      </c>
      <c r="O71" s="33">
        <f>COUNTIF(G3:G36,"*" &amp; K71 &amp; "*")</f>
        <v>0</v>
      </c>
      <c r="P71" s="149"/>
      <c r="Q71" s="151"/>
    </row>
    <row r="72" spans="1:17" ht="27" hidden="1" customHeight="1">
      <c r="A72" s="82"/>
      <c r="B72" s="608"/>
      <c r="C72" s="608"/>
      <c r="D72" s="158"/>
      <c r="E72" s="158"/>
      <c r="F72" s="158"/>
      <c r="G72" s="158"/>
      <c r="H72" s="609"/>
      <c r="I72" s="226"/>
      <c r="J72" s="226"/>
      <c r="K72" s="224"/>
      <c r="L72" s="155"/>
      <c r="M72" s="156"/>
      <c r="N72" s="159"/>
      <c r="O72" s="149"/>
      <c r="P72" s="151"/>
    </row>
    <row r="73" spans="1:17" ht="27" hidden="1" customHeight="1">
      <c r="A73" s="82"/>
      <c r="B73" s="609"/>
      <c r="C73" s="609"/>
      <c r="D73" s="160" t="s">
        <v>13</v>
      </c>
      <c r="E73" s="161"/>
      <c r="F73" s="161"/>
      <c r="G73" s="162"/>
      <c r="H73" s="609"/>
      <c r="I73" s="614" t="s">
        <v>14</v>
      </c>
      <c r="J73" s="77"/>
      <c r="K73" s="616" t="s">
        <v>16</v>
      </c>
      <c r="L73" s="618" t="s">
        <v>18</v>
      </c>
      <c r="M73" s="156"/>
      <c r="N73" s="159"/>
      <c r="O73" s="149"/>
      <c r="P73" s="151"/>
    </row>
    <row r="74" spans="1:17" ht="27" hidden="1" customHeight="1">
      <c r="A74" s="82"/>
      <c r="B74" s="610"/>
      <c r="C74" s="610"/>
      <c r="D74" s="78" t="s">
        <v>8</v>
      </c>
      <c r="E74" s="77" t="s">
        <v>1</v>
      </c>
      <c r="F74" s="77"/>
      <c r="G74" s="77" t="s">
        <v>12</v>
      </c>
      <c r="H74" s="609"/>
      <c r="I74" s="615"/>
      <c r="J74" s="20"/>
      <c r="K74" s="617"/>
      <c r="L74" s="619"/>
      <c r="M74" s="156"/>
      <c r="N74" s="159"/>
      <c r="O74" s="149"/>
      <c r="P74" s="151"/>
    </row>
    <row r="75" spans="1:17" ht="21" hidden="1" customHeight="1">
      <c r="A75" s="82"/>
      <c r="B75" s="604" t="str">
        <f>B41</f>
        <v>A kişisi</v>
      </c>
      <c r="C75" s="592"/>
      <c r="D75" s="78">
        <f t="shared" ref="D75:D88" si="27">D58+E58+G58-I58</f>
        <v>10</v>
      </c>
      <c r="E75" s="77">
        <f t="shared" ref="E75:E88" si="28">H58</f>
        <v>0</v>
      </c>
      <c r="F75" s="77"/>
      <c r="G75" s="78">
        <f t="shared" ref="G75:G88" si="29">I58</f>
        <v>1</v>
      </c>
      <c r="H75" s="609"/>
      <c r="I75" s="20">
        <v>8</v>
      </c>
      <c r="J75" s="20">
        <v>8</v>
      </c>
      <c r="K75" s="79">
        <v>15.5</v>
      </c>
      <c r="L75" s="80">
        <v>5</v>
      </c>
      <c r="M75" s="156"/>
      <c r="N75" s="159"/>
      <c r="O75" s="149"/>
      <c r="P75" s="151"/>
    </row>
    <row r="76" spans="1:17" ht="21" hidden="1" customHeight="1">
      <c r="A76" s="82"/>
      <c r="B76" s="604" t="str">
        <f t="shared" ref="B76:B85" si="30">B42</f>
        <v>C kişisi</v>
      </c>
      <c r="C76" s="592"/>
      <c r="D76" s="78">
        <f t="shared" si="27"/>
        <v>12</v>
      </c>
      <c r="E76" s="77">
        <f t="shared" si="28"/>
        <v>6</v>
      </c>
      <c r="F76" s="77"/>
      <c r="G76" s="77">
        <f t="shared" si="29"/>
        <v>2</v>
      </c>
      <c r="H76" s="609"/>
      <c r="I76" s="20">
        <v>8</v>
      </c>
      <c r="J76" s="20">
        <v>8</v>
      </c>
      <c r="K76" s="79">
        <v>15.5</v>
      </c>
      <c r="L76" s="80">
        <v>5</v>
      </c>
      <c r="M76" s="156"/>
      <c r="N76" s="159"/>
      <c r="O76" s="149"/>
      <c r="P76" s="151"/>
    </row>
    <row r="77" spans="1:17" ht="21" hidden="1" customHeight="1">
      <c r="A77" s="82"/>
      <c r="B77" s="604" t="str">
        <f t="shared" si="30"/>
        <v>D kişisi</v>
      </c>
      <c r="C77" s="592"/>
      <c r="D77" s="78">
        <f t="shared" si="27"/>
        <v>0</v>
      </c>
      <c r="E77" s="78">
        <f t="shared" si="28"/>
        <v>0</v>
      </c>
      <c r="F77" s="78"/>
      <c r="G77" s="77">
        <f t="shared" si="29"/>
        <v>0</v>
      </c>
      <c r="H77" s="609"/>
      <c r="I77" s="20">
        <v>8</v>
      </c>
      <c r="J77" s="20">
        <v>8</v>
      </c>
      <c r="K77" s="79">
        <v>15.5</v>
      </c>
      <c r="L77" s="80">
        <v>5</v>
      </c>
      <c r="M77" s="156"/>
      <c r="N77" s="159"/>
      <c r="O77" s="149"/>
      <c r="P77" s="151"/>
    </row>
    <row r="78" spans="1:17" ht="21" hidden="1" customHeight="1">
      <c r="A78" s="82"/>
      <c r="B78" s="604" t="str">
        <f t="shared" si="30"/>
        <v>E kişisi</v>
      </c>
      <c r="C78" s="592"/>
      <c r="D78" s="78">
        <f t="shared" si="27"/>
        <v>15</v>
      </c>
      <c r="E78" s="77">
        <f t="shared" si="28"/>
        <v>3</v>
      </c>
      <c r="F78" s="77"/>
      <c r="G78" s="77">
        <f t="shared" si="29"/>
        <v>2</v>
      </c>
      <c r="H78" s="609"/>
      <c r="I78" s="20">
        <v>8</v>
      </c>
      <c r="J78" s="81">
        <v>8</v>
      </c>
      <c r="K78" s="79">
        <v>15.5</v>
      </c>
      <c r="L78" s="80">
        <v>5</v>
      </c>
      <c r="M78" s="156"/>
      <c r="N78" s="159"/>
      <c r="O78" s="149"/>
      <c r="P78" s="151"/>
    </row>
    <row r="79" spans="1:17" ht="21" hidden="1" customHeight="1">
      <c r="A79" s="82"/>
      <c r="B79" s="604" t="str">
        <f t="shared" si="30"/>
        <v>F kişisi</v>
      </c>
      <c r="C79" s="592"/>
      <c r="D79" s="78">
        <f t="shared" si="27"/>
        <v>10</v>
      </c>
      <c r="E79" s="77">
        <f t="shared" si="28"/>
        <v>1</v>
      </c>
      <c r="F79" s="77"/>
      <c r="G79" s="77">
        <f t="shared" si="29"/>
        <v>0</v>
      </c>
      <c r="H79" s="609"/>
      <c r="I79" s="20">
        <v>8</v>
      </c>
      <c r="J79" s="81">
        <v>8</v>
      </c>
      <c r="K79" s="79">
        <v>15.5</v>
      </c>
      <c r="L79" s="80">
        <v>5</v>
      </c>
      <c r="M79" s="156"/>
      <c r="N79" s="159"/>
      <c r="O79" s="149"/>
      <c r="P79" s="151"/>
    </row>
    <row r="80" spans="1:17" ht="21" hidden="1" customHeight="1">
      <c r="A80" s="82"/>
      <c r="B80" s="604" t="str">
        <f t="shared" si="30"/>
        <v>G kişisi</v>
      </c>
      <c r="C80" s="592"/>
      <c r="D80" s="78">
        <f t="shared" si="27"/>
        <v>16</v>
      </c>
      <c r="E80" s="77">
        <f t="shared" si="28"/>
        <v>3</v>
      </c>
      <c r="F80" s="77"/>
      <c r="G80" s="77">
        <f t="shared" si="29"/>
        <v>1</v>
      </c>
      <c r="H80" s="609"/>
      <c r="I80" s="20">
        <v>8</v>
      </c>
      <c r="J80" s="81">
        <v>8</v>
      </c>
      <c r="K80" s="79">
        <v>15.5</v>
      </c>
      <c r="L80" s="80">
        <v>5</v>
      </c>
      <c r="M80" s="156"/>
      <c r="N80" s="159"/>
      <c r="O80" s="149"/>
      <c r="P80" s="151"/>
    </row>
    <row r="81" spans="1:16" ht="21" hidden="1" customHeight="1">
      <c r="A81" s="82"/>
      <c r="B81" s="604" t="str">
        <f t="shared" si="30"/>
        <v>H kişisi</v>
      </c>
      <c r="C81" s="592"/>
      <c r="D81" s="78">
        <f t="shared" si="27"/>
        <v>5</v>
      </c>
      <c r="E81" s="77">
        <f t="shared" si="28"/>
        <v>9</v>
      </c>
      <c r="F81" s="77"/>
      <c r="G81" s="77">
        <f t="shared" si="29"/>
        <v>0</v>
      </c>
      <c r="H81" s="609"/>
      <c r="I81" s="20">
        <v>8</v>
      </c>
      <c r="J81" s="20">
        <v>8</v>
      </c>
      <c r="K81" s="79">
        <v>15.5</v>
      </c>
      <c r="L81" s="80">
        <v>5</v>
      </c>
      <c r="M81" s="156"/>
      <c r="N81" s="159"/>
      <c r="O81" s="149"/>
      <c r="P81" s="151"/>
    </row>
    <row r="82" spans="1:16" ht="21" hidden="1" customHeight="1">
      <c r="A82" s="82"/>
      <c r="B82" s="604" t="str">
        <f t="shared" si="30"/>
        <v>I kişisi</v>
      </c>
      <c r="C82" s="592"/>
      <c r="D82" s="78">
        <f t="shared" si="27"/>
        <v>23</v>
      </c>
      <c r="E82" s="77">
        <f t="shared" si="28"/>
        <v>0</v>
      </c>
      <c r="F82" s="77"/>
      <c r="G82" s="77">
        <f t="shared" si="29"/>
        <v>2</v>
      </c>
      <c r="H82" s="609"/>
      <c r="I82" s="20">
        <v>8</v>
      </c>
      <c r="J82" s="20">
        <v>8</v>
      </c>
      <c r="K82" s="79">
        <v>15.5</v>
      </c>
      <c r="L82" s="80">
        <v>5</v>
      </c>
      <c r="M82" s="156"/>
      <c r="N82" s="159"/>
      <c r="O82" s="149"/>
      <c r="P82" s="151"/>
    </row>
    <row r="83" spans="1:16" ht="21" hidden="1" customHeight="1">
      <c r="A83" s="82"/>
      <c r="B83" s="604" t="str">
        <f t="shared" si="30"/>
        <v>J kişisi</v>
      </c>
      <c r="C83" s="592"/>
      <c r="D83" s="78">
        <f t="shared" si="27"/>
        <v>22</v>
      </c>
      <c r="E83" s="77">
        <f t="shared" si="28"/>
        <v>0</v>
      </c>
      <c r="F83" s="77"/>
      <c r="G83" s="77">
        <f t="shared" si="29"/>
        <v>2</v>
      </c>
      <c r="H83" s="609"/>
      <c r="I83" s="20">
        <v>8</v>
      </c>
      <c r="J83" s="20">
        <v>8</v>
      </c>
      <c r="K83" s="79">
        <v>15.5</v>
      </c>
      <c r="L83" s="80">
        <v>5</v>
      </c>
      <c r="M83" s="156"/>
      <c r="N83" s="159"/>
      <c r="O83" s="149"/>
      <c r="P83" s="151"/>
    </row>
    <row r="84" spans="1:16" ht="21" hidden="1" customHeight="1">
      <c r="A84" s="82"/>
      <c r="B84" s="604" t="str">
        <f t="shared" si="30"/>
        <v>K kişisi</v>
      </c>
      <c r="C84" s="592"/>
      <c r="D84" s="78">
        <f t="shared" si="27"/>
        <v>8</v>
      </c>
      <c r="E84" s="78">
        <f t="shared" si="28"/>
        <v>7</v>
      </c>
      <c r="F84" s="78"/>
      <c r="G84" s="77">
        <f t="shared" si="29"/>
        <v>0</v>
      </c>
      <c r="H84" s="609"/>
      <c r="I84" s="20">
        <v>8</v>
      </c>
      <c r="J84" s="20">
        <v>8</v>
      </c>
      <c r="K84" s="79">
        <v>15.5</v>
      </c>
      <c r="L84" s="80">
        <v>5</v>
      </c>
      <c r="M84" s="156"/>
      <c r="N84" s="159"/>
      <c r="O84" s="149"/>
      <c r="P84" s="151"/>
    </row>
    <row r="85" spans="1:16" ht="21" hidden="1" customHeight="1">
      <c r="A85" s="82"/>
      <c r="B85" s="604" t="str">
        <f t="shared" si="30"/>
        <v>L kişisi</v>
      </c>
      <c r="C85" s="592"/>
      <c r="D85" s="78">
        <f t="shared" si="27"/>
        <v>17</v>
      </c>
      <c r="E85" s="77">
        <f t="shared" si="28"/>
        <v>2</v>
      </c>
      <c r="F85" s="77"/>
      <c r="G85" s="77">
        <f t="shared" si="29"/>
        <v>2</v>
      </c>
      <c r="H85" s="609"/>
      <c r="I85" s="20">
        <v>8</v>
      </c>
      <c r="J85" s="20">
        <v>8</v>
      </c>
      <c r="K85" s="79">
        <v>15.5</v>
      </c>
      <c r="L85" s="80">
        <v>5</v>
      </c>
      <c r="M85" s="156"/>
      <c r="N85" s="159"/>
      <c r="O85" s="149"/>
      <c r="P85" s="151"/>
    </row>
    <row r="86" spans="1:16" ht="21" hidden="1" customHeight="1">
      <c r="A86" s="82"/>
      <c r="B86" s="604" t="str">
        <f>B69</f>
        <v>M kişisi</v>
      </c>
      <c r="C86" s="592"/>
      <c r="D86" s="78">
        <f t="shared" si="27"/>
        <v>0</v>
      </c>
      <c r="E86" s="77">
        <f t="shared" si="28"/>
        <v>0</v>
      </c>
      <c r="F86" s="77"/>
      <c r="G86" s="77">
        <f t="shared" si="29"/>
        <v>0</v>
      </c>
      <c r="H86" s="225"/>
      <c r="I86" s="20">
        <v>8</v>
      </c>
      <c r="J86" s="20">
        <v>8</v>
      </c>
      <c r="K86" s="79">
        <v>15.5</v>
      </c>
      <c r="L86" s="80">
        <v>5</v>
      </c>
      <c r="M86" s="156"/>
      <c r="N86" s="159"/>
      <c r="O86" s="149"/>
      <c r="P86" s="151"/>
    </row>
    <row r="87" spans="1:16" ht="21" hidden="1" customHeight="1">
      <c r="A87" s="82"/>
      <c r="B87" s="604" t="str">
        <f t="shared" ref="B87:B88" si="31">B70</f>
        <v>N kişisi</v>
      </c>
      <c r="C87" s="592"/>
      <c r="D87" s="78">
        <f t="shared" si="27"/>
        <v>0</v>
      </c>
      <c r="E87" s="78">
        <f t="shared" si="28"/>
        <v>0</v>
      </c>
      <c r="F87" s="78"/>
      <c r="G87" s="77">
        <f t="shared" si="29"/>
        <v>0</v>
      </c>
      <c r="H87" s="225"/>
      <c r="I87" s="20">
        <v>8</v>
      </c>
      <c r="J87" s="20">
        <v>8</v>
      </c>
      <c r="K87" s="79">
        <v>15.5</v>
      </c>
      <c r="L87" s="80">
        <v>5</v>
      </c>
      <c r="M87" s="156"/>
      <c r="N87" s="159"/>
      <c r="O87" s="149"/>
      <c r="P87" s="151"/>
    </row>
    <row r="88" spans="1:16" ht="21" hidden="1" customHeight="1">
      <c r="A88" s="82"/>
      <c r="B88" s="604" t="str">
        <f t="shared" si="31"/>
        <v>YENİ PERSONEL 3</v>
      </c>
      <c r="C88" s="592"/>
      <c r="D88" s="78">
        <f t="shared" si="27"/>
        <v>0</v>
      </c>
      <c r="E88" s="77">
        <f t="shared" si="28"/>
        <v>0</v>
      </c>
      <c r="F88" s="77"/>
      <c r="G88" s="77">
        <f t="shared" si="29"/>
        <v>0</v>
      </c>
      <c r="H88" s="225"/>
      <c r="I88" s="20">
        <v>8</v>
      </c>
      <c r="J88" s="20">
        <v>8</v>
      </c>
      <c r="K88" s="79">
        <v>15.5</v>
      </c>
      <c r="L88" s="80">
        <v>5</v>
      </c>
      <c r="M88" s="156"/>
      <c r="N88" s="159"/>
      <c r="O88" s="149"/>
      <c r="P88" s="151"/>
    </row>
    <row r="89" spans="1:16" ht="16.5" hidden="1" thickBot="1">
      <c r="A89" s="642"/>
      <c r="B89" s="643"/>
      <c r="C89" s="643"/>
      <c r="D89" s="643"/>
      <c r="E89" s="643"/>
      <c r="F89" s="643"/>
      <c r="G89" s="643"/>
      <c r="H89" s="643"/>
      <c r="I89" s="643"/>
      <c r="J89" s="643"/>
      <c r="K89" s="163"/>
      <c r="L89" s="164"/>
      <c r="M89" s="165"/>
      <c r="N89" s="166"/>
      <c r="O89" s="167"/>
    </row>
    <row r="90" spans="1:16" ht="90" customHeight="1" thickBot="1">
      <c r="A90" s="611" t="s">
        <v>59</v>
      </c>
      <c r="B90" s="612"/>
      <c r="C90" s="612"/>
      <c r="D90" s="612"/>
      <c r="E90" s="612"/>
      <c r="F90" s="612"/>
      <c r="G90" s="612"/>
      <c r="H90" s="612"/>
      <c r="I90" s="612"/>
      <c r="J90" s="612"/>
      <c r="K90" s="612"/>
      <c r="L90" s="613"/>
    </row>
    <row r="91" spans="1:16" ht="27" customHeight="1"/>
  </sheetData>
  <sheetProtection selectLockedCells="1" selectUnlockedCells="1"/>
  <mergeCells count="120">
    <mergeCell ref="B88:C88"/>
    <mergeCell ref="A89:J89"/>
    <mergeCell ref="A90:L90"/>
    <mergeCell ref="B82:C82"/>
    <mergeCell ref="B83:C83"/>
    <mergeCell ref="B84:C84"/>
    <mergeCell ref="B85:C85"/>
    <mergeCell ref="B86:C86"/>
    <mergeCell ref="B87:C87"/>
    <mergeCell ref="I73:I74"/>
    <mergeCell ref="K73:K74"/>
    <mergeCell ref="L73:L74"/>
    <mergeCell ref="B75:C75"/>
    <mergeCell ref="B76:C76"/>
    <mergeCell ref="B77:C77"/>
    <mergeCell ref="B68:C68"/>
    <mergeCell ref="B69:C69"/>
    <mergeCell ref="B70:C70"/>
    <mergeCell ref="B71:C71"/>
    <mergeCell ref="B72:C74"/>
    <mergeCell ref="H72:H85"/>
    <mergeCell ref="B78:C78"/>
    <mergeCell ref="B79:C79"/>
    <mergeCell ref="B80:C80"/>
    <mergeCell ref="B81:C81"/>
    <mergeCell ref="B62:C62"/>
    <mergeCell ref="B63:C63"/>
    <mergeCell ref="B64:C64"/>
    <mergeCell ref="B65:C65"/>
    <mergeCell ref="B66:C66"/>
    <mergeCell ref="B67:C67"/>
    <mergeCell ref="N56:N57"/>
    <mergeCell ref="O56:O57"/>
    <mergeCell ref="B58:C58"/>
    <mergeCell ref="B59:C59"/>
    <mergeCell ref="B60:C60"/>
    <mergeCell ref="B61:C61"/>
    <mergeCell ref="B54:C54"/>
    <mergeCell ref="H54:I54"/>
    <mergeCell ref="J54:K54"/>
    <mergeCell ref="L54:M54"/>
    <mergeCell ref="B55:C57"/>
    <mergeCell ref="L56:L57"/>
    <mergeCell ref="M56:M57"/>
    <mergeCell ref="B52:C52"/>
    <mergeCell ref="H52:I52"/>
    <mergeCell ref="J52:K52"/>
    <mergeCell ref="L52:M52"/>
    <mergeCell ref="B53:C53"/>
    <mergeCell ref="H53:I53"/>
    <mergeCell ref="J53:K53"/>
    <mergeCell ref="L53:M53"/>
    <mergeCell ref="B50:C50"/>
    <mergeCell ref="H50:I50"/>
    <mergeCell ref="J50:K50"/>
    <mergeCell ref="L50:M50"/>
    <mergeCell ref="B51:C51"/>
    <mergeCell ref="H51:I51"/>
    <mergeCell ref="J51:K51"/>
    <mergeCell ref="L51:M51"/>
    <mergeCell ref="B48:C48"/>
    <mergeCell ref="H48:I48"/>
    <mergeCell ref="J48:K48"/>
    <mergeCell ref="L48:M48"/>
    <mergeCell ref="B49:C49"/>
    <mergeCell ref="H49:I49"/>
    <mergeCell ref="J49:K49"/>
    <mergeCell ref="L49:M49"/>
    <mergeCell ref="B46:C46"/>
    <mergeCell ref="H46:I46"/>
    <mergeCell ref="J46:K46"/>
    <mergeCell ref="L46:M46"/>
    <mergeCell ref="B47:C47"/>
    <mergeCell ref="H47:I47"/>
    <mergeCell ref="J47:K47"/>
    <mergeCell ref="L47:M47"/>
    <mergeCell ref="B44:C44"/>
    <mergeCell ref="H44:I44"/>
    <mergeCell ref="J44:K44"/>
    <mergeCell ref="L44:M44"/>
    <mergeCell ref="B45:C45"/>
    <mergeCell ref="H45:I45"/>
    <mergeCell ref="J45:K45"/>
    <mergeCell ref="L45:M45"/>
    <mergeCell ref="B42:C42"/>
    <mergeCell ref="H42:I42"/>
    <mergeCell ref="J42:K42"/>
    <mergeCell ref="L42:M42"/>
    <mergeCell ref="B43:C43"/>
    <mergeCell ref="H43:I43"/>
    <mergeCell ref="J43:K43"/>
    <mergeCell ref="L43:M43"/>
    <mergeCell ref="H40:J40"/>
    <mergeCell ref="K40:M40"/>
    <mergeCell ref="B41:C41"/>
    <mergeCell ref="H41:I41"/>
    <mergeCell ref="J41:K41"/>
    <mergeCell ref="L41:M41"/>
    <mergeCell ref="A1:E1"/>
    <mergeCell ref="N1:AK1"/>
    <mergeCell ref="A2:E2"/>
    <mergeCell ref="A38:N38"/>
    <mergeCell ref="A39:A40"/>
    <mergeCell ref="B39:G39"/>
    <mergeCell ref="H39:M39"/>
    <mergeCell ref="N39:N40"/>
    <mergeCell ref="B40:C40"/>
    <mergeCell ref="E40:G40"/>
    <mergeCell ref="K4:L4"/>
    <mergeCell ref="K5:L5"/>
    <mergeCell ref="K11:L11"/>
    <mergeCell ref="K12:L12"/>
    <mergeCell ref="K18:L18"/>
    <mergeCell ref="K19:L19"/>
    <mergeCell ref="K25:L25"/>
    <mergeCell ref="K26:L26"/>
    <mergeCell ref="K32:L32"/>
    <mergeCell ref="K33:L33"/>
    <mergeCell ref="D11:E11"/>
    <mergeCell ref="D32:E32"/>
  </mergeCells>
  <conditionalFormatting sqref="B5">
    <cfRule type="containsText" dxfId="21" priority="2" operator="containsText" text="Pazar">
      <formula>NOT(ISERROR(SEARCH("Pazar",B5)))</formula>
    </cfRule>
  </conditionalFormatting>
  <conditionalFormatting sqref="A4">
    <cfRule type="containsText" dxfId="20" priority="1" operator="containsText" text="pazar">
      <formula>NOT(ISERROR(SEARCH("pazar",A4)))</formula>
    </cfRule>
  </conditionalFormatting>
  <pageMargins left="0.22" right="0.15748031496062992" top="0.63" bottom="0.74803149606299213" header="0.51181102362204722" footer="0.51181102362204722"/>
  <pageSetup scale="42" firstPageNumber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91"/>
  <sheetViews>
    <sheetView view="pageBreakPreview" zoomScale="50" zoomScaleNormal="70" zoomScaleSheetLayoutView="50" workbookViewId="0">
      <selection activeCell="M24" sqref="M24"/>
    </sheetView>
  </sheetViews>
  <sheetFormatPr defaultColWidth="9.28515625" defaultRowHeight="15"/>
  <cols>
    <col min="1" max="1" width="16.5703125" style="50" customWidth="1"/>
    <col min="2" max="3" width="22" style="50" customWidth="1"/>
    <col min="4" max="4" width="28" style="50" customWidth="1"/>
    <col min="5" max="5" width="26.7109375" style="50" customWidth="1"/>
    <col min="6" max="6" width="25.28515625" style="50" hidden="1" customWidth="1"/>
    <col min="7" max="7" width="27.28515625" style="50" customWidth="1"/>
    <col min="8" max="8" width="41.7109375" style="50" customWidth="1"/>
    <col min="9" max="9" width="20.28515625" style="50" hidden="1" customWidth="1"/>
    <col min="10" max="10" width="26.7109375" style="88" customWidth="1"/>
    <col min="11" max="11" width="19.7109375" style="50" customWidth="1"/>
    <col min="12" max="12" width="19.42578125" style="50" customWidth="1"/>
    <col min="13" max="13" width="57.42578125" style="50" customWidth="1"/>
    <col min="14" max="14" width="16.42578125" style="10" customWidth="1"/>
    <col min="15" max="37" width="9.28515625" style="10" hidden="1" customWidth="1"/>
    <col min="38" max="39" width="0" style="10" hidden="1" customWidth="1"/>
    <col min="40" max="40" width="31.140625" style="10" customWidth="1"/>
    <col min="41" max="16384" width="9.28515625" style="10"/>
  </cols>
  <sheetData>
    <row r="1" spans="1:44" ht="35.1" customHeight="1" thickBot="1">
      <c r="A1" s="558"/>
      <c r="B1" s="558"/>
      <c r="C1" s="558"/>
      <c r="D1" s="558"/>
      <c r="E1" s="558"/>
      <c r="F1" s="104"/>
      <c r="G1" s="132">
        <f>A3</f>
        <v>43556</v>
      </c>
      <c r="H1" s="131" t="s">
        <v>106</v>
      </c>
      <c r="I1" s="104"/>
      <c r="J1" s="104"/>
      <c r="K1" s="104"/>
      <c r="L1" s="104"/>
      <c r="M1" s="105"/>
      <c r="N1" s="620" t="s">
        <v>53</v>
      </c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</row>
    <row r="2" spans="1:44" ht="35.1" customHeight="1">
      <c r="A2" s="622" t="s">
        <v>0</v>
      </c>
      <c r="B2" s="623"/>
      <c r="C2" s="624"/>
      <c r="D2" s="624"/>
      <c r="E2" s="624"/>
      <c r="F2" s="11" t="s">
        <v>19</v>
      </c>
      <c r="G2" s="18" t="s">
        <v>1</v>
      </c>
      <c r="H2" s="15" t="s">
        <v>2</v>
      </c>
      <c r="I2" s="107" t="s">
        <v>3</v>
      </c>
      <c r="J2" s="108" t="s">
        <v>4</v>
      </c>
      <c r="K2" s="12" t="s">
        <v>5</v>
      </c>
      <c r="L2" s="13" t="s">
        <v>6</v>
      </c>
      <c r="M2" s="111" t="s">
        <v>7</v>
      </c>
      <c r="AN2" s="310" t="s">
        <v>92</v>
      </c>
      <c r="AO2" s="318" t="s">
        <v>95</v>
      </c>
      <c r="AP2" s="311" t="s">
        <v>93</v>
      </c>
      <c r="AQ2" s="311" t="s">
        <v>94</v>
      </c>
      <c r="AR2" s="307" t="s">
        <v>13</v>
      </c>
    </row>
    <row r="3" spans="1:44" s="19" customFormat="1" ht="35.1" customHeight="1">
      <c r="A3" s="14">
        <v>43556</v>
      </c>
      <c r="B3" s="103">
        <f>A3</f>
        <v>43556</v>
      </c>
      <c r="C3" s="398" t="s">
        <v>118</v>
      </c>
      <c r="D3" s="398" t="s">
        <v>185</v>
      </c>
      <c r="E3" s="398" t="s">
        <v>183</v>
      </c>
      <c r="F3" s="140"/>
      <c r="G3" s="398" t="s">
        <v>132</v>
      </c>
      <c r="H3" s="398" t="s">
        <v>157</v>
      </c>
      <c r="I3" s="17"/>
      <c r="J3" s="9" t="str">
        <f>IF(AJ3&gt;0,"Mesai Var","-")</f>
        <v>-</v>
      </c>
      <c r="K3" s="389" t="s">
        <v>163</v>
      </c>
      <c r="L3" s="389" t="s">
        <v>142</v>
      </c>
      <c r="M3" s="389" t="s">
        <v>175</v>
      </c>
      <c r="O3" s="19">
        <f>IFERROR(FIND("MS",D8,5),0)</f>
        <v>0</v>
      </c>
      <c r="P3" s="19">
        <f>IFERROR(FIND("MS",D3,5),0)</f>
        <v>0</v>
      </c>
      <c r="Q3" s="19">
        <f>IFERROR(FIND("MS",E3,5),0)</f>
        <v>0</v>
      </c>
      <c r="R3" s="19">
        <f>IFERROR(FIND("MS",F3,5),0)</f>
        <v>0</v>
      </c>
      <c r="S3" s="19">
        <f t="shared" ref="S3:X18" si="0">IFERROR(FIND("MS",G3,5),0)</f>
        <v>0</v>
      </c>
      <c r="T3" s="19">
        <f t="shared" si="0"/>
        <v>0</v>
      </c>
      <c r="U3" s="19">
        <f t="shared" si="0"/>
        <v>0</v>
      </c>
      <c r="W3" s="19">
        <f t="shared" ref="W3" si="1">IFERROR(FIND("MS",K3,5),0)</f>
        <v>0</v>
      </c>
      <c r="X3" s="19">
        <f>IFERROR(FIND("MS",L3,5),0)</f>
        <v>0</v>
      </c>
      <c r="Z3" s="19">
        <f>VALUE(P3)</f>
        <v>0</v>
      </c>
      <c r="AA3" s="19">
        <f t="shared" ref="AA3:AH18" si="2">VALUE(Q3)</f>
        <v>0</v>
      </c>
      <c r="AB3" s="19">
        <f t="shared" si="2"/>
        <v>0</v>
      </c>
      <c r="AC3" s="19">
        <f t="shared" si="2"/>
        <v>0</v>
      </c>
      <c r="AD3" s="19">
        <f t="shared" si="2"/>
        <v>0</v>
      </c>
      <c r="AE3" s="19">
        <f t="shared" si="2"/>
        <v>0</v>
      </c>
      <c r="AF3" s="19">
        <f t="shared" si="2"/>
        <v>0</v>
      </c>
      <c r="AG3" s="19">
        <f t="shared" si="2"/>
        <v>0</v>
      </c>
      <c r="AH3" s="19">
        <f t="shared" si="2"/>
        <v>0</v>
      </c>
      <c r="AJ3" s="19">
        <f>SUM(Z3:AH3)</f>
        <v>0</v>
      </c>
      <c r="AN3" s="308" t="str">
        <f>B41</f>
        <v>A kişisi</v>
      </c>
      <c r="AO3" s="299"/>
      <c r="AP3" s="320">
        <v>1</v>
      </c>
      <c r="AQ3" s="313"/>
      <c r="AR3" s="317">
        <f>AO3+AP3+(AQ3/8)</f>
        <v>1</v>
      </c>
    </row>
    <row r="4" spans="1:44" s="19" customFormat="1" ht="35.1" customHeight="1">
      <c r="A4" s="102">
        <f>A3+1</f>
        <v>43557</v>
      </c>
      <c r="B4" s="103">
        <f>A4</f>
        <v>43557</v>
      </c>
      <c r="C4" s="398" t="s">
        <v>142</v>
      </c>
      <c r="D4" s="398" t="s">
        <v>185</v>
      </c>
      <c r="E4" s="398" t="s">
        <v>183</v>
      </c>
      <c r="F4" s="140"/>
      <c r="G4" s="398" t="s">
        <v>160</v>
      </c>
      <c r="H4" s="398" t="s">
        <v>157</v>
      </c>
      <c r="I4" s="17"/>
      <c r="J4" s="9" t="str">
        <f t="shared" ref="J4:J33" si="3">IF(AJ4&gt;0,"Mesai Var","-")</f>
        <v>-</v>
      </c>
      <c r="K4" s="389" t="s">
        <v>163</v>
      </c>
      <c r="L4" s="16" t="s">
        <v>80</v>
      </c>
      <c r="M4" s="389" t="s">
        <v>176</v>
      </c>
      <c r="O4" s="19">
        <f t="shared" ref="O4:O30" si="4">IFERROR(FIND("MS",C4,5),0)</f>
        <v>0</v>
      </c>
      <c r="P4" s="19">
        <f>IFERROR(FIND("MS",#REF!,5),0)</f>
        <v>0</v>
      </c>
      <c r="Q4" s="19">
        <f t="shared" ref="Q4:Q24" si="5">IFERROR(FIND("MS",E4,5),0)</f>
        <v>0</v>
      </c>
      <c r="R4" s="19">
        <f>IFERROR(FIND("MS",D4,5),0)</f>
        <v>0</v>
      </c>
      <c r="S4" s="19">
        <f t="shared" si="0"/>
        <v>0</v>
      </c>
      <c r="T4" s="19">
        <f t="shared" si="0"/>
        <v>0</v>
      </c>
      <c r="U4" s="19">
        <f t="shared" si="0"/>
        <v>0</v>
      </c>
      <c r="W4" s="19">
        <f t="shared" si="0"/>
        <v>0</v>
      </c>
      <c r="X4" s="19">
        <f>IFERROR(FIND("MS",L4,5),0)</f>
        <v>0</v>
      </c>
      <c r="Z4" s="19">
        <f>VALUE(P4)</f>
        <v>0</v>
      </c>
      <c r="AA4" s="19">
        <f t="shared" si="2"/>
        <v>0</v>
      </c>
      <c r="AB4" s="19">
        <f t="shared" si="2"/>
        <v>0</v>
      </c>
      <c r="AC4" s="19">
        <f t="shared" si="2"/>
        <v>0</v>
      </c>
      <c r="AD4" s="19">
        <f t="shared" si="2"/>
        <v>0</v>
      </c>
      <c r="AE4" s="19">
        <f t="shared" si="2"/>
        <v>0</v>
      </c>
      <c r="AF4" s="19">
        <f t="shared" si="2"/>
        <v>0</v>
      </c>
      <c r="AG4" s="19">
        <f t="shared" si="2"/>
        <v>0</v>
      </c>
      <c r="AH4" s="19">
        <f t="shared" si="2"/>
        <v>0</v>
      </c>
      <c r="AJ4" s="19">
        <f>SUM(Z4:AH4)</f>
        <v>0</v>
      </c>
      <c r="AN4" s="308" t="str">
        <f t="shared" ref="AN4:AN16" si="6">B42</f>
        <v>C kişisi</v>
      </c>
      <c r="AO4" s="319"/>
      <c r="AP4" s="320">
        <v>1</v>
      </c>
      <c r="AQ4" s="314"/>
      <c r="AR4" s="317">
        <f t="shared" ref="AR4:AR16" si="7">AO4+AP4+(AQ4/8)</f>
        <v>1</v>
      </c>
    </row>
    <row r="5" spans="1:44" ht="35.1" customHeight="1">
      <c r="A5" s="102">
        <f>A4+1</f>
        <v>43558</v>
      </c>
      <c r="B5" s="103">
        <f t="shared" ref="B5:B33" si="8">A5</f>
        <v>43558</v>
      </c>
      <c r="C5" s="398" t="s">
        <v>118</v>
      </c>
      <c r="D5" s="398" t="s">
        <v>185</v>
      </c>
      <c r="E5" s="398" t="s">
        <v>183</v>
      </c>
      <c r="F5" s="140"/>
      <c r="G5" s="398" t="s">
        <v>122</v>
      </c>
      <c r="H5" s="398" t="s">
        <v>157</v>
      </c>
      <c r="I5" s="17"/>
      <c r="J5" s="9" t="str">
        <f t="shared" si="3"/>
        <v>-</v>
      </c>
      <c r="K5" s="389" t="s">
        <v>163</v>
      </c>
      <c r="L5" s="389" t="s">
        <v>142</v>
      </c>
      <c r="M5" s="389" t="s">
        <v>177</v>
      </c>
      <c r="O5" s="19">
        <f t="shared" si="4"/>
        <v>0</v>
      </c>
      <c r="P5" s="19">
        <f>IFERROR(FIND("MS",#REF!,5),0)</f>
        <v>0</v>
      </c>
      <c r="Q5" s="19">
        <f t="shared" si="5"/>
        <v>0</v>
      </c>
      <c r="R5" s="19">
        <f>IFERROR(FIND("MS",D5,5),0)</f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9"/>
      <c r="W5" s="19">
        <f t="shared" si="0"/>
        <v>0</v>
      </c>
      <c r="X5" s="19">
        <f t="shared" si="0"/>
        <v>0</v>
      </c>
      <c r="Z5" s="19">
        <f t="shared" ref="Z5:AH37" si="9">VALUE(P5)</f>
        <v>0</v>
      </c>
      <c r="AA5" s="19">
        <f t="shared" si="2"/>
        <v>0</v>
      </c>
      <c r="AB5" s="19">
        <f t="shared" si="2"/>
        <v>0</v>
      </c>
      <c r="AC5" s="19">
        <f t="shared" si="2"/>
        <v>0</v>
      </c>
      <c r="AD5" s="19">
        <f t="shared" si="2"/>
        <v>0</v>
      </c>
      <c r="AE5" s="19">
        <f t="shared" si="2"/>
        <v>0</v>
      </c>
      <c r="AF5" s="19">
        <f t="shared" si="2"/>
        <v>0</v>
      </c>
      <c r="AG5" s="19">
        <f t="shared" si="2"/>
        <v>0</v>
      </c>
      <c r="AH5" s="19">
        <f t="shared" si="2"/>
        <v>0</v>
      </c>
      <c r="AJ5" s="19">
        <f t="shared" ref="AJ5:AJ37" si="10">SUM(Z5:AH5)</f>
        <v>0</v>
      </c>
      <c r="AN5" s="308" t="str">
        <f t="shared" si="6"/>
        <v>D kişisi</v>
      </c>
      <c r="AO5" s="299">
        <v>1.5</v>
      </c>
      <c r="AP5" s="320"/>
      <c r="AQ5" s="314">
        <v>4</v>
      </c>
      <c r="AR5" s="317">
        <f t="shared" si="7"/>
        <v>2</v>
      </c>
    </row>
    <row r="6" spans="1:44" s="19" customFormat="1" ht="35.1" customHeight="1">
      <c r="A6" s="102">
        <f t="shared" ref="A6:A32" si="11">A5+1</f>
        <v>43559</v>
      </c>
      <c r="B6" s="103">
        <f t="shared" si="8"/>
        <v>43559</v>
      </c>
      <c r="C6" s="398" t="s">
        <v>118</v>
      </c>
      <c r="D6" s="140" t="s">
        <v>77</v>
      </c>
      <c r="E6" s="398" t="s">
        <v>183</v>
      </c>
      <c r="F6" s="140"/>
      <c r="G6" s="398" t="s">
        <v>132</v>
      </c>
      <c r="H6" s="398" t="s">
        <v>185</v>
      </c>
      <c r="I6" s="17"/>
      <c r="J6" s="9" t="str">
        <f t="shared" si="3"/>
        <v>-</v>
      </c>
      <c r="K6" s="389" t="s">
        <v>163</v>
      </c>
      <c r="L6" s="389" t="s">
        <v>142</v>
      </c>
      <c r="M6" s="389" t="s">
        <v>178</v>
      </c>
      <c r="O6" s="19">
        <f t="shared" si="4"/>
        <v>0</v>
      </c>
      <c r="P6" s="19">
        <f>IFERROR(FIND("MS",#REF!,5),0)</f>
        <v>0</v>
      </c>
      <c r="Q6" s="19">
        <f t="shared" si="5"/>
        <v>0</v>
      </c>
      <c r="R6" s="19">
        <f>IFERROR(FIND("MS",D6,5),0)</f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W6" s="19">
        <f>IFERROR(FIND("MS",K6,5),0)</f>
        <v>0</v>
      </c>
      <c r="X6" s="19">
        <f t="shared" si="0"/>
        <v>0</v>
      </c>
      <c r="Z6" s="19">
        <f t="shared" si="9"/>
        <v>0</v>
      </c>
      <c r="AA6" s="19">
        <f t="shared" si="2"/>
        <v>0</v>
      </c>
      <c r="AB6" s="19">
        <f t="shared" si="2"/>
        <v>0</v>
      </c>
      <c r="AC6" s="19">
        <f t="shared" si="2"/>
        <v>0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J6" s="19">
        <f t="shared" si="10"/>
        <v>0</v>
      </c>
      <c r="AN6" s="308" t="str">
        <f t="shared" si="6"/>
        <v>E kişisi</v>
      </c>
      <c r="AO6" s="299"/>
      <c r="AP6" s="320"/>
      <c r="AQ6" s="313"/>
      <c r="AR6" s="317">
        <f t="shared" si="7"/>
        <v>0</v>
      </c>
    </row>
    <row r="7" spans="1:44" s="19" customFormat="1" ht="35.1" customHeight="1">
      <c r="A7" s="102">
        <f t="shared" si="11"/>
        <v>43560</v>
      </c>
      <c r="B7" s="103">
        <f t="shared" si="8"/>
        <v>43560</v>
      </c>
      <c r="C7" s="398" t="s">
        <v>118</v>
      </c>
      <c r="D7" s="140" t="s">
        <v>77</v>
      </c>
      <c r="E7" s="398" t="s">
        <v>183</v>
      </c>
      <c r="F7" s="140"/>
      <c r="G7" s="398" t="s">
        <v>160</v>
      </c>
      <c r="H7" s="398" t="s">
        <v>185</v>
      </c>
      <c r="I7" s="17"/>
      <c r="J7" s="9" t="str">
        <f t="shared" si="3"/>
        <v>-</v>
      </c>
      <c r="K7" s="389" t="s">
        <v>163</v>
      </c>
      <c r="L7" s="389" t="s">
        <v>142</v>
      </c>
      <c r="M7" s="389" t="s">
        <v>178</v>
      </c>
      <c r="O7" s="19">
        <f t="shared" si="4"/>
        <v>0</v>
      </c>
      <c r="P7" s="19">
        <f>IFERROR(FIND("MS",#REF!,5),0)</f>
        <v>0</v>
      </c>
      <c r="Q7" s="19">
        <f t="shared" si="5"/>
        <v>0</v>
      </c>
      <c r="R7" s="19">
        <f>IFERROR(FIND("MS",D7,5),0)</f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W7" s="19">
        <f>IFERROR(FIND("MS",K7,5),0)</f>
        <v>0</v>
      </c>
      <c r="X7" s="19">
        <f t="shared" si="0"/>
        <v>0</v>
      </c>
      <c r="Z7" s="19">
        <f t="shared" si="9"/>
        <v>0</v>
      </c>
      <c r="AA7" s="19">
        <f t="shared" si="2"/>
        <v>0</v>
      </c>
      <c r="AB7" s="19">
        <f t="shared" si="2"/>
        <v>0</v>
      </c>
      <c r="AC7" s="19">
        <f t="shared" si="2"/>
        <v>0</v>
      </c>
      <c r="AD7" s="19">
        <f t="shared" si="2"/>
        <v>0</v>
      </c>
      <c r="AE7" s="19">
        <f t="shared" si="2"/>
        <v>0</v>
      </c>
      <c r="AF7" s="19">
        <f t="shared" si="2"/>
        <v>0</v>
      </c>
      <c r="AG7" s="19">
        <f t="shared" si="2"/>
        <v>0</v>
      </c>
      <c r="AH7" s="19">
        <f t="shared" si="2"/>
        <v>0</v>
      </c>
      <c r="AJ7" s="19">
        <f t="shared" si="10"/>
        <v>0</v>
      </c>
      <c r="AN7" s="308" t="str">
        <f t="shared" si="6"/>
        <v>F kişisi</v>
      </c>
      <c r="AO7" s="299"/>
      <c r="AP7" s="320">
        <v>1</v>
      </c>
      <c r="AQ7" s="314"/>
      <c r="AR7" s="317">
        <f t="shared" si="7"/>
        <v>1</v>
      </c>
    </row>
    <row r="8" spans="1:44" ht="35.1" customHeight="1">
      <c r="A8" s="102">
        <f t="shared" si="11"/>
        <v>43561</v>
      </c>
      <c r="B8" s="103">
        <f t="shared" si="8"/>
        <v>43561</v>
      </c>
      <c r="C8" s="235" t="s">
        <v>184</v>
      </c>
      <c r="D8" s="386" t="s">
        <v>132</v>
      </c>
      <c r="E8" s="325"/>
      <c r="F8" s="237"/>
      <c r="G8" s="244" t="s">
        <v>122</v>
      </c>
      <c r="H8" s="235" t="s">
        <v>189</v>
      </c>
      <c r="I8" s="17"/>
      <c r="J8" s="9" t="str">
        <f t="shared" si="3"/>
        <v>-</v>
      </c>
      <c r="K8" s="644" t="s">
        <v>142</v>
      </c>
      <c r="L8" s="645"/>
      <c r="M8" s="389" t="s">
        <v>177</v>
      </c>
      <c r="O8" s="19">
        <f t="shared" si="4"/>
        <v>11</v>
      </c>
      <c r="P8" s="19">
        <f>IFERROR(FIND("MS",#REF!,5),0)</f>
        <v>0</v>
      </c>
      <c r="Q8" s="19">
        <f t="shared" si="5"/>
        <v>0</v>
      </c>
      <c r="R8" s="19">
        <f>IFERROR(FIND("MS",#REF!,5),0)</f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/>
      <c r="W8" s="19">
        <f>IFERROR(FIND("MS",K8,5),0)</f>
        <v>0</v>
      </c>
      <c r="X8" s="19">
        <f t="shared" si="0"/>
        <v>0</v>
      </c>
      <c r="Z8" s="19">
        <f t="shared" si="9"/>
        <v>0</v>
      </c>
      <c r="AA8" s="19">
        <f t="shared" si="2"/>
        <v>0</v>
      </c>
      <c r="AB8" s="19">
        <f t="shared" si="2"/>
        <v>0</v>
      </c>
      <c r="AC8" s="19">
        <f t="shared" si="2"/>
        <v>0</v>
      </c>
      <c r="AD8" s="19">
        <f t="shared" si="2"/>
        <v>0</v>
      </c>
      <c r="AE8" s="19">
        <f t="shared" si="2"/>
        <v>0</v>
      </c>
      <c r="AF8" s="19">
        <f t="shared" si="2"/>
        <v>0</v>
      </c>
      <c r="AG8" s="19">
        <f t="shared" si="2"/>
        <v>0</v>
      </c>
      <c r="AH8" s="19">
        <f t="shared" si="2"/>
        <v>0</v>
      </c>
      <c r="AJ8" s="19">
        <f t="shared" si="10"/>
        <v>0</v>
      </c>
      <c r="AN8" s="308" t="str">
        <f t="shared" si="6"/>
        <v>G kişisi</v>
      </c>
      <c r="AO8" s="299"/>
      <c r="AP8" s="320">
        <v>2</v>
      </c>
      <c r="AQ8" s="314"/>
      <c r="AR8" s="317">
        <f t="shared" si="7"/>
        <v>2</v>
      </c>
    </row>
    <row r="9" spans="1:44" ht="35.1" customHeight="1">
      <c r="A9" s="102">
        <f t="shared" si="11"/>
        <v>43562</v>
      </c>
      <c r="B9" s="103">
        <f t="shared" si="8"/>
        <v>43562</v>
      </c>
      <c r="C9" s="239"/>
      <c r="D9" s="240" t="s">
        <v>160</v>
      </c>
      <c r="E9" s="241"/>
      <c r="F9" s="237"/>
      <c r="G9" s="242" t="s">
        <v>180</v>
      </c>
      <c r="H9" s="243"/>
      <c r="I9" s="17"/>
      <c r="J9" s="9" t="str">
        <f t="shared" si="3"/>
        <v>-</v>
      </c>
      <c r="K9" s="644"/>
      <c r="L9" s="645"/>
      <c r="M9" s="389" t="s">
        <v>177</v>
      </c>
      <c r="O9" s="19">
        <f t="shared" si="4"/>
        <v>0</v>
      </c>
      <c r="P9" s="19">
        <f>IFERROR(FIND("MS",#REF!,5),0)</f>
        <v>0</v>
      </c>
      <c r="Q9" s="19">
        <f t="shared" si="5"/>
        <v>0</v>
      </c>
      <c r="R9" s="19">
        <f>IFERROR(FIND("MS",D9,5),0)</f>
        <v>0</v>
      </c>
      <c r="S9" s="19">
        <f t="shared" si="0"/>
        <v>0</v>
      </c>
      <c r="T9" s="19">
        <f t="shared" si="0"/>
        <v>0</v>
      </c>
      <c r="U9" s="19">
        <f t="shared" si="0"/>
        <v>0</v>
      </c>
      <c r="V9" s="19"/>
      <c r="W9" s="19">
        <f>IFERROR(FIND("MS",K9,5),0)</f>
        <v>0</v>
      </c>
      <c r="X9" s="19">
        <f t="shared" si="0"/>
        <v>0</v>
      </c>
      <c r="Z9" s="19">
        <f t="shared" si="9"/>
        <v>0</v>
      </c>
      <c r="AA9" s="19">
        <f t="shared" si="2"/>
        <v>0</v>
      </c>
      <c r="AB9" s="19">
        <f t="shared" si="2"/>
        <v>0</v>
      </c>
      <c r="AC9" s="19">
        <f t="shared" si="2"/>
        <v>0</v>
      </c>
      <c r="AD9" s="19">
        <f t="shared" si="2"/>
        <v>0</v>
      </c>
      <c r="AE9" s="19">
        <f t="shared" si="2"/>
        <v>0</v>
      </c>
      <c r="AF9" s="19">
        <f t="shared" si="2"/>
        <v>0</v>
      </c>
      <c r="AG9" s="19">
        <f t="shared" si="2"/>
        <v>0</v>
      </c>
      <c r="AH9" s="19">
        <f t="shared" si="2"/>
        <v>0</v>
      </c>
      <c r="AJ9" s="19">
        <f t="shared" si="10"/>
        <v>0</v>
      </c>
      <c r="AN9" s="308" t="str">
        <f t="shared" si="6"/>
        <v>H kişisi</v>
      </c>
      <c r="AO9" s="299"/>
      <c r="AP9" s="320"/>
      <c r="AQ9" s="313"/>
      <c r="AR9" s="317">
        <f t="shared" si="7"/>
        <v>0</v>
      </c>
    </row>
    <row r="10" spans="1:44" s="19" customFormat="1" ht="35.1" customHeight="1">
      <c r="A10" s="102">
        <f t="shared" si="11"/>
        <v>43563</v>
      </c>
      <c r="B10" s="103">
        <f t="shared" si="8"/>
        <v>43563</v>
      </c>
      <c r="C10" s="398" t="s">
        <v>132</v>
      </c>
      <c r="D10" s="398" t="s">
        <v>122</v>
      </c>
      <c r="E10" s="398" t="s">
        <v>185</v>
      </c>
      <c r="F10" s="110"/>
      <c r="G10" s="398" t="s">
        <v>142</v>
      </c>
      <c r="H10" s="398" t="s">
        <v>118</v>
      </c>
      <c r="I10" s="17"/>
      <c r="J10" s="9" t="str">
        <f t="shared" si="3"/>
        <v>-</v>
      </c>
      <c r="K10" s="389" t="s">
        <v>163</v>
      </c>
      <c r="L10" s="389" t="s">
        <v>157</v>
      </c>
      <c r="M10" s="389" t="s">
        <v>177</v>
      </c>
      <c r="N10" s="21"/>
      <c r="O10" s="19">
        <f t="shared" si="4"/>
        <v>0</v>
      </c>
      <c r="P10" s="19">
        <f>IFERROR(FIND("MS",D10,5),0)</f>
        <v>0</v>
      </c>
      <c r="Q10" s="19">
        <f t="shared" si="5"/>
        <v>0</v>
      </c>
      <c r="R10" s="19">
        <f>IFERROR(FIND("MS",F10,5),0)</f>
        <v>0</v>
      </c>
      <c r="S10" s="19">
        <f t="shared" si="0"/>
        <v>0</v>
      </c>
      <c r="T10" s="19">
        <f t="shared" si="0"/>
        <v>0</v>
      </c>
      <c r="U10" s="19">
        <f t="shared" si="0"/>
        <v>0</v>
      </c>
      <c r="W10" s="19">
        <f>IFERROR(FIND("MS",K10,5),0)</f>
        <v>0</v>
      </c>
      <c r="X10" s="19">
        <f t="shared" si="0"/>
        <v>0</v>
      </c>
      <c r="Z10" s="19">
        <f t="shared" si="9"/>
        <v>0</v>
      </c>
      <c r="AA10" s="19">
        <f t="shared" si="2"/>
        <v>0</v>
      </c>
      <c r="AB10" s="19">
        <f t="shared" si="2"/>
        <v>0</v>
      </c>
      <c r="AC10" s="19">
        <f t="shared" si="2"/>
        <v>0</v>
      </c>
      <c r="AD10" s="19">
        <f t="shared" si="2"/>
        <v>0</v>
      </c>
      <c r="AE10" s="19">
        <f t="shared" si="2"/>
        <v>0</v>
      </c>
      <c r="AF10" s="19">
        <f t="shared" si="2"/>
        <v>0</v>
      </c>
      <c r="AG10" s="19">
        <f t="shared" si="2"/>
        <v>0</v>
      </c>
      <c r="AH10" s="19">
        <f t="shared" si="2"/>
        <v>0</v>
      </c>
      <c r="AJ10" s="19">
        <f t="shared" si="10"/>
        <v>0</v>
      </c>
      <c r="AN10" s="308" t="str">
        <f t="shared" si="6"/>
        <v>I kişisi</v>
      </c>
      <c r="AO10" s="299">
        <v>16</v>
      </c>
      <c r="AP10" s="320"/>
      <c r="AQ10" s="313"/>
      <c r="AR10" s="317">
        <f t="shared" si="7"/>
        <v>16</v>
      </c>
    </row>
    <row r="11" spans="1:44" s="19" customFormat="1" ht="35.1" customHeight="1">
      <c r="A11" s="102">
        <f t="shared" si="11"/>
        <v>43564</v>
      </c>
      <c r="B11" s="103">
        <f t="shared" si="8"/>
        <v>43564</v>
      </c>
      <c r="C11" s="398" t="s">
        <v>132</v>
      </c>
      <c r="D11" s="398" t="s">
        <v>122</v>
      </c>
      <c r="E11" s="398" t="s">
        <v>185</v>
      </c>
      <c r="F11" s="110"/>
      <c r="G11" s="398" t="s">
        <v>160</v>
      </c>
      <c r="H11" s="398" t="s">
        <v>118</v>
      </c>
      <c r="I11" s="17"/>
      <c r="J11" s="9" t="str">
        <f t="shared" si="3"/>
        <v>-</v>
      </c>
      <c r="K11" s="389" t="s">
        <v>163</v>
      </c>
      <c r="L11" s="389" t="s">
        <v>157</v>
      </c>
      <c r="M11" s="389" t="s">
        <v>177</v>
      </c>
      <c r="N11" s="22"/>
      <c r="O11" s="19">
        <f t="shared" si="4"/>
        <v>0</v>
      </c>
      <c r="P11" s="19">
        <f>IFERROR(FIND("MS",#REF!,5),0)</f>
        <v>0</v>
      </c>
      <c r="Q11" s="19">
        <f t="shared" si="5"/>
        <v>0</v>
      </c>
      <c r="R11" s="19">
        <f t="shared" ref="R11:R16" si="12">IFERROR(FIND("MS",D11,5),0)</f>
        <v>0</v>
      </c>
      <c r="S11" s="19">
        <f t="shared" si="0"/>
        <v>0</v>
      </c>
      <c r="T11" s="19">
        <f t="shared" si="0"/>
        <v>0</v>
      </c>
      <c r="U11" s="19">
        <f t="shared" si="0"/>
        <v>0</v>
      </c>
      <c r="W11" s="19">
        <f t="shared" si="0"/>
        <v>0</v>
      </c>
      <c r="X11" s="19">
        <f t="shared" si="0"/>
        <v>0</v>
      </c>
      <c r="Z11" s="19">
        <f t="shared" si="9"/>
        <v>0</v>
      </c>
      <c r="AA11" s="19">
        <f t="shared" si="2"/>
        <v>0</v>
      </c>
      <c r="AB11" s="19">
        <f t="shared" si="2"/>
        <v>0</v>
      </c>
      <c r="AC11" s="19">
        <f t="shared" si="2"/>
        <v>0</v>
      </c>
      <c r="AD11" s="19">
        <f t="shared" si="2"/>
        <v>0</v>
      </c>
      <c r="AE11" s="19">
        <f t="shared" si="2"/>
        <v>0</v>
      </c>
      <c r="AF11" s="19">
        <f t="shared" si="2"/>
        <v>0</v>
      </c>
      <c r="AG11" s="19">
        <f t="shared" si="2"/>
        <v>0</v>
      </c>
      <c r="AH11" s="19">
        <f t="shared" si="2"/>
        <v>0</v>
      </c>
      <c r="AJ11" s="19">
        <f t="shared" si="10"/>
        <v>0</v>
      </c>
      <c r="AN11" s="308" t="str">
        <f t="shared" si="6"/>
        <v>J kişisi</v>
      </c>
      <c r="AO11" s="299">
        <v>14</v>
      </c>
      <c r="AP11" s="320"/>
      <c r="AQ11" s="314"/>
      <c r="AR11" s="317">
        <f t="shared" si="7"/>
        <v>14</v>
      </c>
    </row>
    <row r="12" spans="1:44" ht="35.1" customHeight="1">
      <c r="A12" s="102">
        <f t="shared" si="11"/>
        <v>43565</v>
      </c>
      <c r="B12" s="103">
        <f t="shared" si="8"/>
        <v>43565</v>
      </c>
      <c r="C12" s="398" t="s">
        <v>132</v>
      </c>
      <c r="D12" s="398" t="s">
        <v>122</v>
      </c>
      <c r="E12" s="398" t="s">
        <v>185</v>
      </c>
      <c r="F12" s="110"/>
      <c r="G12" s="398" t="s">
        <v>180</v>
      </c>
      <c r="H12" s="398" t="s">
        <v>118</v>
      </c>
      <c r="I12" s="17"/>
      <c r="J12" s="9" t="str">
        <f t="shared" si="3"/>
        <v>-</v>
      </c>
      <c r="K12" s="389" t="s">
        <v>163</v>
      </c>
      <c r="L12" s="389" t="s">
        <v>157</v>
      </c>
      <c r="M12" s="389" t="s">
        <v>177</v>
      </c>
      <c r="N12" s="23"/>
      <c r="O12" s="19">
        <f t="shared" si="4"/>
        <v>0</v>
      </c>
      <c r="P12" s="19">
        <f>IFERROR(FIND("MS",#REF!,5),0)</f>
        <v>0</v>
      </c>
      <c r="Q12" s="19">
        <f t="shared" si="5"/>
        <v>0</v>
      </c>
      <c r="R12" s="19">
        <f t="shared" si="12"/>
        <v>0</v>
      </c>
      <c r="S12" s="19">
        <f t="shared" si="0"/>
        <v>0</v>
      </c>
      <c r="T12" s="19">
        <f t="shared" si="0"/>
        <v>0</v>
      </c>
      <c r="U12" s="19">
        <f t="shared" si="0"/>
        <v>0</v>
      </c>
      <c r="V12" s="19"/>
      <c r="W12" s="19">
        <f t="shared" si="0"/>
        <v>0</v>
      </c>
      <c r="X12" s="19">
        <f t="shared" si="0"/>
        <v>0</v>
      </c>
      <c r="Z12" s="19">
        <f t="shared" si="9"/>
        <v>0</v>
      </c>
      <c r="AA12" s="19">
        <f t="shared" si="2"/>
        <v>0</v>
      </c>
      <c r="AB12" s="19">
        <f t="shared" si="2"/>
        <v>0</v>
      </c>
      <c r="AC12" s="19">
        <f t="shared" si="2"/>
        <v>0</v>
      </c>
      <c r="AD12" s="19">
        <f t="shared" si="2"/>
        <v>0</v>
      </c>
      <c r="AE12" s="19">
        <f t="shared" si="2"/>
        <v>0</v>
      </c>
      <c r="AF12" s="19">
        <f t="shared" si="2"/>
        <v>0</v>
      </c>
      <c r="AG12" s="19">
        <f t="shared" si="2"/>
        <v>0</v>
      </c>
      <c r="AH12" s="19">
        <f t="shared" si="2"/>
        <v>0</v>
      </c>
      <c r="AJ12" s="19">
        <f t="shared" si="10"/>
        <v>0</v>
      </c>
      <c r="AN12" s="308" t="str">
        <f t="shared" si="6"/>
        <v>K kişisi</v>
      </c>
      <c r="AO12" s="299"/>
      <c r="AP12" s="320"/>
      <c r="AQ12" s="314"/>
      <c r="AR12" s="317">
        <f t="shared" si="7"/>
        <v>0</v>
      </c>
    </row>
    <row r="13" spans="1:44" s="19" customFormat="1" ht="35.1" customHeight="1">
      <c r="A13" s="102">
        <f t="shared" si="11"/>
        <v>43566</v>
      </c>
      <c r="B13" s="103">
        <f t="shared" si="8"/>
        <v>43566</v>
      </c>
      <c r="C13" s="398" t="s">
        <v>132</v>
      </c>
      <c r="D13" s="398" t="s">
        <v>122</v>
      </c>
      <c r="E13" s="398" t="s">
        <v>185</v>
      </c>
      <c r="F13" s="110"/>
      <c r="G13" s="398" t="s">
        <v>142</v>
      </c>
      <c r="H13" s="398" t="s">
        <v>118</v>
      </c>
      <c r="I13" s="17"/>
      <c r="J13" s="9" t="str">
        <f t="shared" si="3"/>
        <v>-</v>
      </c>
      <c r="K13" s="389" t="s">
        <v>163</v>
      </c>
      <c r="L13" s="389" t="s">
        <v>157</v>
      </c>
      <c r="M13" s="389" t="s">
        <v>177</v>
      </c>
      <c r="N13" s="24"/>
      <c r="O13" s="19">
        <f t="shared" si="4"/>
        <v>0</v>
      </c>
      <c r="P13" s="19">
        <f>IFERROR(FIND("MS",#REF!,5),0)</f>
        <v>0</v>
      </c>
      <c r="Q13" s="19">
        <f t="shared" si="5"/>
        <v>0</v>
      </c>
      <c r="R13" s="19">
        <f t="shared" si="12"/>
        <v>0</v>
      </c>
      <c r="S13" s="19">
        <f t="shared" si="0"/>
        <v>0</v>
      </c>
      <c r="T13" s="19">
        <f t="shared" si="0"/>
        <v>0</v>
      </c>
      <c r="U13" s="19">
        <f t="shared" si="0"/>
        <v>0</v>
      </c>
      <c r="W13" s="19">
        <f t="shared" si="0"/>
        <v>0</v>
      </c>
      <c r="X13" s="19">
        <f t="shared" si="0"/>
        <v>0</v>
      </c>
      <c r="Z13" s="19">
        <f t="shared" si="9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 t="shared" si="2"/>
        <v>0</v>
      </c>
      <c r="AG13" s="19">
        <f t="shared" si="2"/>
        <v>0</v>
      </c>
      <c r="AH13" s="19">
        <f t="shared" si="2"/>
        <v>0</v>
      </c>
      <c r="AJ13" s="19">
        <f t="shared" si="10"/>
        <v>0</v>
      </c>
      <c r="AN13" s="308" t="str">
        <f t="shared" si="6"/>
        <v>L kişisi</v>
      </c>
      <c r="AO13" s="299"/>
      <c r="AP13" s="320"/>
      <c r="AQ13" s="313"/>
      <c r="AR13" s="317">
        <f t="shared" si="7"/>
        <v>0</v>
      </c>
    </row>
    <row r="14" spans="1:44" s="19" customFormat="1" ht="35.1" customHeight="1">
      <c r="A14" s="102">
        <f t="shared" si="11"/>
        <v>43567</v>
      </c>
      <c r="B14" s="103">
        <f t="shared" si="8"/>
        <v>43567</v>
      </c>
      <c r="C14" s="398" t="s">
        <v>132</v>
      </c>
      <c r="D14" s="398" t="s">
        <v>122</v>
      </c>
      <c r="E14" s="398" t="s">
        <v>185</v>
      </c>
      <c r="F14" s="110"/>
      <c r="G14" s="398" t="s">
        <v>160</v>
      </c>
      <c r="H14" s="398" t="s">
        <v>118</v>
      </c>
      <c r="I14" s="17"/>
      <c r="J14" s="9" t="str">
        <f t="shared" si="3"/>
        <v>-</v>
      </c>
      <c r="K14" s="389" t="s">
        <v>163</v>
      </c>
      <c r="L14" s="389" t="s">
        <v>157</v>
      </c>
      <c r="M14" s="389" t="s">
        <v>179</v>
      </c>
      <c r="N14" s="24"/>
      <c r="O14" s="19">
        <f t="shared" si="4"/>
        <v>0</v>
      </c>
      <c r="P14" s="19">
        <f>IFERROR(FIND("MS",#REF!,5),0)</f>
        <v>0</v>
      </c>
      <c r="Q14" s="19">
        <f t="shared" si="5"/>
        <v>0</v>
      </c>
      <c r="R14" s="19">
        <f t="shared" si="12"/>
        <v>0</v>
      </c>
      <c r="S14" s="19">
        <f t="shared" si="0"/>
        <v>0</v>
      </c>
      <c r="T14" s="19">
        <f t="shared" si="0"/>
        <v>0</v>
      </c>
      <c r="U14" s="19">
        <f t="shared" si="0"/>
        <v>0</v>
      </c>
      <c r="W14" s="19">
        <f t="shared" si="0"/>
        <v>0</v>
      </c>
      <c r="X14" s="19">
        <f t="shared" si="0"/>
        <v>0</v>
      </c>
      <c r="Z14" s="19">
        <f t="shared" si="9"/>
        <v>0</v>
      </c>
      <c r="AA14" s="19">
        <f t="shared" si="2"/>
        <v>0</v>
      </c>
      <c r="AB14" s="19">
        <f t="shared" si="2"/>
        <v>0</v>
      </c>
      <c r="AC14" s="19">
        <f t="shared" si="2"/>
        <v>0</v>
      </c>
      <c r="AD14" s="19">
        <f t="shared" si="2"/>
        <v>0</v>
      </c>
      <c r="AE14" s="19">
        <f t="shared" si="2"/>
        <v>0</v>
      </c>
      <c r="AF14" s="19">
        <f t="shared" si="2"/>
        <v>0</v>
      </c>
      <c r="AG14" s="19">
        <f t="shared" si="2"/>
        <v>0</v>
      </c>
      <c r="AH14" s="19">
        <f t="shared" si="2"/>
        <v>0</v>
      </c>
      <c r="AJ14" s="19">
        <f t="shared" si="10"/>
        <v>0</v>
      </c>
      <c r="AN14" s="308" t="str">
        <f>B52</f>
        <v>M kişisi</v>
      </c>
      <c r="AO14" s="299"/>
      <c r="AP14" s="320"/>
      <c r="AQ14" s="314"/>
      <c r="AR14" s="317">
        <f t="shared" si="7"/>
        <v>0</v>
      </c>
    </row>
    <row r="15" spans="1:44" ht="35.1" customHeight="1">
      <c r="A15" s="102">
        <f t="shared" si="11"/>
        <v>43568</v>
      </c>
      <c r="B15" s="103">
        <f t="shared" si="8"/>
        <v>43568</v>
      </c>
      <c r="C15" s="420" t="s">
        <v>186</v>
      </c>
      <c r="D15" s="386" t="s">
        <v>142</v>
      </c>
      <c r="E15" s="325"/>
      <c r="F15" s="237"/>
      <c r="G15" s="244" t="s">
        <v>180</v>
      </c>
      <c r="H15" s="238" t="s">
        <v>118</v>
      </c>
      <c r="I15" s="17"/>
      <c r="J15" s="9" t="str">
        <f t="shared" si="3"/>
        <v>-</v>
      </c>
      <c r="K15" s="644" t="s">
        <v>163</v>
      </c>
      <c r="L15" s="645"/>
      <c r="M15" s="389" t="s">
        <v>179</v>
      </c>
      <c r="N15" s="25"/>
      <c r="O15" s="19">
        <f t="shared" si="4"/>
        <v>11</v>
      </c>
      <c r="P15" s="19">
        <f>IFERROR(FIND("MS",#REF!,5),0)</f>
        <v>0</v>
      </c>
      <c r="Q15" s="19">
        <f t="shared" si="5"/>
        <v>0</v>
      </c>
      <c r="R15" s="19">
        <f t="shared" si="12"/>
        <v>0</v>
      </c>
      <c r="S15" s="19">
        <f t="shared" si="0"/>
        <v>0</v>
      </c>
      <c r="T15" s="19">
        <f t="shared" si="0"/>
        <v>0</v>
      </c>
      <c r="U15" s="19">
        <f t="shared" si="0"/>
        <v>0</v>
      </c>
      <c r="V15" s="19"/>
      <c r="W15" s="19">
        <f t="shared" si="0"/>
        <v>0</v>
      </c>
      <c r="X15" s="19">
        <f t="shared" si="0"/>
        <v>0</v>
      </c>
      <c r="Z15" s="19">
        <f t="shared" si="9"/>
        <v>0</v>
      </c>
      <c r="AA15" s="19">
        <f t="shared" si="2"/>
        <v>0</v>
      </c>
      <c r="AB15" s="19">
        <f t="shared" si="2"/>
        <v>0</v>
      </c>
      <c r="AC15" s="19">
        <f t="shared" si="2"/>
        <v>0</v>
      </c>
      <c r="AD15" s="19">
        <f t="shared" si="2"/>
        <v>0</v>
      </c>
      <c r="AE15" s="19">
        <f t="shared" si="2"/>
        <v>0</v>
      </c>
      <c r="AF15" s="19">
        <f t="shared" si="2"/>
        <v>0</v>
      </c>
      <c r="AG15" s="19">
        <f t="shared" si="2"/>
        <v>0</v>
      </c>
      <c r="AH15" s="19">
        <f t="shared" si="2"/>
        <v>0</v>
      </c>
      <c r="AJ15" s="19">
        <f t="shared" si="10"/>
        <v>0</v>
      </c>
      <c r="AN15" s="308" t="str">
        <f t="shared" si="6"/>
        <v>N kişisi</v>
      </c>
      <c r="AO15" s="299"/>
      <c r="AP15" s="320"/>
      <c r="AQ15" s="314"/>
      <c r="AR15" s="317">
        <f t="shared" si="7"/>
        <v>0</v>
      </c>
    </row>
    <row r="16" spans="1:44" ht="35.1" customHeight="1" thickBot="1">
      <c r="A16" s="102">
        <f t="shared" si="11"/>
        <v>43569</v>
      </c>
      <c r="B16" s="103">
        <f t="shared" si="8"/>
        <v>43569</v>
      </c>
      <c r="C16" s="239"/>
      <c r="D16" s="240" t="s">
        <v>160</v>
      </c>
      <c r="E16" s="241"/>
      <c r="F16" s="237"/>
      <c r="G16" s="242" t="s">
        <v>122</v>
      </c>
      <c r="H16" s="243"/>
      <c r="I16" s="17"/>
      <c r="J16" s="9" t="str">
        <f t="shared" si="3"/>
        <v>-</v>
      </c>
      <c r="K16" s="644"/>
      <c r="L16" s="645"/>
      <c r="M16" s="389" t="s">
        <v>177</v>
      </c>
      <c r="N16" s="25"/>
      <c r="O16" s="19">
        <f t="shared" si="4"/>
        <v>0</v>
      </c>
      <c r="P16" s="19">
        <f>IFERROR(FIND("MS",#REF!,5),0)</f>
        <v>0</v>
      </c>
      <c r="Q16" s="19">
        <f t="shared" si="5"/>
        <v>0</v>
      </c>
      <c r="R16" s="19">
        <f t="shared" si="12"/>
        <v>0</v>
      </c>
      <c r="S16" s="19">
        <f t="shared" si="0"/>
        <v>0</v>
      </c>
      <c r="T16" s="19">
        <f t="shared" si="0"/>
        <v>0</v>
      </c>
      <c r="U16" s="19">
        <f t="shared" si="0"/>
        <v>0</v>
      </c>
      <c r="V16" s="19"/>
      <c r="W16" s="19">
        <f t="shared" si="0"/>
        <v>0</v>
      </c>
      <c r="X16" s="19">
        <f t="shared" si="0"/>
        <v>0</v>
      </c>
      <c r="Z16" s="19">
        <f t="shared" si="9"/>
        <v>0</v>
      </c>
      <c r="AA16" s="19">
        <f t="shared" si="2"/>
        <v>0</v>
      </c>
      <c r="AB16" s="19">
        <f t="shared" si="2"/>
        <v>0</v>
      </c>
      <c r="AC16" s="19">
        <f t="shared" si="2"/>
        <v>0</v>
      </c>
      <c r="AD16" s="19">
        <f t="shared" si="2"/>
        <v>0</v>
      </c>
      <c r="AE16" s="19">
        <f t="shared" si="2"/>
        <v>0</v>
      </c>
      <c r="AF16" s="19">
        <f t="shared" si="2"/>
        <v>0</v>
      </c>
      <c r="AG16" s="19">
        <f t="shared" si="2"/>
        <v>0</v>
      </c>
      <c r="AH16" s="19">
        <f t="shared" si="2"/>
        <v>0</v>
      </c>
      <c r="AJ16" s="19">
        <f t="shared" si="10"/>
        <v>0</v>
      </c>
      <c r="AN16" s="309" t="str">
        <f t="shared" si="6"/>
        <v>YENİ PERSONEL 3</v>
      </c>
      <c r="AO16" s="298"/>
      <c r="AP16" s="321"/>
      <c r="AQ16" s="316"/>
      <c r="AR16" s="317">
        <f t="shared" si="7"/>
        <v>0</v>
      </c>
    </row>
    <row r="17" spans="1:36" s="19" customFormat="1" ht="35.1" customHeight="1">
      <c r="A17" s="102">
        <f t="shared" si="11"/>
        <v>43570</v>
      </c>
      <c r="B17" s="103">
        <f t="shared" si="8"/>
        <v>43570</v>
      </c>
      <c r="C17" s="398" t="s">
        <v>118</v>
      </c>
      <c r="D17" s="398" t="s">
        <v>132</v>
      </c>
      <c r="E17" s="398" t="s">
        <v>180</v>
      </c>
      <c r="F17" s="110"/>
      <c r="G17" s="398" t="s">
        <v>142</v>
      </c>
      <c r="H17" s="398" t="s">
        <v>173</v>
      </c>
      <c r="I17" s="109"/>
      <c r="J17" s="9" t="str">
        <f t="shared" si="3"/>
        <v>-</v>
      </c>
      <c r="K17" s="389" t="s">
        <v>157</v>
      </c>
      <c r="L17" s="389" t="s">
        <v>185</v>
      </c>
      <c r="M17" s="389" t="s">
        <v>166</v>
      </c>
      <c r="N17" s="24"/>
      <c r="O17" s="19">
        <f t="shared" si="4"/>
        <v>0</v>
      </c>
      <c r="P17" s="19">
        <f>IFERROR(FIND("MS",D17,5),0)</f>
        <v>0</v>
      </c>
      <c r="Q17" s="19">
        <f t="shared" si="5"/>
        <v>0</v>
      </c>
      <c r="R17" s="19">
        <f>IFERROR(FIND("MS",F17,5),0)</f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W17" s="19">
        <f t="shared" si="0"/>
        <v>0</v>
      </c>
      <c r="X17" s="19">
        <f t="shared" si="0"/>
        <v>0</v>
      </c>
      <c r="Z17" s="19">
        <f t="shared" si="9"/>
        <v>0</v>
      </c>
      <c r="AA17" s="19">
        <f t="shared" si="2"/>
        <v>0</v>
      </c>
      <c r="AB17" s="19">
        <f t="shared" si="2"/>
        <v>0</v>
      </c>
      <c r="AC17" s="19">
        <f t="shared" si="2"/>
        <v>0</v>
      </c>
      <c r="AD17" s="19">
        <f t="shared" si="2"/>
        <v>0</v>
      </c>
      <c r="AE17" s="19">
        <f t="shared" si="2"/>
        <v>0</v>
      </c>
      <c r="AF17" s="19">
        <f t="shared" si="2"/>
        <v>0</v>
      </c>
      <c r="AG17" s="19">
        <f t="shared" si="2"/>
        <v>0</v>
      </c>
      <c r="AH17" s="19">
        <f t="shared" si="2"/>
        <v>0</v>
      </c>
      <c r="AJ17" s="19">
        <f t="shared" si="10"/>
        <v>0</v>
      </c>
    </row>
    <row r="18" spans="1:36" s="19" customFormat="1" ht="35.1" customHeight="1">
      <c r="A18" s="102">
        <f t="shared" si="11"/>
        <v>43571</v>
      </c>
      <c r="B18" s="103">
        <f t="shared" si="8"/>
        <v>43571</v>
      </c>
      <c r="C18" s="398" t="s">
        <v>118</v>
      </c>
      <c r="D18" s="398" t="s">
        <v>132</v>
      </c>
      <c r="E18" s="398" t="s">
        <v>180</v>
      </c>
      <c r="F18" s="110"/>
      <c r="G18" s="398" t="s">
        <v>160</v>
      </c>
      <c r="H18" s="398" t="s">
        <v>173</v>
      </c>
      <c r="I18" s="109"/>
      <c r="J18" s="9" t="str">
        <f t="shared" si="3"/>
        <v>-</v>
      </c>
      <c r="K18" s="389" t="s">
        <v>157</v>
      </c>
      <c r="L18" s="389" t="s">
        <v>185</v>
      </c>
      <c r="M18" s="389" t="s">
        <v>167</v>
      </c>
      <c r="N18" s="24"/>
      <c r="O18" s="19">
        <f t="shared" si="4"/>
        <v>0</v>
      </c>
      <c r="P18" s="19">
        <f>IFERROR(FIND("MS",#REF!,5),0)</f>
        <v>0</v>
      </c>
      <c r="Q18" s="19">
        <f t="shared" si="5"/>
        <v>0</v>
      </c>
      <c r="R18" s="19">
        <f t="shared" ref="R18:R23" si="13">IFERROR(FIND("MS",D18,5),0)</f>
        <v>0</v>
      </c>
      <c r="S18" s="19">
        <f t="shared" si="0"/>
        <v>0</v>
      </c>
      <c r="T18" s="19">
        <f t="shared" si="0"/>
        <v>0</v>
      </c>
      <c r="U18" s="19">
        <f t="shared" si="0"/>
        <v>0</v>
      </c>
      <c r="W18" s="19">
        <f t="shared" si="0"/>
        <v>0</v>
      </c>
      <c r="X18" s="19">
        <f t="shared" si="0"/>
        <v>0</v>
      </c>
      <c r="Z18" s="19">
        <f t="shared" si="9"/>
        <v>0</v>
      </c>
      <c r="AA18" s="19">
        <f t="shared" si="2"/>
        <v>0</v>
      </c>
      <c r="AB18" s="19">
        <f t="shared" si="2"/>
        <v>0</v>
      </c>
      <c r="AC18" s="19">
        <f t="shared" si="2"/>
        <v>0</v>
      </c>
      <c r="AD18" s="19">
        <f t="shared" si="2"/>
        <v>0</v>
      </c>
      <c r="AE18" s="19">
        <f t="shared" si="2"/>
        <v>0</v>
      </c>
      <c r="AF18" s="19">
        <f t="shared" si="2"/>
        <v>0</v>
      </c>
      <c r="AG18" s="19">
        <f t="shared" si="2"/>
        <v>0</v>
      </c>
      <c r="AH18" s="19">
        <f t="shared" si="2"/>
        <v>0</v>
      </c>
      <c r="AJ18" s="19">
        <f t="shared" si="10"/>
        <v>0</v>
      </c>
    </row>
    <row r="19" spans="1:36" ht="35.1" customHeight="1">
      <c r="A19" s="102">
        <f t="shared" si="11"/>
        <v>43572</v>
      </c>
      <c r="B19" s="103">
        <f t="shared" si="8"/>
        <v>43572</v>
      </c>
      <c r="C19" s="398" t="s">
        <v>118</v>
      </c>
      <c r="D19" s="398" t="s">
        <v>132</v>
      </c>
      <c r="E19" s="398" t="s">
        <v>180</v>
      </c>
      <c r="F19" s="110"/>
      <c r="G19" s="398" t="s">
        <v>122</v>
      </c>
      <c r="H19" s="398" t="s">
        <v>173</v>
      </c>
      <c r="I19" s="109"/>
      <c r="J19" s="9" t="str">
        <f t="shared" si="3"/>
        <v>-</v>
      </c>
      <c r="K19" s="389" t="s">
        <v>157</v>
      </c>
      <c r="L19" s="389" t="s">
        <v>185</v>
      </c>
      <c r="M19" s="389" t="s">
        <v>167</v>
      </c>
      <c r="N19" s="23"/>
      <c r="O19" s="19">
        <f t="shared" si="4"/>
        <v>0</v>
      </c>
      <c r="P19" s="19">
        <f>IFERROR(FIND("MS",#REF!,5),0)</f>
        <v>0</v>
      </c>
      <c r="Q19" s="19">
        <f t="shared" si="5"/>
        <v>0</v>
      </c>
      <c r="R19" s="19">
        <f t="shared" si="13"/>
        <v>0</v>
      </c>
      <c r="S19" s="19">
        <f t="shared" ref="S19:S32" si="14">IFERROR(FIND("MS",G19,5),0)</f>
        <v>0</v>
      </c>
      <c r="T19" s="19">
        <f t="shared" ref="T19:T32" si="15">IFERROR(FIND("MS",H19,5),0)</f>
        <v>0</v>
      </c>
      <c r="U19" s="19">
        <f t="shared" ref="U19:U32" si="16">IFERROR(FIND("MS",I19,5),0)</f>
        <v>0</v>
      </c>
      <c r="V19" s="19"/>
      <c r="W19" s="19">
        <f t="shared" ref="W19:W32" si="17">IFERROR(FIND("MS",K19,5),0)</f>
        <v>0</v>
      </c>
      <c r="X19" s="19">
        <f t="shared" ref="X19:X32" si="18">IFERROR(FIND("MS",L19,5),0)</f>
        <v>0</v>
      </c>
      <c r="Z19" s="19">
        <f t="shared" si="9"/>
        <v>0</v>
      </c>
      <c r="AA19" s="19">
        <f t="shared" si="9"/>
        <v>0</v>
      </c>
      <c r="AB19" s="19">
        <f t="shared" si="9"/>
        <v>0</v>
      </c>
      <c r="AC19" s="19">
        <f t="shared" si="9"/>
        <v>0</v>
      </c>
      <c r="AD19" s="19">
        <f t="shared" si="9"/>
        <v>0</v>
      </c>
      <c r="AE19" s="19">
        <f t="shared" si="9"/>
        <v>0</v>
      </c>
      <c r="AF19" s="19">
        <f t="shared" si="9"/>
        <v>0</v>
      </c>
      <c r="AG19" s="19">
        <f t="shared" si="9"/>
        <v>0</v>
      </c>
      <c r="AH19" s="19">
        <f t="shared" si="9"/>
        <v>0</v>
      </c>
      <c r="AJ19" s="19">
        <f t="shared" si="10"/>
        <v>0</v>
      </c>
    </row>
    <row r="20" spans="1:36" s="19" customFormat="1" ht="35.1" customHeight="1">
      <c r="A20" s="102">
        <f t="shared" si="11"/>
        <v>43573</v>
      </c>
      <c r="B20" s="103">
        <f t="shared" si="8"/>
        <v>43573</v>
      </c>
      <c r="C20" s="398" t="s">
        <v>118</v>
      </c>
      <c r="D20" s="398" t="s">
        <v>132</v>
      </c>
      <c r="E20" s="398" t="s">
        <v>180</v>
      </c>
      <c r="F20" s="110"/>
      <c r="G20" s="398" t="s">
        <v>142</v>
      </c>
      <c r="H20" s="398" t="s">
        <v>173</v>
      </c>
      <c r="I20" s="17"/>
      <c r="J20" s="9" t="str">
        <f t="shared" si="3"/>
        <v>-</v>
      </c>
      <c r="K20" s="389" t="s">
        <v>157</v>
      </c>
      <c r="L20" s="389" t="s">
        <v>185</v>
      </c>
      <c r="M20" s="389" t="s">
        <v>167</v>
      </c>
      <c r="N20" s="22"/>
      <c r="O20" s="19">
        <f t="shared" si="4"/>
        <v>0</v>
      </c>
      <c r="P20" s="19">
        <f>IFERROR(FIND("MS",#REF!,5),0)</f>
        <v>0</v>
      </c>
      <c r="Q20" s="19">
        <f t="shared" si="5"/>
        <v>0</v>
      </c>
      <c r="R20" s="19">
        <f t="shared" si="13"/>
        <v>0</v>
      </c>
      <c r="S20" s="19">
        <f t="shared" si="14"/>
        <v>0</v>
      </c>
      <c r="T20" s="19">
        <f t="shared" si="15"/>
        <v>0</v>
      </c>
      <c r="U20" s="19">
        <f t="shared" si="16"/>
        <v>0</v>
      </c>
      <c r="W20" s="19">
        <f t="shared" si="17"/>
        <v>0</v>
      </c>
      <c r="X20" s="19">
        <f t="shared" si="18"/>
        <v>0</v>
      </c>
      <c r="Z20" s="19">
        <f t="shared" si="9"/>
        <v>0</v>
      </c>
      <c r="AA20" s="19">
        <f t="shared" si="9"/>
        <v>0</v>
      </c>
      <c r="AB20" s="19">
        <f t="shared" si="9"/>
        <v>0</v>
      </c>
      <c r="AC20" s="19">
        <f t="shared" si="9"/>
        <v>0</v>
      </c>
      <c r="AD20" s="19">
        <f t="shared" si="9"/>
        <v>0</v>
      </c>
      <c r="AE20" s="19">
        <f t="shared" si="9"/>
        <v>0</v>
      </c>
      <c r="AF20" s="19">
        <f t="shared" si="9"/>
        <v>0</v>
      </c>
      <c r="AG20" s="19">
        <f t="shared" si="9"/>
        <v>0</v>
      </c>
      <c r="AH20" s="19">
        <f t="shared" si="9"/>
        <v>0</v>
      </c>
      <c r="AJ20" s="19">
        <f t="shared" si="10"/>
        <v>0</v>
      </c>
    </row>
    <row r="21" spans="1:36" s="19" customFormat="1" ht="35.1" customHeight="1">
      <c r="A21" s="102">
        <f t="shared" si="11"/>
        <v>43574</v>
      </c>
      <c r="B21" s="103">
        <f t="shared" si="8"/>
        <v>43574</v>
      </c>
      <c r="C21" s="398" t="s">
        <v>118</v>
      </c>
      <c r="D21" s="398" t="s">
        <v>132</v>
      </c>
      <c r="E21" s="398" t="s">
        <v>180</v>
      </c>
      <c r="F21" s="110"/>
      <c r="G21" s="398" t="s">
        <v>160</v>
      </c>
      <c r="H21" s="398" t="s">
        <v>173</v>
      </c>
      <c r="I21" s="17"/>
      <c r="J21" s="9" t="str">
        <f t="shared" si="3"/>
        <v>-</v>
      </c>
      <c r="K21" s="389" t="s">
        <v>157</v>
      </c>
      <c r="L21" s="389" t="s">
        <v>185</v>
      </c>
      <c r="M21" s="389" t="s">
        <v>167</v>
      </c>
      <c r="O21" s="19">
        <f t="shared" si="4"/>
        <v>0</v>
      </c>
      <c r="P21" s="19">
        <f>IFERROR(FIND("MS",#REF!,5),0)</f>
        <v>0</v>
      </c>
      <c r="Q21" s="19">
        <f t="shared" si="5"/>
        <v>0</v>
      </c>
      <c r="R21" s="19">
        <f t="shared" si="13"/>
        <v>0</v>
      </c>
      <c r="S21" s="19">
        <f t="shared" si="14"/>
        <v>0</v>
      </c>
      <c r="T21" s="19">
        <f t="shared" si="15"/>
        <v>0</v>
      </c>
      <c r="U21" s="19">
        <f t="shared" si="16"/>
        <v>0</v>
      </c>
      <c r="W21" s="19">
        <f t="shared" si="17"/>
        <v>0</v>
      </c>
      <c r="X21" s="19">
        <f t="shared" si="18"/>
        <v>0</v>
      </c>
      <c r="Z21" s="19">
        <f t="shared" si="9"/>
        <v>0</v>
      </c>
      <c r="AA21" s="19">
        <f t="shared" si="9"/>
        <v>0</v>
      </c>
      <c r="AB21" s="19">
        <f t="shared" si="9"/>
        <v>0</v>
      </c>
      <c r="AC21" s="19">
        <f t="shared" si="9"/>
        <v>0</v>
      </c>
      <c r="AD21" s="19">
        <f t="shared" si="9"/>
        <v>0</v>
      </c>
      <c r="AE21" s="19">
        <f t="shared" si="9"/>
        <v>0</v>
      </c>
      <c r="AF21" s="19">
        <f t="shared" si="9"/>
        <v>0</v>
      </c>
      <c r="AG21" s="19">
        <f t="shared" si="9"/>
        <v>0</v>
      </c>
      <c r="AH21" s="19">
        <f t="shared" si="9"/>
        <v>0</v>
      </c>
      <c r="AJ21" s="19">
        <f t="shared" si="10"/>
        <v>0</v>
      </c>
    </row>
    <row r="22" spans="1:36" ht="35.1" customHeight="1">
      <c r="A22" s="102">
        <f t="shared" si="11"/>
        <v>43575</v>
      </c>
      <c r="B22" s="103">
        <f t="shared" si="8"/>
        <v>43575</v>
      </c>
      <c r="C22" s="235" t="s">
        <v>141</v>
      </c>
      <c r="D22" s="646" t="s">
        <v>184</v>
      </c>
      <c r="E22" s="647"/>
      <c r="F22" s="237"/>
      <c r="G22" s="244" t="s">
        <v>122</v>
      </c>
      <c r="H22" s="238" t="s">
        <v>173</v>
      </c>
      <c r="I22" s="17"/>
      <c r="J22" s="9" t="str">
        <f t="shared" si="3"/>
        <v>Mesai Var</v>
      </c>
      <c r="K22" s="644" t="s">
        <v>157</v>
      </c>
      <c r="L22" s="645"/>
      <c r="M22" s="389" t="s">
        <v>168</v>
      </c>
      <c r="O22" s="19">
        <f t="shared" si="4"/>
        <v>11</v>
      </c>
      <c r="P22" s="19">
        <f>IFERROR(FIND("MS",#REF!,5),0)</f>
        <v>0</v>
      </c>
      <c r="Q22" s="19">
        <f t="shared" si="5"/>
        <v>0</v>
      </c>
      <c r="R22" s="19">
        <f t="shared" si="13"/>
        <v>11</v>
      </c>
      <c r="S22" s="19">
        <f t="shared" si="14"/>
        <v>0</v>
      </c>
      <c r="T22" s="19">
        <f t="shared" si="15"/>
        <v>0</v>
      </c>
      <c r="U22" s="19">
        <f t="shared" si="16"/>
        <v>0</v>
      </c>
      <c r="V22" s="19"/>
      <c r="W22" s="19">
        <f t="shared" si="17"/>
        <v>0</v>
      </c>
      <c r="X22" s="19">
        <f t="shared" si="18"/>
        <v>0</v>
      </c>
      <c r="Z22" s="19">
        <f t="shared" si="9"/>
        <v>0</v>
      </c>
      <c r="AA22" s="19">
        <f t="shared" si="9"/>
        <v>0</v>
      </c>
      <c r="AB22" s="19">
        <f t="shared" si="9"/>
        <v>11</v>
      </c>
      <c r="AC22" s="19">
        <f t="shared" si="9"/>
        <v>0</v>
      </c>
      <c r="AD22" s="19">
        <f t="shared" si="9"/>
        <v>0</v>
      </c>
      <c r="AE22" s="19">
        <f t="shared" si="9"/>
        <v>0</v>
      </c>
      <c r="AF22" s="19">
        <f t="shared" si="9"/>
        <v>0</v>
      </c>
      <c r="AG22" s="19">
        <f t="shared" si="9"/>
        <v>0</v>
      </c>
      <c r="AH22" s="19">
        <f t="shared" si="9"/>
        <v>0</v>
      </c>
      <c r="AJ22" s="19">
        <f t="shared" si="10"/>
        <v>11</v>
      </c>
    </row>
    <row r="23" spans="1:36" ht="35.1" customHeight="1">
      <c r="A23" s="102">
        <f t="shared" si="11"/>
        <v>43576</v>
      </c>
      <c r="B23" s="103">
        <f t="shared" si="8"/>
        <v>43576</v>
      </c>
      <c r="C23" s="239"/>
      <c r="D23" s="240" t="s">
        <v>160</v>
      </c>
      <c r="E23" s="241"/>
      <c r="F23" s="237"/>
      <c r="G23" s="242" t="s">
        <v>132</v>
      </c>
      <c r="H23" s="243"/>
      <c r="I23" s="17"/>
      <c r="J23" s="9" t="str">
        <f t="shared" si="3"/>
        <v>-</v>
      </c>
      <c r="K23" s="644"/>
      <c r="L23" s="645"/>
      <c r="M23" s="389" t="s">
        <v>167</v>
      </c>
      <c r="O23" s="19">
        <f t="shared" si="4"/>
        <v>0</v>
      </c>
      <c r="P23" s="19">
        <f>IFERROR(FIND("MS",#REF!,5),0)</f>
        <v>0</v>
      </c>
      <c r="Q23" s="19">
        <f t="shared" si="5"/>
        <v>0</v>
      </c>
      <c r="R23" s="19">
        <f t="shared" si="13"/>
        <v>0</v>
      </c>
      <c r="S23" s="19">
        <f t="shared" si="14"/>
        <v>0</v>
      </c>
      <c r="T23" s="19">
        <f t="shared" si="15"/>
        <v>0</v>
      </c>
      <c r="U23" s="19">
        <f t="shared" si="16"/>
        <v>0</v>
      </c>
      <c r="V23" s="19"/>
      <c r="W23" s="19">
        <f t="shared" si="17"/>
        <v>0</v>
      </c>
      <c r="X23" s="19">
        <f t="shared" si="18"/>
        <v>0</v>
      </c>
      <c r="Z23" s="19">
        <f t="shared" si="9"/>
        <v>0</v>
      </c>
      <c r="AA23" s="19">
        <f t="shared" si="9"/>
        <v>0</v>
      </c>
      <c r="AB23" s="19">
        <f t="shared" si="9"/>
        <v>0</v>
      </c>
      <c r="AC23" s="19">
        <f t="shared" si="9"/>
        <v>0</v>
      </c>
      <c r="AD23" s="19">
        <f t="shared" si="9"/>
        <v>0</v>
      </c>
      <c r="AE23" s="19">
        <f t="shared" si="9"/>
        <v>0</v>
      </c>
      <c r="AF23" s="19">
        <f t="shared" si="9"/>
        <v>0</v>
      </c>
      <c r="AG23" s="19">
        <f t="shared" si="9"/>
        <v>0</v>
      </c>
      <c r="AH23" s="19">
        <f t="shared" si="9"/>
        <v>0</v>
      </c>
      <c r="AJ23" s="19">
        <f t="shared" si="10"/>
        <v>0</v>
      </c>
    </row>
    <row r="24" spans="1:36" s="19" customFormat="1" ht="35.1" customHeight="1">
      <c r="A24" s="102">
        <f t="shared" si="11"/>
        <v>43577</v>
      </c>
      <c r="B24" s="103">
        <f t="shared" si="8"/>
        <v>43577</v>
      </c>
      <c r="C24" s="398" t="s">
        <v>118</v>
      </c>
      <c r="D24" s="398" t="s">
        <v>185</v>
      </c>
      <c r="E24" s="398" t="s">
        <v>127</v>
      </c>
      <c r="F24" s="110"/>
      <c r="G24" s="398" t="s">
        <v>180</v>
      </c>
      <c r="H24" s="398" t="s">
        <v>173</v>
      </c>
      <c r="I24" s="17"/>
      <c r="J24" s="9" t="str">
        <f t="shared" si="3"/>
        <v>-</v>
      </c>
      <c r="K24" s="389" t="s">
        <v>157</v>
      </c>
      <c r="L24" s="389" t="s">
        <v>142</v>
      </c>
      <c r="M24" s="389" t="s">
        <v>169</v>
      </c>
      <c r="O24" s="19">
        <f t="shared" si="4"/>
        <v>0</v>
      </c>
      <c r="P24" s="19">
        <f>IFERROR(FIND("MS",D24,5),0)</f>
        <v>0</v>
      </c>
      <c r="Q24" s="19">
        <f t="shared" si="5"/>
        <v>0</v>
      </c>
      <c r="R24" s="19">
        <f>IFERROR(FIND("MS",F24,5),0)</f>
        <v>0</v>
      </c>
      <c r="S24" s="19">
        <f t="shared" si="14"/>
        <v>0</v>
      </c>
      <c r="T24" s="19">
        <f t="shared" si="15"/>
        <v>0</v>
      </c>
      <c r="U24" s="19">
        <f t="shared" si="16"/>
        <v>0</v>
      </c>
      <c r="W24" s="19">
        <f t="shared" si="17"/>
        <v>0</v>
      </c>
      <c r="X24" s="19">
        <f t="shared" si="18"/>
        <v>0</v>
      </c>
      <c r="Z24" s="19">
        <f t="shared" si="9"/>
        <v>0</v>
      </c>
      <c r="AA24" s="19">
        <f t="shared" si="9"/>
        <v>0</v>
      </c>
      <c r="AB24" s="19">
        <f t="shared" si="9"/>
        <v>0</v>
      </c>
      <c r="AC24" s="19">
        <f t="shared" si="9"/>
        <v>0</v>
      </c>
      <c r="AD24" s="19">
        <f t="shared" si="9"/>
        <v>0</v>
      </c>
      <c r="AE24" s="19">
        <f t="shared" si="9"/>
        <v>0</v>
      </c>
      <c r="AF24" s="19">
        <f t="shared" si="9"/>
        <v>0</v>
      </c>
      <c r="AG24" s="19">
        <f t="shared" si="9"/>
        <v>0</v>
      </c>
      <c r="AH24" s="19">
        <f t="shared" si="9"/>
        <v>0</v>
      </c>
      <c r="AJ24" s="19">
        <f t="shared" si="10"/>
        <v>0</v>
      </c>
    </row>
    <row r="25" spans="1:36" s="19" customFormat="1" ht="35.1" customHeight="1">
      <c r="A25" s="102">
        <f t="shared" si="11"/>
        <v>43578</v>
      </c>
      <c r="B25" s="103">
        <f t="shared" si="8"/>
        <v>43578</v>
      </c>
      <c r="C25" s="648" t="s">
        <v>186</v>
      </c>
      <c r="D25" s="649"/>
      <c r="E25" s="650"/>
      <c r="F25" s="110"/>
      <c r="G25" s="398" t="s">
        <v>160</v>
      </c>
      <c r="H25" s="140"/>
      <c r="I25" s="17"/>
      <c r="J25" s="9" t="str">
        <f t="shared" si="3"/>
        <v>Mesai Var</v>
      </c>
      <c r="K25" s="651"/>
      <c r="L25" s="652"/>
      <c r="M25" s="389" t="s">
        <v>167</v>
      </c>
      <c r="O25" s="19">
        <f>IFERROR(FIND("MS",#REF!,5),0)</f>
        <v>0</v>
      </c>
      <c r="P25" s="19">
        <f>IFERROR(FIND("MS",#REF!,5),0)</f>
        <v>0</v>
      </c>
      <c r="Q25" s="19">
        <f>IFERROR(FIND("MS",#REF!,5),0)</f>
        <v>0</v>
      </c>
      <c r="R25" s="19">
        <f>IFERROR(FIND("MS",C25,5),0)</f>
        <v>11</v>
      </c>
      <c r="S25" s="19">
        <f t="shared" si="14"/>
        <v>0</v>
      </c>
      <c r="T25" s="19">
        <f t="shared" si="15"/>
        <v>0</v>
      </c>
      <c r="U25" s="19">
        <f t="shared" si="16"/>
        <v>0</v>
      </c>
      <c r="W25" s="19">
        <f t="shared" si="17"/>
        <v>0</v>
      </c>
      <c r="X25" s="19">
        <f t="shared" si="18"/>
        <v>0</v>
      </c>
      <c r="Z25" s="19">
        <f t="shared" si="9"/>
        <v>0</v>
      </c>
      <c r="AA25" s="19">
        <f t="shared" si="9"/>
        <v>0</v>
      </c>
      <c r="AB25" s="19">
        <f t="shared" si="9"/>
        <v>11</v>
      </c>
      <c r="AC25" s="19">
        <f t="shared" si="9"/>
        <v>0</v>
      </c>
      <c r="AD25" s="19">
        <f t="shared" si="9"/>
        <v>0</v>
      </c>
      <c r="AE25" s="19">
        <f t="shared" si="9"/>
        <v>0</v>
      </c>
      <c r="AF25" s="19">
        <f t="shared" si="9"/>
        <v>0</v>
      </c>
      <c r="AG25" s="19">
        <f t="shared" si="9"/>
        <v>0</v>
      </c>
      <c r="AH25" s="19">
        <f t="shared" si="9"/>
        <v>0</v>
      </c>
      <c r="AJ25" s="19">
        <f t="shared" si="10"/>
        <v>11</v>
      </c>
    </row>
    <row r="26" spans="1:36" ht="35.1" customHeight="1">
      <c r="A26" s="102">
        <f t="shared" si="11"/>
        <v>43579</v>
      </c>
      <c r="B26" s="103">
        <f t="shared" si="8"/>
        <v>43579</v>
      </c>
      <c r="C26" s="398" t="s">
        <v>118</v>
      </c>
      <c r="D26" s="398" t="s">
        <v>185</v>
      </c>
      <c r="E26" s="398" t="s">
        <v>127</v>
      </c>
      <c r="F26" s="110"/>
      <c r="G26" s="398" t="s">
        <v>132</v>
      </c>
      <c r="H26" s="398" t="s">
        <v>173</v>
      </c>
      <c r="I26" s="17"/>
      <c r="J26" s="9" t="str">
        <f t="shared" si="3"/>
        <v>-</v>
      </c>
      <c r="K26" s="389" t="s">
        <v>157</v>
      </c>
      <c r="L26" s="389" t="s">
        <v>142</v>
      </c>
      <c r="M26" s="389" t="s">
        <v>167</v>
      </c>
      <c r="O26" s="19">
        <f t="shared" si="4"/>
        <v>0</v>
      </c>
      <c r="P26" s="19">
        <f>IFERROR(FIND("MS",#REF!,5),0)</f>
        <v>0</v>
      </c>
      <c r="Q26" s="19">
        <f t="shared" ref="Q26:Q30" si="19">IFERROR(FIND("MS",E26,5),0)</f>
        <v>0</v>
      </c>
      <c r="R26" s="19">
        <f>IFERROR(FIND("MS",D26,5),0)</f>
        <v>0</v>
      </c>
      <c r="S26" s="19">
        <f t="shared" si="14"/>
        <v>0</v>
      </c>
      <c r="T26" s="19">
        <f t="shared" si="15"/>
        <v>0</v>
      </c>
      <c r="U26" s="19">
        <f t="shared" si="16"/>
        <v>0</v>
      </c>
      <c r="V26" s="19"/>
      <c r="W26" s="19">
        <f t="shared" si="17"/>
        <v>0</v>
      </c>
      <c r="X26" s="19">
        <f t="shared" si="18"/>
        <v>0</v>
      </c>
      <c r="Z26" s="19">
        <f t="shared" si="9"/>
        <v>0</v>
      </c>
      <c r="AA26" s="19">
        <f t="shared" si="9"/>
        <v>0</v>
      </c>
      <c r="AB26" s="19">
        <f t="shared" si="9"/>
        <v>0</v>
      </c>
      <c r="AC26" s="19">
        <f t="shared" si="9"/>
        <v>0</v>
      </c>
      <c r="AD26" s="19">
        <f t="shared" si="9"/>
        <v>0</v>
      </c>
      <c r="AE26" s="19">
        <f t="shared" si="9"/>
        <v>0</v>
      </c>
      <c r="AF26" s="19">
        <f t="shared" si="9"/>
        <v>0</v>
      </c>
      <c r="AG26" s="19">
        <f t="shared" si="9"/>
        <v>0</v>
      </c>
      <c r="AH26" s="19">
        <f t="shared" si="9"/>
        <v>0</v>
      </c>
      <c r="AJ26" s="19">
        <f t="shared" si="10"/>
        <v>0</v>
      </c>
    </row>
    <row r="27" spans="1:36" s="21" customFormat="1" ht="35.1" customHeight="1">
      <c r="A27" s="102">
        <f t="shared" si="11"/>
        <v>43580</v>
      </c>
      <c r="B27" s="103">
        <f t="shared" si="8"/>
        <v>43580</v>
      </c>
      <c r="C27" s="398" t="s">
        <v>118</v>
      </c>
      <c r="D27" s="398" t="s">
        <v>185</v>
      </c>
      <c r="E27" s="140" t="s">
        <v>77</v>
      </c>
      <c r="F27" s="110"/>
      <c r="G27" s="398" t="s">
        <v>180</v>
      </c>
      <c r="H27" s="398" t="s">
        <v>173</v>
      </c>
      <c r="I27" s="17"/>
      <c r="J27" s="9" t="str">
        <f t="shared" si="3"/>
        <v>-</v>
      </c>
      <c r="K27" s="389" t="s">
        <v>157</v>
      </c>
      <c r="L27" s="389" t="s">
        <v>142</v>
      </c>
      <c r="M27" s="389" t="s">
        <v>170</v>
      </c>
      <c r="O27" s="19">
        <f t="shared" si="4"/>
        <v>0</v>
      </c>
      <c r="P27" s="19">
        <f>IFERROR(FIND("MS",#REF!,5),0)</f>
        <v>0</v>
      </c>
      <c r="Q27" s="19">
        <f t="shared" si="19"/>
        <v>0</v>
      </c>
      <c r="R27" s="19">
        <f>IFERROR(FIND("MS",D27,5),0)</f>
        <v>0</v>
      </c>
      <c r="S27" s="19">
        <f t="shared" si="14"/>
        <v>0</v>
      </c>
      <c r="T27" s="19">
        <f t="shared" si="15"/>
        <v>0</v>
      </c>
      <c r="U27" s="19">
        <f t="shared" si="16"/>
        <v>0</v>
      </c>
      <c r="V27" s="19"/>
      <c r="W27" s="19">
        <f t="shared" si="17"/>
        <v>0</v>
      </c>
      <c r="X27" s="19">
        <f t="shared" si="18"/>
        <v>0</v>
      </c>
      <c r="Z27" s="19">
        <f t="shared" si="9"/>
        <v>0</v>
      </c>
      <c r="AA27" s="19">
        <f t="shared" si="9"/>
        <v>0</v>
      </c>
      <c r="AB27" s="19">
        <f t="shared" si="9"/>
        <v>0</v>
      </c>
      <c r="AC27" s="19">
        <f t="shared" si="9"/>
        <v>0</v>
      </c>
      <c r="AD27" s="19">
        <f t="shared" si="9"/>
        <v>0</v>
      </c>
      <c r="AE27" s="19">
        <f t="shared" si="9"/>
        <v>0</v>
      </c>
      <c r="AF27" s="19">
        <f t="shared" si="9"/>
        <v>0</v>
      </c>
      <c r="AG27" s="19">
        <f t="shared" si="9"/>
        <v>0</v>
      </c>
      <c r="AH27" s="19">
        <f t="shared" si="9"/>
        <v>0</v>
      </c>
      <c r="AJ27" s="19">
        <f t="shared" si="10"/>
        <v>0</v>
      </c>
    </row>
    <row r="28" spans="1:36" s="19" customFormat="1" ht="35.1" customHeight="1">
      <c r="A28" s="102">
        <f t="shared" si="11"/>
        <v>43581</v>
      </c>
      <c r="B28" s="103">
        <f t="shared" si="8"/>
        <v>43581</v>
      </c>
      <c r="C28" s="398" t="s">
        <v>118</v>
      </c>
      <c r="D28" s="398" t="s">
        <v>185</v>
      </c>
      <c r="E28" s="398" t="s">
        <v>127</v>
      </c>
      <c r="F28" s="110"/>
      <c r="G28" s="398" t="s">
        <v>160</v>
      </c>
      <c r="H28" s="398" t="s">
        <v>173</v>
      </c>
      <c r="I28" s="16"/>
      <c r="J28" s="9" t="str">
        <f t="shared" si="3"/>
        <v>-</v>
      </c>
      <c r="K28" s="389" t="s">
        <v>157</v>
      </c>
      <c r="L28" s="389" t="s">
        <v>142</v>
      </c>
      <c r="M28" s="389" t="s">
        <v>167</v>
      </c>
      <c r="O28" s="19">
        <f t="shared" si="4"/>
        <v>0</v>
      </c>
      <c r="P28" s="19">
        <f>IFERROR(FIND("MS",#REF!,5),0)</f>
        <v>0</v>
      </c>
      <c r="Q28" s="19">
        <f t="shared" si="19"/>
        <v>0</v>
      </c>
      <c r="R28" s="19">
        <f>IFERROR(FIND("MS",D28,5),0)</f>
        <v>0</v>
      </c>
      <c r="S28" s="19">
        <f t="shared" si="14"/>
        <v>0</v>
      </c>
      <c r="T28" s="19">
        <f t="shared" si="15"/>
        <v>0</v>
      </c>
      <c r="U28" s="19">
        <f t="shared" si="16"/>
        <v>0</v>
      </c>
      <c r="W28" s="19">
        <f t="shared" si="17"/>
        <v>0</v>
      </c>
      <c r="X28" s="19">
        <f t="shared" si="18"/>
        <v>0</v>
      </c>
      <c r="Z28" s="19">
        <f t="shared" si="9"/>
        <v>0</v>
      </c>
      <c r="AA28" s="19">
        <f t="shared" si="9"/>
        <v>0</v>
      </c>
      <c r="AB28" s="19">
        <f t="shared" si="9"/>
        <v>0</v>
      </c>
      <c r="AC28" s="19">
        <f t="shared" si="9"/>
        <v>0</v>
      </c>
      <c r="AD28" s="19">
        <f t="shared" si="9"/>
        <v>0</v>
      </c>
      <c r="AE28" s="19">
        <f t="shared" si="9"/>
        <v>0</v>
      </c>
      <c r="AF28" s="19">
        <f t="shared" si="9"/>
        <v>0</v>
      </c>
      <c r="AG28" s="19">
        <f t="shared" si="9"/>
        <v>0</v>
      </c>
      <c r="AH28" s="19">
        <f t="shared" si="9"/>
        <v>0</v>
      </c>
      <c r="AJ28" s="19">
        <f t="shared" si="10"/>
        <v>0</v>
      </c>
    </row>
    <row r="29" spans="1:36" ht="35.1" customHeight="1">
      <c r="A29" s="102">
        <f t="shared" si="11"/>
        <v>43582</v>
      </c>
      <c r="B29" s="103">
        <f t="shared" si="8"/>
        <v>43582</v>
      </c>
      <c r="C29" s="235" t="s">
        <v>128</v>
      </c>
      <c r="D29" s="646" t="s">
        <v>180</v>
      </c>
      <c r="E29" s="647"/>
      <c r="F29" s="237"/>
      <c r="G29" s="244" t="s">
        <v>132</v>
      </c>
      <c r="H29" s="238" t="s">
        <v>118</v>
      </c>
      <c r="I29" s="16"/>
      <c r="J29" s="9" t="str">
        <f t="shared" si="3"/>
        <v>-</v>
      </c>
      <c r="K29" s="644" t="s">
        <v>185</v>
      </c>
      <c r="L29" s="645"/>
      <c r="M29" s="389" t="s">
        <v>167</v>
      </c>
      <c r="O29" s="19">
        <f t="shared" si="4"/>
        <v>11</v>
      </c>
      <c r="P29" s="19">
        <f>IFERROR(FIND("MS",#REF!,5),0)</f>
        <v>0</v>
      </c>
      <c r="Q29" s="19">
        <f t="shared" si="19"/>
        <v>0</v>
      </c>
      <c r="R29" s="19">
        <f>IFERROR(FIND("MS",D29,5),0)</f>
        <v>0</v>
      </c>
      <c r="S29" s="19">
        <f t="shared" si="14"/>
        <v>0</v>
      </c>
      <c r="T29" s="19">
        <f t="shared" si="15"/>
        <v>0</v>
      </c>
      <c r="U29" s="19">
        <f t="shared" si="16"/>
        <v>0</v>
      </c>
      <c r="V29" s="19"/>
      <c r="W29" s="19">
        <f t="shared" si="17"/>
        <v>0</v>
      </c>
      <c r="X29" s="19">
        <f t="shared" si="18"/>
        <v>0</v>
      </c>
      <c r="Z29" s="19">
        <f t="shared" si="9"/>
        <v>0</v>
      </c>
      <c r="AA29" s="19">
        <f t="shared" si="9"/>
        <v>0</v>
      </c>
      <c r="AB29" s="19">
        <f t="shared" si="9"/>
        <v>0</v>
      </c>
      <c r="AC29" s="19">
        <f t="shared" si="9"/>
        <v>0</v>
      </c>
      <c r="AD29" s="19">
        <f t="shared" si="9"/>
        <v>0</v>
      </c>
      <c r="AE29" s="19">
        <f t="shared" si="9"/>
        <v>0</v>
      </c>
      <c r="AF29" s="19">
        <f t="shared" si="9"/>
        <v>0</v>
      </c>
      <c r="AG29" s="19">
        <f t="shared" si="9"/>
        <v>0</v>
      </c>
      <c r="AH29" s="19">
        <f t="shared" si="9"/>
        <v>0</v>
      </c>
      <c r="AJ29" s="19">
        <f t="shared" si="10"/>
        <v>0</v>
      </c>
    </row>
    <row r="30" spans="1:36" ht="35.1" customHeight="1">
      <c r="A30" s="102">
        <f t="shared" si="11"/>
        <v>43583</v>
      </c>
      <c r="B30" s="103">
        <f t="shared" si="8"/>
        <v>43583</v>
      </c>
      <c r="C30" s="239"/>
      <c r="D30" s="240" t="s">
        <v>160</v>
      </c>
      <c r="E30" s="241"/>
      <c r="F30" s="237"/>
      <c r="G30" s="242" t="s">
        <v>122</v>
      </c>
      <c r="H30" s="243"/>
      <c r="I30" s="16"/>
      <c r="J30" s="9" t="str">
        <f t="shared" si="3"/>
        <v>-</v>
      </c>
      <c r="K30" s="644"/>
      <c r="L30" s="645"/>
      <c r="M30" s="389" t="s">
        <v>167</v>
      </c>
      <c r="O30" s="19">
        <f t="shared" si="4"/>
        <v>0</v>
      </c>
      <c r="P30" s="19">
        <f>IFERROR(FIND("MS",D30,5),0)</f>
        <v>0</v>
      </c>
      <c r="Q30" s="19">
        <f t="shared" si="19"/>
        <v>0</v>
      </c>
      <c r="R30" s="19">
        <f>IFERROR(FIND("MS",F30,5),0)</f>
        <v>0</v>
      </c>
      <c r="S30" s="19">
        <f t="shared" si="14"/>
        <v>0</v>
      </c>
      <c r="T30" s="19">
        <f t="shared" si="15"/>
        <v>0</v>
      </c>
      <c r="U30" s="19">
        <f t="shared" si="16"/>
        <v>0</v>
      </c>
      <c r="V30" s="19"/>
      <c r="W30" s="19">
        <f t="shared" si="17"/>
        <v>0</v>
      </c>
      <c r="X30" s="19">
        <f t="shared" si="18"/>
        <v>0</v>
      </c>
      <c r="Z30" s="19">
        <f t="shared" si="9"/>
        <v>0</v>
      </c>
      <c r="AA30" s="19">
        <f t="shared" si="9"/>
        <v>0</v>
      </c>
      <c r="AB30" s="19">
        <f t="shared" si="9"/>
        <v>0</v>
      </c>
      <c r="AC30" s="19">
        <f t="shared" si="9"/>
        <v>0</v>
      </c>
      <c r="AD30" s="19">
        <f t="shared" si="9"/>
        <v>0</v>
      </c>
      <c r="AE30" s="19">
        <f t="shared" si="9"/>
        <v>0</v>
      </c>
      <c r="AF30" s="19">
        <f t="shared" si="9"/>
        <v>0</v>
      </c>
      <c r="AG30" s="19">
        <f t="shared" si="9"/>
        <v>0</v>
      </c>
      <c r="AH30" s="19">
        <f t="shared" si="9"/>
        <v>0</v>
      </c>
      <c r="AJ30" s="19">
        <f t="shared" si="10"/>
        <v>0</v>
      </c>
    </row>
    <row r="31" spans="1:36" s="19" customFormat="1" ht="35.1" customHeight="1">
      <c r="A31" s="102">
        <f t="shared" si="11"/>
        <v>43584</v>
      </c>
      <c r="B31" s="103">
        <f t="shared" si="8"/>
        <v>43584</v>
      </c>
      <c r="C31" s="398" t="s">
        <v>118</v>
      </c>
      <c r="D31" s="398" t="s">
        <v>132</v>
      </c>
      <c r="E31" s="398" t="s">
        <v>142</v>
      </c>
      <c r="F31" s="110"/>
      <c r="G31" s="398" t="s">
        <v>180</v>
      </c>
      <c r="H31" s="398" t="s">
        <v>173</v>
      </c>
      <c r="I31" s="16"/>
      <c r="J31" s="9" t="str">
        <f t="shared" si="3"/>
        <v>-</v>
      </c>
      <c r="K31" s="389" t="s">
        <v>185</v>
      </c>
      <c r="L31" s="397" t="s">
        <v>157</v>
      </c>
      <c r="M31" s="389" t="s">
        <v>167</v>
      </c>
      <c r="O31" s="19">
        <f>IFERROR(FIND("MS",#REF!,5),0)</f>
        <v>0</v>
      </c>
      <c r="P31" s="19">
        <f>IFERROR(FIND("MS",C31,5),0)</f>
        <v>0</v>
      </c>
      <c r="Q31" s="19">
        <f>IFERROR(FIND("MS",#REF!,5),0)</f>
        <v>0</v>
      </c>
      <c r="R31" s="19">
        <f>IFERROR(FIND("MS",F31,5),0)</f>
        <v>0</v>
      </c>
      <c r="S31" s="19">
        <f t="shared" si="14"/>
        <v>0</v>
      </c>
      <c r="T31" s="19">
        <f t="shared" si="15"/>
        <v>0</v>
      </c>
      <c r="U31" s="19">
        <f t="shared" si="16"/>
        <v>0</v>
      </c>
      <c r="W31" s="19">
        <f t="shared" si="17"/>
        <v>0</v>
      </c>
      <c r="X31" s="19">
        <f t="shared" si="18"/>
        <v>0</v>
      </c>
      <c r="Z31" s="19">
        <f t="shared" si="9"/>
        <v>0</v>
      </c>
      <c r="AA31" s="19">
        <f t="shared" si="9"/>
        <v>0</v>
      </c>
      <c r="AB31" s="19">
        <f t="shared" si="9"/>
        <v>0</v>
      </c>
      <c r="AC31" s="19">
        <f t="shared" si="9"/>
        <v>0</v>
      </c>
      <c r="AD31" s="19">
        <f t="shared" si="9"/>
        <v>0</v>
      </c>
      <c r="AE31" s="19">
        <f t="shared" si="9"/>
        <v>0</v>
      </c>
      <c r="AF31" s="19">
        <f t="shared" si="9"/>
        <v>0</v>
      </c>
      <c r="AG31" s="19">
        <f t="shared" si="9"/>
        <v>0</v>
      </c>
      <c r="AH31" s="19">
        <f t="shared" si="9"/>
        <v>0</v>
      </c>
      <c r="AJ31" s="19">
        <f t="shared" si="10"/>
        <v>0</v>
      </c>
    </row>
    <row r="32" spans="1:36" s="19" customFormat="1" ht="35.1" customHeight="1">
      <c r="A32" s="102">
        <f t="shared" si="11"/>
        <v>43585</v>
      </c>
      <c r="B32" s="103">
        <f t="shared" si="8"/>
        <v>43585</v>
      </c>
      <c r="C32" s="398" t="s">
        <v>118</v>
      </c>
      <c r="D32" s="398" t="s">
        <v>132</v>
      </c>
      <c r="E32" s="398" t="s">
        <v>142</v>
      </c>
      <c r="F32" s="110"/>
      <c r="G32" s="398" t="s">
        <v>160</v>
      </c>
      <c r="H32" s="398" t="s">
        <v>173</v>
      </c>
      <c r="I32" s="17"/>
      <c r="J32" s="9" t="str">
        <f t="shared" si="3"/>
        <v>-</v>
      </c>
      <c r="K32" s="389" t="s">
        <v>185</v>
      </c>
      <c r="L32" s="397" t="s">
        <v>157</v>
      </c>
      <c r="M32" s="389" t="s">
        <v>167</v>
      </c>
      <c r="O32" s="19">
        <f>IFERROR(FIND("MS",#REF!,5),0)</f>
        <v>0</v>
      </c>
      <c r="P32" s="19">
        <f>IFERROR(FIND("MS",C32,5),0)</f>
        <v>0</v>
      </c>
      <c r="Q32" s="19">
        <f>IFERROR(FIND("MS",#REF!,5),0)</f>
        <v>0</v>
      </c>
      <c r="R32" s="19">
        <f>IFERROR(FIND("MS",D32,5),0)</f>
        <v>0</v>
      </c>
      <c r="S32" s="19">
        <f t="shared" si="14"/>
        <v>0</v>
      </c>
      <c r="T32" s="19">
        <f t="shared" si="15"/>
        <v>0</v>
      </c>
      <c r="U32" s="19">
        <f t="shared" si="16"/>
        <v>0</v>
      </c>
      <c r="W32" s="19">
        <f t="shared" si="17"/>
        <v>0</v>
      </c>
      <c r="X32" s="19">
        <f t="shared" si="18"/>
        <v>0</v>
      </c>
      <c r="Z32" s="19">
        <f t="shared" si="9"/>
        <v>0</v>
      </c>
      <c r="AA32" s="19">
        <f t="shared" si="9"/>
        <v>0</v>
      </c>
      <c r="AB32" s="19">
        <f t="shared" si="9"/>
        <v>0</v>
      </c>
      <c r="AC32" s="19">
        <f t="shared" si="9"/>
        <v>0</v>
      </c>
      <c r="AD32" s="19">
        <f t="shared" si="9"/>
        <v>0</v>
      </c>
      <c r="AE32" s="19">
        <f t="shared" si="9"/>
        <v>0</v>
      </c>
      <c r="AF32" s="19">
        <f t="shared" si="9"/>
        <v>0</v>
      </c>
      <c r="AG32" s="19">
        <f t="shared" si="9"/>
        <v>0</v>
      </c>
      <c r="AH32" s="19">
        <f t="shared" si="9"/>
        <v>0</v>
      </c>
      <c r="AJ32" s="19">
        <f t="shared" si="10"/>
        <v>0</v>
      </c>
    </row>
    <row r="33" spans="1:36" ht="35.1" hidden="1" customHeight="1">
      <c r="A33" s="102">
        <f>A32+1</f>
        <v>43586</v>
      </c>
      <c r="B33" s="103">
        <f t="shared" si="8"/>
        <v>43586</v>
      </c>
      <c r="I33" s="17"/>
      <c r="J33" s="9" t="str">
        <f t="shared" si="3"/>
        <v>Mesai Var</v>
      </c>
      <c r="O33" s="19">
        <f>IFERROR(FIND("MS",'MAYIS 2019'!#REF!,5),0)</f>
        <v>0</v>
      </c>
      <c r="P33" s="19">
        <f>IFERROR(FIND("MS",#REF!,5),0)</f>
        <v>0</v>
      </c>
      <c r="Q33" s="19">
        <f>IFERROR(FIND("MS",'MAYIS 2019'!C3,5),0)</f>
        <v>0</v>
      </c>
      <c r="R33" s="19">
        <f>IFERROR(FIND("MS",'MAYIS 2019'!D3,5),0)</f>
        <v>11</v>
      </c>
      <c r="S33" s="19">
        <f>IFERROR(FIND("MS",'MAYIS 2019'!G3,5),0)</f>
        <v>0</v>
      </c>
      <c r="T33" s="19">
        <f>IFERROR(FIND("MS",'MAYIS 2019'!H3,5),0)</f>
        <v>0</v>
      </c>
      <c r="U33" s="19">
        <f>IFERROR(FIND("MS",I33,5),0)</f>
        <v>0</v>
      </c>
      <c r="V33" s="19"/>
      <c r="W33" s="19">
        <f>IFERROR(FIND("MS",'MAYIS 2019'!K3,5),0)</f>
        <v>0</v>
      </c>
      <c r="X33" s="19">
        <f>IFERROR(FIND("MS",'MAYIS 2019'!L3,5),0)</f>
        <v>0</v>
      </c>
      <c r="Z33" s="19">
        <f t="shared" si="9"/>
        <v>0</v>
      </c>
      <c r="AA33" s="19">
        <f t="shared" si="9"/>
        <v>0</v>
      </c>
      <c r="AB33" s="19">
        <f t="shared" si="9"/>
        <v>11</v>
      </c>
      <c r="AC33" s="19">
        <f t="shared" si="9"/>
        <v>0</v>
      </c>
      <c r="AD33" s="19">
        <f t="shared" si="9"/>
        <v>0</v>
      </c>
      <c r="AE33" s="19">
        <f t="shared" si="9"/>
        <v>0</v>
      </c>
      <c r="AF33" s="19">
        <f t="shared" si="9"/>
        <v>0</v>
      </c>
      <c r="AG33" s="19">
        <f t="shared" si="9"/>
        <v>0</v>
      </c>
      <c r="AH33" s="19">
        <f t="shared" si="9"/>
        <v>0</v>
      </c>
      <c r="AJ33" s="19">
        <f t="shared" si="10"/>
        <v>11</v>
      </c>
    </row>
    <row r="34" spans="1:36" s="19" customFormat="1" ht="35.1" customHeight="1">
      <c r="A34" s="26"/>
      <c r="B34" s="27"/>
      <c r="C34" s="28"/>
      <c r="D34" s="29"/>
      <c r="E34" s="30"/>
      <c r="F34" s="30"/>
      <c r="G34" s="28"/>
      <c r="H34" s="31"/>
      <c r="I34" s="6"/>
      <c r="J34" s="32"/>
      <c r="K34" s="33"/>
      <c r="L34" s="34"/>
      <c r="M34" s="8"/>
      <c r="O34" s="19">
        <f t="shared" ref="O34:T34" si="20">IFERROR(FIND("MS",C34,5),0)</f>
        <v>0</v>
      </c>
      <c r="P34" s="19">
        <f t="shared" si="20"/>
        <v>0</v>
      </c>
      <c r="Q34" s="19">
        <f t="shared" si="20"/>
        <v>0</v>
      </c>
      <c r="R34" s="19">
        <f t="shared" si="20"/>
        <v>0</v>
      </c>
      <c r="S34" s="19">
        <f t="shared" si="20"/>
        <v>0</v>
      </c>
      <c r="T34" s="19">
        <f t="shared" si="20"/>
        <v>0</v>
      </c>
      <c r="U34" s="19">
        <f>IFERROR(FIND("MS",I34,5),0)</f>
        <v>0</v>
      </c>
      <c r="W34" s="19">
        <f t="shared" ref="W34:X37" si="21">IFERROR(FIND("MS",K34,5),0)</f>
        <v>0</v>
      </c>
      <c r="X34" s="19">
        <f t="shared" si="21"/>
        <v>0</v>
      </c>
      <c r="Z34" s="19">
        <f t="shared" si="9"/>
        <v>0</v>
      </c>
      <c r="AA34" s="19">
        <f t="shared" si="9"/>
        <v>0</v>
      </c>
      <c r="AB34" s="19">
        <f t="shared" si="9"/>
        <v>0</v>
      </c>
      <c r="AC34" s="19">
        <f t="shared" si="9"/>
        <v>0</v>
      </c>
      <c r="AD34" s="19">
        <f t="shared" si="9"/>
        <v>0</v>
      </c>
      <c r="AE34" s="19">
        <f t="shared" si="9"/>
        <v>0</v>
      </c>
      <c r="AF34" s="19">
        <f t="shared" si="9"/>
        <v>0</v>
      </c>
      <c r="AG34" s="19">
        <f t="shared" si="9"/>
        <v>0</v>
      </c>
      <c r="AH34" s="19">
        <f t="shared" si="9"/>
        <v>0</v>
      </c>
      <c r="AJ34" s="19">
        <f t="shared" si="10"/>
        <v>0</v>
      </c>
    </row>
    <row r="35" spans="1:36" s="19" customFormat="1" ht="35.1" customHeight="1">
      <c r="A35" s="26"/>
      <c r="B35" s="27"/>
      <c r="C35" s="28"/>
      <c r="D35" s="29"/>
      <c r="E35" s="30"/>
      <c r="F35" s="30"/>
      <c r="G35" s="28"/>
      <c r="H35" s="31"/>
      <c r="I35" s="6"/>
      <c r="J35" s="32"/>
      <c r="K35" s="33"/>
      <c r="L35" s="34"/>
      <c r="M35" s="8"/>
      <c r="O35" s="19">
        <f t="shared" ref="O35:U37" si="22">IFERROR(FIND("MS",C35,5),0)</f>
        <v>0</v>
      </c>
      <c r="P35" s="19">
        <f t="shared" si="22"/>
        <v>0</v>
      </c>
      <c r="Q35" s="19">
        <f t="shared" si="22"/>
        <v>0</v>
      </c>
      <c r="R35" s="19">
        <f t="shared" si="22"/>
        <v>0</v>
      </c>
      <c r="S35" s="19">
        <f t="shared" si="22"/>
        <v>0</v>
      </c>
      <c r="T35" s="19">
        <f t="shared" si="22"/>
        <v>0</v>
      </c>
      <c r="U35" s="19">
        <f t="shared" si="22"/>
        <v>0</v>
      </c>
      <c r="W35" s="19">
        <f t="shared" si="21"/>
        <v>0</v>
      </c>
      <c r="X35" s="19">
        <f t="shared" si="21"/>
        <v>0</v>
      </c>
      <c r="Z35" s="19">
        <f t="shared" si="9"/>
        <v>0</v>
      </c>
      <c r="AA35" s="19">
        <f t="shared" si="9"/>
        <v>0</v>
      </c>
      <c r="AB35" s="19">
        <f t="shared" si="9"/>
        <v>0</v>
      </c>
      <c r="AC35" s="19">
        <f t="shared" si="9"/>
        <v>0</v>
      </c>
      <c r="AD35" s="19">
        <f t="shared" si="9"/>
        <v>0</v>
      </c>
      <c r="AE35" s="19">
        <f t="shared" si="9"/>
        <v>0</v>
      </c>
      <c r="AF35" s="19">
        <f t="shared" si="9"/>
        <v>0</v>
      </c>
      <c r="AG35" s="19">
        <f t="shared" si="9"/>
        <v>0</v>
      </c>
      <c r="AH35" s="19">
        <f t="shared" si="9"/>
        <v>0</v>
      </c>
      <c r="AJ35" s="19">
        <f t="shared" si="10"/>
        <v>0</v>
      </c>
    </row>
    <row r="36" spans="1:36" ht="25.15" customHeight="1">
      <c r="A36" s="26"/>
      <c r="B36" s="27"/>
      <c r="C36" s="28"/>
      <c r="D36" s="29"/>
      <c r="E36" s="30"/>
      <c r="F36" s="30"/>
      <c r="G36" s="28"/>
      <c r="H36" s="31"/>
      <c r="I36" s="6"/>
      <c r="J36" s="32"/>
      <c r="K36" s="33"/>
      <c r="L36" s="34"/>
      <c r="M36" s="8"/>
      <c r="O36" s="19">
        <f t="shared" si="22"/>
        <v>0</v>
      </c>
      <c r="P36" s="19">
        <f t="shared" si="22"/>
        <v>0</v>
      </c>
      <c r="Q36" s="19">
        <f t="shared" si="22"/>
        <v>0</v>
      </c>
      <c r="R36" s="19">
        <f t="shared" si="22"/>
        <v>0</v>
      </c>
      <c r="S36" s="19">
        <f t="shared" si="22"/>
        <v>0</v>
      </c>
      <c r="T36" s="19">
        <f t="shared" si="22"/>
        <v>0</v>
      </c>
      <c r="U36" s="19">
        <f t="shared" si="22"/>
        <v>0</v>
      </c>
      <c r="V36" s="19"/>
      <c r="W36" s="19">
        <f t="shared" si="21"/>
        <v>0</v>
      </c>
      <c r="X36" s="19">
        <f t="shared" si="21"/>
        <v>0</v>
      </c>
      <c r="Z36" s="19">
        <f t="shared" si="9"/>
        <v>0</v>
      </c>
      <c r="AA36" s="19">
        <f t="shared" si="9"/>
        <v>0</v>
      </c>
      <c r="AB36" s="19">
        <f t="shared" si="9"/>
        <v>0</v>
      </c>
      <c r="AC36" s="19">
        <f t="shared" si="9"/>
        <v>0</v>
      </c>
      <c r="AD36" s="19">
        <f t="shared" si="9"/>
        <v>0</v>
      </c>
      <c r="AE36" s="19">
        <f t="shared" si="9"/>
        <v>0</v>
      </c>
      <c r="AF36" s="19">
        <f t="shared" si="9"/>
        <v>0</v>
      </c>
      <c r="AG36" s="19">
        <f t="shared" si="9"/>
        <v>0</v>
      </c>
      <c r="AH36" s="19">
        <f t="shared" si="9"/>
        <v>0</v>
      </c>
      <c r="AJ36" s="19">
        <f t="shared" si="10"/>
        <v>0</v>
      </c>
    </row>
    <row r="37" spans="1:36" ht="25.15" customHeight="1" thickBot="1">
      <c r="A37" s="35"/>
      <c r="B37" s="36"/>
      <c r="C37" s="6"/>
      <c r="D37" s="6"/>
      <c r="E37" s="6"/>
      <c r="F37" s="6"/>
      <c r="G37" s="6"/>
      <c r="H37" s="6"/>
      <c r="I37" s="6"/>
      <c r="J37" s="32"/>
      <c r="K37" s="6"/>
      <c r="L37" s="6"/>
      <c r="M37" s="1"/>
      <c r="O37" s="19">
        <f t="shared" si="22"/>
        <v>0</v>
      </c>
      <c r="P37" s="19">
        <f t="shared" si="22"/>
        <v>0</v>
      </c>
      <c r="Q37" s="19">
        <f t="shared" si="22"/>
        <v>0</v>
      </c>
      <c r="R37" s="19">
        <f t="shared" si="22"/>
        <v>0</v>
      </c>
      <c r="S37" s="19">
        <f t="shared" si="22"/>
        <v>0</v>
      </c>
      <c r="T37" s="19">
        <f t="shared" si="22"/>
        <v>0</v>
      </c>
      <c r="U37" s="19">
        <f t="shared" si="22"/>
        <v>0</v>
      </c>
      <c r="V37" s="19"/>
      <c r="W37" s="19">
        <f t="shared" si="21"/>
        <v>0</v>
      </c>
      <c r="X37" s="19">
        <f t="shared" si="21"/>
        <v>0</v>
      </c>
      <c r="Z37" s="19">
        <f t="shared" si="9"/>
        <v>0</v>
      </c>
      <c r="AA37" s="19">
        <f t="shared" si="9"/>
        <v>0</v>
      </c>
      <c r="AB37" s="19">
        <f t="shared" si="9"/>
        <v>0</v>
      </c>
      <c r="AC37" s="19">
        <f t="shared" si="9"/>
        <v>0</v>
      </c>
      <c r="AD37" s="19">
        <f t="shared" si="9"/>
        <v>0</v>
      </c>
      <c r="AE37" s="19">
        <f t="shared" si="9"/>
        <v>0</v>
      </c>
      <c r="AF37" s="19">
        <f t="shared" si="9"/>
        <v>0</v>
      </c>
      <c r="AG37" s="19">
        <f t="shared" si="9"/>
        <v>0</v>
      </c>
      <c r="AH37" s="19">
        <f t="shared" si="9"/>
        <v>0</v>
      </c>
      <c r="AJ37" s="19">
        <f t="shared" si="10"/>
        <v>0</v>
      </c>
    </row>
    <row r="38" spans="1:36" ht="25.15" customHeight="1" thickBot="1">
      <c r="A38" s="544" t="s">
        <v>54</v>
      </c>
      <c r="B38" s="545"/>
      <c r="C38" s="545"/>
      <c r="D38" s="545"/>
      <c r="E38" s="545"/>
      <c r="F38" s="545"/>
      <c r="G38" s="545"/>
      <c r="H38" s="545"/>
      <c r="I38" s="545"/>
      <c r="J38" s="545"/>
      <c r="K38" s="545"/>
      <c r="L38" s="545"/>
      <c r="M38" s="545"/>
      <c r="N38" s="545"/>
      <c r="O38" s="37"/>
    </row>
    <row r="39" spans="1:36" ht="38.25" customHeight="1" thickBot="1">
      <c r="A39" s="546" t="s">
        <v>57</v>
      </c>
      <c r="B39" s="548" t="s">
        <v>51</v>
      </c>
      <c r="C39" s="548"/>
      <c r="D39" s="548"/>
      <c r="E39" s="548"/>
      <c r="F39" s="548"/>
      <c r="G39" s="549"/>
      <c r="H39" s="550" t="s">
        <v>55</v>
      </c>
      <c r="I39" s="551"/>
      <c r="J39" s="551"/>
      <c r="K39" s="551"/>
      <c r="L39" s="551"/>
      <c r="M39" s="551"/>
      <c r="N39" s="552" t="s">
        <v>58</v>
      </c>
      <c r="O39" s="38"/>
    </row>
    <row r="40" spans="1:36" ht="25.15" customHeight="1" thickBot="1">
      <c r="A40" s="547"/>
      <c r="B40" s="554">
        <f>A3</f>
        <v>43556</v>
      </c>
      <c r="C40" s="555"/>
      <c r="D40" s="97" t="s">
        <v>15</v>
      </c>
      <c r="E40" s="575" t="s">
        <v>50</v>
      </c>
      <c r="F40" s="576"/>
      <c r="G40" s="577"/>
      <c r="H40" s="578" t="s">
        <v>56</v>
      </c>
      <c r="I40" s="579"/>
      <c r="J40" s="580"/>
      <c r="K40" s="581" t="s">
        <v>52</v>
      </c>
      <c r="L40" s="582"/>
      <c r="M40" s="582"/>
      <c r="N40" s="553"/>
      <c r="O40" s="23"/>
    </row>
    <row r="41" spans="1:36" ht="25.15" customHeight="1" thickBot="1">
      <c r="A41" s="39"/>
      <c r="B41" s="568" t="str">
        <f>'TÜM YIL SAAT HESAPLAMA '!C2</f>
        <v>A kişisi</v>
      </c>
      <c r="C41" s="569"/>
      <c r="D41" s="98">
        <f t="shared" ref="D41:D54" si="23">(D75*I75)+(E75*K75)+(G75*L75)+(A41)+N41</f>
        <v>170</v>
      </c>
      <c r="E41" s="89" t="str">
        <f>K58</f>
        <v>A kişisi (MS)</v>
      </c>
      <c r="F41" s="90"/>
      <c r="G41" s="91">
        <f t="shared" ref="G41:G54" si="24">(L58*I75)+(M58*I75)+(N58*I75)-(L41*I75)+(L41*L75)+(O58*K75)+(A41)</f>
        <v>0</v>
      </c>
      <c r="H41" s="583" t="str">
        <f>B41</f>
        <v>A kişisi</v>
      </c>
      <c r="I41" s="583"/>
      <c r="J41" s="571">
        <v>2</v>
      </c>
      <c r="K41" s="572"/>
      <c r="L41" s="584"/>
      <c r="M41" s="585"/>
      <c r="N41" s="99"/>
      <c r="O41" s="40"/>
      <c r="P41" s="40"/>
    </row>
    <row r="42" spans="1:36" ht="25.15" customHeight="1" thickBot="1">
      <c r="A42" s="41"/>
      <c r="B42" s="568" t="str">
        <f>'TÜM YIL SAAT HESAPLAMA '!G2</f>
        <v>C kişisi</v>
      </c>
      <c r="C42" s="569"/>
      <c r="D42" s="98">
        <f t="shared" si="23"/>
        <v>165</v>
      </c>
      <c r="E42" s="92" t="str">
        <f t="shared" ref="E42:E54" si="25">K59</f>
        <v>C kişisi (MS)</v>
      </c>
      <c r="F42" s="93"/>
      <c r="G42" s="91">
        <f t="shared" si="24"/>
        <v>5</v>
      </c>
      <c r="H42" s="570" t="str">
        <f>B42</f>
        <v>C kişisi</v>
      </c>
      <c r="I42" s="570"/>
      <c r="J42" s="571"/>
      <c r="K42" s="572"/>
      <c r="L42" s="573">
        <v>1</v>
      </c>
      <c r="M42" s="574"/>
      <c r="N42" s="100"/>
      <c r="O42" s="40"/>
      <c r="P42" s="40"/>
    </row>
    <row r="43" spans="1:36" ht="25.15" customHeight="1" thickBot="1">
      <c r="A43" s="41"/>
      <c r="B43" s="568" t="str">
        <f>'TÜM YIL SAAT HESAPLAMA '!I2</f>
        <v>D kişisi</v>
      </c>
      <c r="C43" s="569"/>
      <c r="D43" s="98">
        <f t="shared" si="23"/>
        <v>0</v>
      </c>
      <c r="E43" s="92" t="str">
        <f t="shared" si="25"/>
        <v>D kişisi (MS)</v>
      </c>
      <c r="F43" s="93"/>
      <c r="G43" s="91">
        <f t="shared" si="24"/>
        <v>0</v>
      </c>
      <c r="H43" s="570" t="str">
        <f t="shared" ref="H43:H51" si="26">B43</f>
        <v>D kişisi</v>
      </c>
      <c r="I43" s="570"/>
      <c r="J43" s="571"/>
      <c r="K43" s="572"/>
      <c r="L43" s="573"/>
      <c r="M43" s="574"/>
      <c r="N43" s="101"/>
      <c r="O43" s="40"/>
      <c r="P43" s="42"/>
    </row>
    <row r="44" spans="1:36" ht="25.15" customHeight="1" thickBot="1">
      <c r="A44" s="41"/>
      <c r="B44" s="568" t="str">
        <f>'TÜM YIL SAAT HESAPLAMA '!K2</f>
        <v>E kişisi</v>
      </c>
      <c r="C44" s="569"/>
      <c r="D44" s="98">
        <f t="shared" si="23"/>
        <v>189.5</v>
      </c>
      <c r="E44" s="92" t="str">
        <f t="shared" si="25"/>
        <v>E kişisi (MS)</v>
      </c>
      <c r="F44" s="93"/>
      <c r="G44" s="91">
        <f t="shared" si="24"/>
        <v>5</v>
      </c>
      <c r="H44" s="570" t="str">
        <f t="shared" si="26"/>
        <v>E kişisi</v>
      </c>
      <c r="I44" s="570"/>
      <c r="J44" s="571"/>
      <c r="K44" s="586"/>
      <c r="L44" s="587">
        <v>1</v>
      </c>
      <c r="M44" s="587"/>
      <c r="N44" s="101"/>
      <c r="O44" s="40"/>
      <c r="P44" s="42"/>
    </row>
    <row r="45" spans="1:36" ht="24.6" customHeight="1" thickBot="1">
      <c r="A45" s="41"/>
      <c r="B45" s="588" t="str">
        <f>'TÜM YIL SAAT HESAPLAMA '!M2</f>
        <v>F kişisi</v>
      </c>
      <c r="C45" s="569"/>
      <c r="D45" s="98">
        <f t="shared" si="23"/>
        <v>163</v>
      </c>
      <c r="E45" s="92" t="str">
        <f t="shared" si="25"/>
        <v>F kişisi (MS)</v>
      </c>
      <c r="F45" s="93"/>
      <c r="G45" s="91">
        <f t="shared" si="24"/>
        <v>0</v>
      </c>
      <c r="H45" s="570" t="str">
        <f t="shared" si="26"/>
        <v>F kişisi</v>
      </c>
      <c r="I45" s="570"/>
      <c r="J45" s="571">
        <v>1</v>
      </c>
      <c r="K45" s="572"/>
      <c r="L45" s="573"/>
      <c r="M45" s="574"/>
      <c r="N45" s="101"/>
      <c r="O45" s="40"/>
      <c r="P45" s="42"/>
    </row>
    <row r="46" spans="1:36" ht="25.15" customHeight="1" thickBot="1">
      <c r="A46" s="41"/>
      <c r="B46" s="568" t="str">
        <f>'TÜM YIL SAAT HESAPLAMA '!O2</f>
        <v>G kişisi</v>
      </c>
      <c r="C46" s="569"/>
      <c r="D46" s="98">
        <f t="shared" si="23"/>
        <v>157</v>
      </c>
      <c r="E46" s="92" t="str">
        <f t="shared" si="25"/>
        <v>G kişisi (MS)</v>
      </c>
      <c r="F46" s="93"/>
      <c r="G46" s="91">
        <f t="shared" si="24"/>
        <v>0</v>
      </c>
      <c r="H46" s="570" t="str">
        <f t="shared" si="26"/>
        <v>G kişisi</v>
      </c>
      <c r="I46" s="570"/>
      <c r="J46" s="571">
        <v>1</v>
      </c>
      <c r="K46" s="572"/>
      <c r="L46" s="573"/>
      <c r="M46" s="574"/>
      <c r="N46" s="101"/>
      <c r="O46" s="40"/>
      <c r="P46" s="42"/>
    </row>
    <row r="47" spans="1:36" ht="25.15" customHeight="1" thickBot="1">
      <c r="A47" s="41"/>
      <c r="B47" s="568" t="str">
        <f>'TÜM YIL SAAT HESAPLAMA '!Q2</f>
        <v>H kişisi</v>
      </c>
      <c r="C47" s="569"/>
      <c r="D47" s="98">
        <f t="shared" si="23"/>
        <v>171.5</v>
      </c>
      <c r="E47" s="92" t="str">
        <f t="shared" si="25"/>
        <v>H kişisi (MS)</v>
      </c>
      <c r="F47" s="93"/>
      <c r="G47" s="91">
        <f t="shared" si="24"/>
        <v>0</v>
      </c>
      <c r="H47" s="570" t="str">
        <f t="shared" si="26"/>
        <v>H kişisi</v>
      </c>
      <c r="I47" s="570"/>
      <c r="J47" s="571"/>
      <c r="K47" s="572"/>
      <c r="L47" s="573"/>
      <c r="M47" s="574"/>
      <c r="N47" s="101"/>
      <c r="O47" s="40"/>
      <c r="P47" s="42"/>
    </row>
    <row r="48" spans="1:36" ht="25.15" customHeight="1" thickBot="1">
      <c r="A48" s="41"/>
      <c r="B48" s="568" t="str">
        <f>'TÜM YIL SAAT HESAPLAMA '!S2</f>
        <v>I kişisi</v>
      </c>
      <c r="C48" s="569"/>
      <c r="D48" s="98">
        <f t="shared" si="23"/>
        <v>85</v>
      </c>
      <c r="E48" s="92" t="str">
        <f t="shared" si="25"/>
        <v>I kişisi (MS)</v>
      </c>
      <c r="F48" s="93"/>
      <c r="G48" s="94">
        <f t="shared" si="24"/>
        <v>0</v>
      </c>
      <c r="H48" s="591" t="str">
        <f t="shared" si="26"/>
        <v>I kişisi</v>
      </c>
      <c r="I48" s="592"/>
      <c r="J48" s="571">
        <v>1</v>
      </c>
      <c r="K48" s="572"/>
      <c r="L48" s="573"/>
      <c r="M48" s="574"/>
      <c r="N48" s="101"/>
      <c r="O48" s="40"/>
      <c r="P48" s="42"/>
    </row>
    <row r="49" spans="1:17" ht="25.15" customHeight="1" thickBot="1">
      <c r="A49" s="41"/>
      <c r="B49" s="568" t="s">
        <v>173</v>
      </c>
      <c r="C49" s="569"/>
      <c r="D49" s="98">
        <f t="shared" si="23"/>
        <v>93</v>
      </c>
      <c r="E49" s="92" t="str">
        <f t="shared" si="25"/>
        <v>J kişisi (MS)</v>
      </c>
      <c r="F49" s="93"/>
      <c r="G49" s="94">
        <f t="shared" si="24"/>
        <v>0</v>
      </c>
      <c r="H49" s="591" t="str">
        <f t="shared" si="26"/>
        <v>J kişisi</v>
      </c>
      <c r="I49" s="592"/>
      <c r="J49" s="571">
        <v>1</v>
      </c>
      <c r="K49" s="572"/>
      <c r="L49" s="573"/>
      <c r="M49" s="574"/>
      <c r="N49" s="101"/>
      <c r="O49" s="40"/>
      <c r="P49" s="42"/>
    </row>
    <row r="50" spans="1:17" ht="27" customHeight="1" thickBot="1">
      <c r="A50" s="41"/>
      <c r="B50" s="589" t="str">
        <f>'TÜM YIL SAAT HESAPLAMA '!W2</f>
        <v>K kişisi</v>
      </c>
      <c r="C50" s="590"/>
      <c r="D50" s="98">
        <f t="shared" si="23"/>
        <v>197</v>
      </c>
      <c r="E50" s="92" t="str">
        <f t="shared" si="25"/>
        <v>K kişisi (MS)</v>
      </c>
      <c r="F50" s="93"/>
      <c r="G50" s="94">
        <f t="shared" si="24"/>
        <v>13</v>
      </c>
      <c r="H50" s="591" t="str">
        <f t="shared" si="26"/>
        <v>K kişisi</v>
      </c>
      <c r="I50" s="592"/>
      <c r="J50" s="571"/>
      <c r="K50" s="572"/>
      <c r="L50" s="573">
        <v>1</v>
      </c>
      <c r="M50" s="574"/>
      <c r="N50" s="101"/>
      <c r="O50" s="40"/>
      <c r="P50" s="42"/>
    </row>
    <row r="51" spans="1:17" ht="27" customHeight="1" thickBot="1">
      <c r="A51" s="41"/>
      <c r="B51" s="568" t="str">
        <f>'TÜM YIL SAAT HESAPLAMA '!Y2</f>
        <v>L kişisi</v>
      </c>
      <c r="C51" s="569"/>
      <c r="D51" s="98">
        <f t="shared" si="23"/>
        <v>194</v>
      </c>
      <c r="E51" s="92" t="str">
        <f t="shared" si="25"/>
        <v>L kişisi (MS)</v>
      </c>
      <c r="F51" s="93"/>
      <c r="G51" s="94">
        <f t="shared" si="24"/>
        <v>13</v>
      </c>
      <c r="H51" s="591" t="str">
        <f t="shared" si="26"/>
        <v>L kişisi</v>
      </c>
      <c r="I51" s="592"/>
      <c r="J51" s="571">
        <v>2</v>
      </c>
      <c r="K51" s="572"/>
      <c r="L51" s="573">
        <v>1</v>
      </c>
      <c r="M51" s="574"/>
      <c r="N51" s="101"/>
      <c r="O51" s="40"/>
      <c r="P51" s="42"/>
    </row>
    <row r="52" spans="1:17" ht="27" customHeight="1" thickBot="1">
      <c r="A52" s="41"/>
      <c r="B52" s="568" t="str">
        <f>'TÜM YIL SAAT HESAPLAMA '!AA2</f>
        <v>M kişisi</v>
      </c>
      <c r="C52" s="569"/>
      <c r="D52" s="98">
        <f t="shared" si="23"/>
        <v>0</v>
      </c>
      <c r="E52" s="92" t="str">
        <f t="shared" si="25"/>
        <v>M kişisi (MS)</v>
      </c>
      <c r="F52" s="93"/>
      <c r="G52" s="94">
        <f t="shared" si="24"/>
        <v>0</v>
      </c>
      <c r="H52" s="591" t="str">
        <f>B52</f>
        <v>M kişisi</v>
      </c>
      <c r="I52" s="592"/>
      <c r="J52" s="571"/>
      <c r="K52" s="572"/>
      <c r="L52" s="573"/>
      <c r="M52" s="574"/>
      <c r="N52" s="101"/>
      <c r="O52" s="40"/>
      <c r="P52" s="42"/>
    </row>
    <row r="53" spans="1:17" ht="27" customHeight="1" thickBot="1">
      <c r="A53" s="41"/>
      <c r="B53" s="568" t="str">
        <f>'TÜM YIL SAAT HESAPLAMA '!AC2</f>
        <v>N kişisi</v>
      </c>
      <c r="C53" s="569"/>
      <c r="D53" s="98">
        <f t="shared" si="23"/>
        <v>0</v>
      </c>
      <c r="E53" s="92" t="str">
        <f t="shared" si="25"/>
        <v>N kişisi (MS)</v>
      </c>
      <c r="F53" s="93"/>
      <c r="G53" s="94">
        <f t="shared" si="24"/>
        <v>0</v>
      </c>
      <c r="H53" s="591" t="str">
        <f t="shared" ref="H53:H54" si="27">B53</f>
        <v>N kişisi</v>
      </c>
      <c r="I53" s="592"/>
      <c r="J53" s="571"/>
      <c r="K53" s="572"/>
      <c r="L53" s="573"/>
      <c r="M53" s="574"/>
      <c r="N53" s="101"/>
      <c r="O53" s="40"/>
      <c r="P53" s="42"/>
    </row>
    <row r="54" spans="1:17" s="43" customFormat="1" ht="26.25" customHeight="1" thickBot="1">
      <c r="A54" s="41"/>
      <c r="B54" s="593" t="str">
        <f>'TÜM YIL SAAT HESAPLAMA '!AE2</f>
        <v>YENİ PERSONEL 3</v>
      </c>
      <c r="C54" s="594"/>
      <c r="D54" s="98">
        <f t="shared" si="23"/>
        <v>0</v>
      </c>
      <c r="E54" s="95" t="str">
        <f t="shared" si="25"/>
        <v>YENİ PERSONEL 3 (MS)</v>
      </c>
      <c r="F54" s="96"/>
      <c r="G54" s="94">
        <f t="shared" si="24"/>
        <v>0</v>
      </c>
      <c r="H54" s="595" t="str">
        <f t="shared" si="27"/>
        <v>YENİ PERSONEL 3</v>
      </c>
      <c r="I54" s="596"/>
      <c r="J54" s="571"/>
      <c r="K54" s="572"/>
      <c r="L54" s="597"/>
      <c r="M54" s="598"/>
      <c r="N54" s="101"/>
      <c r="O54" s="40"/>
      <c r="P54" s="42"/>
    </row>
    <row r="55" spans="1:17" ht="19.899999999999999" hidden="1" customHeight="1" thickBot="1">
      <c r="A55" s="44"/>
      <c r="B55" s="599"/>
      <c r="C55" s="599"/>
      <c r="D55" s="7"/>
      <c r="E55" s="7"/>
      <c r="F55" s="7"/>
      <c r="G55" s="45"/>
      <c r="H55" s="113"/>
      <c r="I55" s="46"/>
      <c r="J55" s="113"/>
      <c r="K55" s="47"/>
      <c r="L55" s="48"/>
      <c r="M55" s="49"/>
      <c r="N55" s="50"/>
      <c r="O55" s="40"/>
      <c r="P55" s="42"/>
    </row>
    <row r="56" spans="1:17" ht="19.899999999999999" hidden="1" customHeight="1">
      <c r="A56" s="44"/>
      <c r="B56" s="599"/>
      <c r="C56" s="599"/>
      <c r="D56" s="4" t="s">
        <v>9</v>
      </c>
      <c r="E56" s="5" t="s">
        <v>2</v>
      </c>
      <c r="F56" s="5"/>
      <c r="G56" s="51" t="s">
        <v>10</v>
      </c>
      <c r="H56" s="51" t="s">
        <v>9</v>
      </c>
      <c r="I56" s="52" t="s">
        <v>17</v>
      </c>
      <c r="J56" s="114"/>
      <c r="K56" s="53"/>
      <c r="L56" s="601" t="s">
        <v>48</v>
      </c>
      <c r="M56" s="603" t="s">
        <v>49</v>
      </c>
      <c r="N56" s="606" t="s">
        <v>47</v>
      </c>
      <c r="O56" s="607" t="s">
        <v>46</v>
      </c>
      <c r="P56" s="40"/>
      <c r="Q56" s="42"/>
    </row>
    <row r="57" spans="1:17" ht="19.899999999999999" hidden="1" customHeight="1" thickBot="1">
      <c r="A57" s="44"/>
      <c r="B57" s="600"/>
      <c r="C57" s="600"/>
      <c r="D57" s="54" t="s">
        <v>8</v>
      </c>
      <c r="E57" s="55" t="s">
        <v>8</v>
      </c>
      <c r="F57" s="55"/>
      <c r="G57" s="55" t="s">
        <v>8</v>
      </c>
      <c r="H57" s="55" t="s">
        <v>1</v>
      </c>
      <c r="I57" s="56" t="s">
        <v>11</v>
      </c>
      <c r="J57" s="57"/>
      <c r="K57" s="58"/>
      <c r="L57" s="602"/>
      <c r="M57" s="603"/>
      <c r="N57" s="606"/>
      <c r="O57" s="607"/>
      <c r="P57" s="40"/>
      <c r="Q57" s="42"/>
    </row>
    <row r="58" spans="1:17" ht="19.899999999999999" hidden="1" customHeight="1">
      <c r="A58" s="44"/>
      <c r="B58" s="604" t="str">
        <f>B41</f>
        <v>A kişisi</v>
      </c>
      <c r="C58" s="605"/>
      <c r="D58" s="59">
        <f>COUNTIF(C3:F36,"*" &amp; B58 &amp; "*")</f>
        <v>15</v>
      </c>
      <c r="E58" s="60">
        <f>COUNTIF(H3:H37,"*" &amp; B58 &amp; "*")</f>
        <v>7</v>
      </c>
      <c r="F58" s="60"/>
      <c r="G58" s="60">
        <f>COUNTIF(K3:L37,"*" &amp; B58 &amp; "*")</f>
        <v>0</v>
      </c>
      <c r="H58" s="60">
        <f>COUNTIF(G3:G36,"*" &amp; B58 &amp; "*")</f>
        <v>0</v>
      </c>
      <c r="I58" s="61">
        <f>J41</f>
        <v>2</v>
      </c>
      <c r="J58" s="114"/>
      <c r="K58" s="115" t="str">
        <f>B58&amp;" "&amp;"(MS)"</f>
        <v>A kişisi (MS)</v>
      </c>
      <c r="L58" s="62">
        <f>COUNTIF(C3:F36,"*" &amp; K58 &amp; "*")</f>
        <v>0</v>
      </c>
      <c r="M58" s="63">
        <f>COUNTIF(H3:H37,"*" &amp; K58 &amp; "*")</f>
        <v>0</v>
      </c>
      <c r="N58" s="64">
        <f>COUNTIF(K3:L37,"*" &amp; K58 &amp; "*")</f>
        <v>0</v>
      </c>
      <c r="O58" s="33">
        <f>COUNTIF(G3:G36,"*" &amp; K58 &amp; "*")</f>
        <v>0</v>
      </c>
      <c r="P58" s="40"/>
      <c r="Q58" s="42"/>
    </row>
    <row r="59" spans="1:17" ht="19.899999999999999" hidden="1" customHeight="1">
      <c r="A59" s="44"/>
      <c r="B59" s="604" t="str">
        <f t="shared" ref="B59:B68" si="28">B42</f>
        <v>C kişisi</v>
      </c>
      <c r="C59" s="605"/>
      <c r="D59" s="65">
        <f>COUNTIF(C3:F36,"*" &amp; B59 &amp; "*")</f>
        <v>9</v>
      </c>
      <c r="E59" s="60">
        <f>COUNTIF(H3:H37,"*" &amp; B59 &amp; "*")</f>
        <v>0</v>
      </c>
      <c r="F59" s="60"/>
      <c r="G59" s="60">
        <f>COUNTIF(K3:L37,"*" &amp; B59 &amp; "*")</f>
        <v>0</v>
      </c>
      <c r="H59" s="60">
        <f>COUNTIF(G3:G36,"*" &amp; B59 &amp; "*")</f>
        <v>6</v>
      </c>
      <c r="I59" s="66">
        <f>J42</f>
        <v>0</v>
      </c>
      <c r="J59" s="67"/>
      <c r="K59" s="115" t="str">
        <f>B59&amp;" "&amp;"(MS)"</f>
        <v>C kişisi (MS)</v>
      </c>
      <c r="L59" s="62">
        <f>COUNTIF(C3:F36,"*" &amp; K59 &amp; "*")</f>
        <v>1</v>
      </c>
      <c r="M59" s="63">
        <f>COUNTIF(H3:H37,"*" &amp; K59 &amp; "*")</f>
        <v>0</v>
      </c>
      <c r="N59" s="64">
        <f>COUNTIF(K3:L37,"*" &amp; K59 &amp; "*")</f>
        <v>0</v>
      </c>
      <c r="O59" s="33">
        <f>COUNTIF(G3:G36,"*" &amp; K59 &amp; "*")</f>
        <v>0</v>
      </c>
      <c r="P59" s="40"/>
      <c r="Q59" s="42"/>
    </row>
    <row r="60" spans="1:17" ht="19.899999999999999" hidden="1" customHeight="1">
      <c r="A60" s="44"/>
      <c r="B60" s="604" t="str">
        <f t="shared" si="28"/>
        <v>D kişisi</v>
      </c>
      <c r="C60" s="605"/>
      <c r="D60" s="59">
        <f>COUNTIF(C3:F36,"*" &amp; B60 &amp; "*")</f>
        <v>0</v>
      </c>
      <c r="E60" s="60">
        <f>COUNTIF(H3:H37,"*" &amp; B60 &amp; "*")</f>
        <v>0</v>
      </c>
      <c r="F60" s="60"/>
      <c r="G60" s="60">
        <f>COUNTIF(K3:L37,"*" &amp; B60 &amp; "*")</f>
        <v>0</v>
      </c>
      <c r="H60" s="60">
        <f>COUNTIF(G3:G36,"*" &amp; B60 &amp; "*")</f>
        <v>0</v>
      </c>
      <c r="I60" s="61">
        <f t="shared" ref="I60:I71" si="29">J43</f>
        <v>0</v>
      </c>
      <c r="J60" s="67"/>
      <c r="K60" s="115" t="str">
        <f t="shared" ref="K60:K71" si="30">B60&amp;" "&amp;"(MS)"</f>
        <v>D kişisi (MS)</v>
      </c>
      <c r="L60" s="62">
        <f>COUNTIF(C3:F36,"*" &amp; K60 &amp; "*")</f>
        <v>0</v>
      </c>
      <c r="M60" s="63">
        <f>COUNTIF(H3:H37,"*" &amp; K60 &amp; "*")</f>
        <v>0</v>
      </c>
      <c r="N60" s="64">
        <f>COUNTIF(K3:L37,"*" &amp; K60 &amp; "*")</f>
        <v>0</v>
      </c>
      <c r="O60" s="33">
        <f>COUNTIF(G3:G36,"*" &amp; K60 &amp; "*")</f>
        <v>0</v>
      </c>
      <c r="P60" s="40"/>
      <c r="Q60" s="42"/>
    </row>
    <row r="61" spans="1:17" ht="19.899999999999999" hidden="1" customHeight="1">
      <c r="A61" s="44"/>
      <c r="B61" s="604" t="str">
        <f>B44</f>
        <v>E kişisi</v>
      </c>
      <c r="C61" s="605"/>
      <c r="D61" s="59">
        <f>COUNTIF(C3:F36,"*" &amp; B61 &amp; "*")</f>
        <v>14</v>
      </c>
      <c r="E61" s="60">
        <f>COUNTIF(H3:H37,"*" &amp; B61 &amp; "*")</f>
        <v>0</v>
      </c>
      <c r="F61" s="60"/>
      <c r="G61" s="60">
        <f>COUNTIF(K3:L37,"*" &amp; B61 &amp; "*")</f>
        <v>0</v>
      </c>
      <c r="H61" s="60">
        <f>COUNTIF(G3:G36,"*" &amp; B61 &amp; "*")</f>
        <v>5</v>
      </c>
      <c r="I61" s="66">
        <f t="shared" si="29"/>
        <v>0</v>
      </c>
      <c r="J61" s="67"/>
      <c r="K61" s="115" t="str">
        <f t="shared" si="30"/>
        <v>E kişisi (MS)</v>
      </c>
      <c r="L61" s="62">
        <f>COUNTIF(C3:F36,"*" &amp; K61 &amp; "*")</f>
        <v>1</v>
      </c>
      <c r="M61" s="63">
        <f>COUNTIF(H3:H37,"*" &amp; K61 &amp; "*")</f>
        <v>0</v>
      </c>
      <c r="N61" s="64">
        <f>COUNTIF(K3:L37,"*" &amp; K61 &amp; "*")</f>
        <v>0</v>
      </c>
      <c r="O61" s="33">
        <f>COUNTIF(G3:G36,"*" &amp; K61 &amp; "*")</f>
        <v>0</v>
      </c>
      <c r="P61" s="40"/>
      <c r="Q61" s="42"/>
    </row>
    <row r="62" spans="1:17" ht="27" hidden="1" customHeight="1">
      <c r="A62" s="44"/>
      <c r="B62" s="604" t="str">
        <f>B45</f>
        <v>F kişisi</v>
      </c>
      <c r="C62" s="605"/>
      <c r="D62" s="59">
        <f>COUNTIF(C3:F36,"*" &amp; B62 &amp; "*")</f>
        <v>4</v>
      </c>
      <c r="E62" s="60">
        <f>COUNTIF(H3:H37,"*" &amp; B62 &amp; "*")</f>
        <v>0</v>
      </c>
      <c r="F62" s="60"/>
      <c r="G62" s="60">
        <f>COUNTIF(K3:L37,"*" &amp; B62 &amp; "*")</f>
        <v>9</v>
      </c>
      <c r="H62" s="60">
        <f>COUNTIF(G3:G36,"*" &amp; B62 &amp; "*")</f>
        <v>4</v>
      </c>
      <c r="I62" s="61">
        <f>J45</f>
        <v>1</v>
      </c>
      <c r="J62" s="67"/>
      <c r="K62" s="115" t="str">
        <f t="shared" si="30"/>
        <v>F kişisi (MS)</v>
      </c>
      <c r="L62" s="59">
        <f>COUNTIF(C3:F36,"*" &amp; K62 &amp; "*")</f>
        <v>0</v>
      </c>
      <c r="M62" s="63">
        <f>COUNTIF(H3:H37,"*" &amp; K62 &amp; "*")</f>
        <v>0</v>
      </c>
      <c r="N62" s="64">
        <f>COUNTIF(K3:L37,"*" &amp; K62 &amp; "*")</f>
        <v>0</v>
      </c>
      <c r="O62" s="33">
        <f>COUNTIF(G3:G36,"*" &amp; K62 &amp; "*")</f>
        <v>0</v>
      </c>
      <c r="P62" s="40"/>
      <c r="Q62" s="42"/>
    </row>
    <row r="63" spans="1:17" ht="27" hidden="1" customHeight="1">
      <c r="A63" s="44"/>
      <c r="B63" s="604" t="str">
        <f t="shared" si="28"/>
        <v>G kişisi</v>
      </c>
      <c r="C63" s="605"/>
      <c r="D63" s="59">
        <f>COUNTIF(C3:F36,"*" &amp; B63 &amp; "*")</f>
        <v>0</v>
      </c>
      <c r="E63" s="60">
        <f>COUNTIF(H3:H37,"*" &amp; B63 &amp; "*")</f>
        <v>3</v>
      </c>
      <c r="F63" s="60"/>
      <c r="G63" s="60">
        <f>COUNTIF(K3:L37,"*" &amp; B63 &amp; "*")</f>
        <v>17</v>
      </c>
      <c r="H63" s="60">
        <f>COUNTIF(G3:G36,"*" &amp; B63 &amp; "*")</f>
        <v>0</v>
      </c>
      <c r="I63" s="66">
        <f t="shared" si="29"/>
        <v>1</v>
      </c>
      <c r="J63" s="67"/>
      <c r="K63" s="115" t="str">
        <f t="shared" si="30"/>
        <v>G kişisi (MS)</v>
      </c>
      <c r="L63" s="59">
        <f>COUNTIF(C3:F36,"*" &amp; K63 &amp; "*")</f>
        <v>0</v>
      </c>
      <c r="M63" s="63">
        <f>COUNTIF(H3:H37,"*" &amp; K63 &amp; "*")</f>
        <v>0</v>
      </c>
      <c r="N63" s="64">
        <f>COUNTIF(K3:L37,"*" &amp; K63 &amp; "*")</f>
        <v>0</v>
      </c>
      <c r="O63" s="33">
        <f>COUNTIF(G3:G36,"*" &amp; K63 &amp; "*")</f>
        <v>0</v>
      </c>
      <c r="P63" s="40"/>
      <c r="Q63" s="42"/>
    </row>
    <row r="64" spans="1:17" ht="27" hidden="1" customHeight="1">
      <c r="A64" s="44"/>
      <c r="B64" s="604" t="str">
        <f t="shared" si="28"/>
        <v>H kişisi</v>
      </c>
      <c r="C64" s="605"/>
      <c r="D64" s="59">
        <f>COUNTIF(C3:F36,"*" &amp; B64 &amp; "*")</f>
        <v>4</v>
      </c>
      <c r="E64" s="60">
        <f>COUNTIF(H3:H37,"*" &amp; B64 &amp; "*")</f>
        <v>0</v>
      </c>
      <c r="F64" s="60"/>
      <c r="G64" s="60">
        <f>COUNTIF(K3:L37,"*" &amp; B64 &amp; "*")</f>
        <v>0</v>
      </c>
      <c r="H64" s="60">
        <f>COUNTIF(G3:G36,"*" &amp; B64 &amp; "*")</f>
        <v>9</v>
      </c>
      <c r="I64" s="61">
        <f t="shared" si="29"/>
        <v>0</v>
      </c>
      <c r="J64" s="68"/>
      <c r="K64" s="115" t="str">
        <f t="shared" si="30"/>
        <v>H kişisi (MS)</v>
      </c>
      <c r="L64" s="59">
        <f>COUNTIF(C3:F36,"*" &amp; K64 &amp; "*")</f>
        <v>0</v>
      </c>
      <c r="M64" s="63">
        <f>COUNTIF(K3:L37,"*" &amp; K64 &amp; "*")</f>
        <v>0</v>
      </c>
      <c r="N64" s="64">
        <f>COUNTIF(K3:L37,"*" &amp; K64 &amp; "*")</f>
        <v>0</v>
      </c>
      <c r="O64" s="33">
        <f>COUNTIF(G3:G36,"*" &amp; K64 &amp; "*")</f>
        <v>0</v>
      </c>
      <c r="P64" s="40"/>
      <c r="Q64" s="42"/>
    </row>
    <row r="65" spans="1:17" ht="27" hidden="1" customHeight="1">
      <c r="A65" s="44"/>
      <c r="B65" s="604" t="str">
        <f t="shared" si="28"/>
        <v>I kişisi</v>
      </c>
      <c r="C65" s="605"/>
      <c r="D65" s="59">
        <f>COUNTIF(C3:F36,"*" &amp; B65 &amp; "*")</f>
        <v>0</v>
      </c>
      <c r="E65" s="60">
        <f>COUNTIF(H3:H37,"*" &amp; B65 &amp; "*")</f>
        <v>0</v>
      </c>
      <c r="F65" s="60"/>
      <c r="G65" s="60">
        <f>COUNTIF(K3:L37,"*" &amp; B65 &amp; "*")</f>
        <v>11</v>
      </c>
      <c r="H65" s="60">
        <f>COUNTIF(G3:G36,"*" &amp; B65 &amp; "*")</f>
        <v>0</v>
      </c>
      <c r="I65" s="66">
        <f>J48</f>
        <v>1</v>
      </c>
      <c r="J65" s="67"/>
      <c r="K65" s="115" t="str">
        <f t="shared" si="30"/>
        <v>I kişisi (MS)</v>
      </c>
      <c r="L65" s="59">
        <f>COUNTIF(C3:F36,"*" &amp; K65 &amp; "*")</f>
        <v>0</v>
      </c>
      <c r="M65" s="63">
        <f>COUNTIF(K3:L37,"*" &amp; K65 &amp; "*")</f>
        <v>0</v>
      </c>
      <c r="N65" s="64">
        <f>COUNTIF(K3:L37,"*" &amp; K65 &amp; "*")</f>
        <v>0</v>
      </c>
      <c r="O65" s="33">
        <f>COUNTIF(G3:G36,"*" &amp; K65 &amp; "*")</f>
        <v>0</v>
      </c>
      <c r="P65" s="40"/>
      <c r="Q65" s="42"/>
    </row>
    <row r="66" spans="1:17" ht="23.25" hidden="1" customHeight="1">
      <c r="A66" s="44"/>
      <c r="B66" s="604" t="str">
        <f t="shared" si="28"/>
        <v>J kişisi</v>
      </c>
      <c r="C66" s="605"/>
      <c r="D66" s="59">
        <f>COUNTIF(C3:F36,"*" &amp; B66 &amp; "*")</f>
        <v>0</v>
      </c>
      <c r="E66" s="60">
        <f>COUNTIF(H3:H37,"*" &amp; B66 &amp; "*")</f>
        <v>12</v>
      </c>
      <c r="F66" s="60"/>
      <c r="G66" s="60">
        <f>COUNTIF(K3:L37,"*" &amp; B66 &amp; "*")</f>
        <v>0</v>
      </c>
      <c r="H66" s="60">
        <f>COUNTIF(G3:G36,"*" &amp; B66 &amp; "*")</f>
        <v>0</v>
      </c>
      <c r="I66" s="61">
        <f t="shared" si="29"/>
        <v>1</v>
      </c>
      <c r="J66" s="67"/>
      <c r="K66" s="115" t="str">
        <f t="shared" si="30"/>
        <v>J kişisi (MS)</v>
      </c>
      <c r="L66" s="59">
        <f>COUNTIF(C3:F36,"*" &amp; K66 &amp; "*")</f>
        <v>0</v>
      </c>
      <c r="M66" s="63">
        <f>COUNTIF(H3:H37,"*" &amp; K66 &amp; "*")</f>
        <v>0</v>
      </c>
      <c r="N66" s="64">
        <f>COUNTIF(K3:L37,"*" &amp; K66 &amp; "*")</f>
        <v>0</v>
      </c>
      <c r="O66" s="33">
        <f>COUNTIF(G3:G36,"*" &amp; K66 &amp; "*")</f>
        <v>0</v>
      </c>
      <c r="P66" s="40"/>
      <c r="Q66" s="42"/>
    </row>
    <row r="67" spans="1:17" ht="27" hidden="1" customHeight="1">
      <c r="A67" s="44"/>
      <c r="B67" s="604" t="str">
        <f t="shared" si="28"/>
        <v>K kişisi</v>
      </c>
      <c r="C67" s="605"/>
      <c r="D67" s="59">
        <f>COUNTIF(C3:F36,"*" &amp; B67 &amp; "*")</f>
        <v>13</v>
      </c>
      <c r="E67" s="60">
        <f>COUNTIF(H3:H37,"*" &amp; B67 &amp; "*")</f>
        <v>0</v>
      </c>
      <c r="F67" s="60"/>
      <c r="G67" s="60">
        <f>COUNTIF(K3:L37,"*" &amp; B67 &amp; "*")</f>
        <v>0</v>
      </c>
      <c r="H67" s="60">
        <f>COUNTIF(G3:G36,"*" &amp; B67&amp; "*")</f>
        <v>6</v>
      </c>
      <c r="I67" s="66">
        <f t="shared" si="29"/>
        <v>0</v>
      </c>
      <c r="J67" s="67"/>
      <c r="K67" s="115" t="str">
        <f t="shared" si="30"/>
        <v>K kişisi (MS)</v>
      </c>
      <c r="L67" s="59">
        <f>COUNTIF(C3:F36,"*" &amp; K67 &amp; "*")</f>
        <v>2</v>
      </c>
      <c r="M67" s="63">
        <f>COUNTIF(H3:H37,"*" &amp; K67 &amp; "*")</f>
        <v>0</v>
      </c>
      <c r="N67" s="64">
        <f>COUNTIF(K3:L37,"*" &amp; K67 &amp; "*")</f>
        <v>0</v>
      </c>
      <c r="O67" s="33">
        <f>COUNTIF(G3:G36,"*" &amp; K67&amp; "*")</f>
        <v>0</v>
      </c>
      <c r="P67" s="40"/>
      <c r="Q67" s="42"/>
    </row>
    <row r="68" spans="1:17" ht="27" hidden="1" customHeight="1">
      <c r="A68" s="44"/>
      <c r="B68" s="604" t="str">
        <f t="shared" si="28"/>
        <v>L kişisi</v>
      </c>
      <c r="C68" s="605"/>
      <c r="D68" s="59">
        <f>COUNTIF(C3:F36,"*" &amp; B68 &amp; "*")</f>
        <v>14</v>
      </c>
      <c r="E68" s="60">
        <f>COUNTIF(H3:H37,"*" &amp; B68 &amp; "*")</f>
        <v>3</v>
      </c>
      <c r="F68" s="60"/>
      <c r="G68" s="60">
        <f>COUNTIF(K3:L37,"*" &amp; B68 &amp; "*")</f>
        <v>8</v>
      </c>
      <c r="H68" s="60">
        <f>COUNTIF(G3:G36,"*" &amp; B68 &amp; "*")</f>
        <v>0</v>
      </c>
      <c r="I68" s="61">
        <f t="shared" si="29"/>
        <v>2</v>
      </c>
      <c r="J68" s="67"/>
      <c r="K68" s="115" t="str">
        <f t="shared" si="30"/>
        <v>L kişisi (MS)</v>
      </c>
      <c r="L68" s="59">
        <f>COUNTIF(C3:F36,"*" &amp; K68 &amp; "*")</f>
        <v>2</v>
      </c>
      <c r="M68" s="63">
        <f>COUNTIF(H3:H37,"*" &amp; K68 &amp; "*")</f>
        <v>0</v>
      </c>
      <c r="N68" s="64">
        <f>COUNTIF(K3:L37,"*" &amp; K68 &amp; "*")</f>
        <v>0</v>
      </c>
      <c r="O68" s="33">
        <f>COUNTIF(G3:G36,"*" &amp; K68 &amp; "*")</f>
        <v>0</v>
      </c>
      <c r="P68" s="40"/>
      <c r="Q68" s="42"/>
    </row>
    <row r="69" spans="1:17" ht="27" hidden="1" customHeight="1">
      <c r="A69" s="44"/>
      <c r="B69" s="604" t="str">
        <f>B52</f>
        <v>M kişisi</v>
      </c>
      <c r="C69" s="605"/>
      <c r="D69" s="59">
        <f>COUNTIF(C3:F36,"*" &amp; B69 &amp; "*")</f>
        <v>0</v>
      </c>
      <c r="E69" s="60">
        <f>COUNTIF(H3:H37,"*" &amp; B69 &amp; "*")</f>
        <v>0</v>
      </c>
      <c r="F69" s="60"/>
      <c r="G69" s="60">
        <f>COUNTIF(K3:L37,"*" &amp; B69 &amp; "*")</f>
        <v>0</v>
      </c>
      <c r="H69" s="60">
        <f>COUNTIF(G3:G36,"*" &amp; B69 &amp; "*")</f>
        <v>0</v>
      </c>
      <c r="I69" s="66">
        <f t="shared" si="29"/>
        <v>0</v>
      </c>
      <c r="J69" s="114"/>
      <c r="K69" s="115" t="str">
        <f t="shared" si="30"/>
        <v>M kişisi (MS)</v>
      </c>
      <c r="L69" s="59">
        <f>COUNTIF(C3:F36,"*" &amp; K69 &amp; "*")</f>
        <v>0</v>
      </c>
      <c r="M69" s="63">
        <f>COUNTIF(H3:H37,"*" &amp; K69 &amp; "*")</f>
        <v>0</v>
      </c>
      <c r="N69" s="64">
        <f>COUNTIF(K3:L37,"*" &amp; K69 &amp; "*")</f>
        <v>0</v>
      </c>
      <c r="O69" s="33">
        <f>COUNTIF(G3:G36,"*" &amp; K69 &amp; "*")</f>
        <v>0</v>
      </c>
      <c r="P69" s="40"/>
      <c r="Q69" s="42"/>
    </row>
    <row r="70" spans="1:17" ht="27" hidden="1" customHeight="1">
      <c r="A70" s="44"/>
      <c r="B70" s="604" t="str">
        <f t="shared" ref="B70:B71" si="31">B53</f>
        <v>N kişisi</v>
      </c>
      <c r="C70" s="605"/>
      <c r="D70" s="59">
        <f>COUNTIF(C3:F36,"*" &amp; B70 &amp; "*")</f>
        <v>0</v>
      </c>
      <c r="E70" s="60">
        <f>COUNTIF(H3:H37,"*" &amp; B70 &amp; "*")</f>
        <v>0</v>
      </c>
      <c r="F70" s="60"/>
      <c r="G70" s="60">
        <f>COUNTIF(K3:L37,"*" &amp; B70 &amp; "*")</f>
        <v>0</v>
      </c>
      <c r="H70" s="60">
        <f>COUNTIF(G3:G36,"*" &amp; B70 &amp; "*")</f>
        <v>0</v>
      </c>
      <c r="I70" s="61">
        <f t="shared" si="29"/>
        <v>0</v>
      </c>
      <c r="J70" s="114"/>
      <c r="K70" s="115" t="str">
        <f t="shared" si="30"/>
        <v>N kişisi (MS)</v>
      </c>
      <c r="L70" s="59">
        <f>COUNTIF(C3:F36,"*" &amp; K70 &amp; "*")</f>
        <v>0</v>
      </c>
      <c r="M70" s="63">
        <f>COUNTIF(H3:H37,"*" &amp; K70 &amp; "*")</f>
        <v>0</v>
      </c>
      <c r="N70" s="64">
        <f>COUNTIF(K3:L37,"*" &amp; K70 &amp; "*")</f>
        <v>0</v>
      </c>
      <c r="O70" s="33">
        <f>COUNTIF(G3:G36,"*" &amp; K70 &amp; "*")</f>
        <v>0</v>
      </c>
      <c r="P70" s="40"/>
      <c r="Q70" s="42"/>
    </row>
    <row r="71" spans="1:17" ht="27" hidden="1" customHeight="1" thickBot="1">
      <c r="A71" s="44"/>
      <c r="B71" s="604" t="str">
        <f t="shared" si="31"/>
        <v>YENİ PERSONEL 3</v>
      </c>
      <c r="C71" s="605"/>
      <c r="D71" s="69">
        <f>COUNTIF(C3:F36,"*" &amp; B71 &amp; "*")</f>
        <v>0</v>
      </c>
      <c r="E71" s="70">
        <f>COUNTIF(H3:H37,"*" &amp; B71 &amp; "*")</f>
        <v>0</v>
      </c>
      <c r="F71" s="70"/>
      <c r="G71" s="70">
        <f>COUNTIF(K3:L37,"*" &amp; B71 &amp; "*")</f>
        <v>0</v>
      </c>
      <c r="H71" s="70">
        <f>COUNTIF(G3:G36,"*" &amp; B71 &amp; "*")</f>
        <v>0</v>
      </c>
      <c r="I71" s="66">
        <f t="shared" si="29"/>
        <v>0</v>
      </c>
      <c r="J71" s="114"/>
      <c r="K71" s="115" t="str">
        <f t="shared" si="30"/>
        <v>YENİ PERSONEL 3 (MS)</v>
      </c>
      <c r="L71" s="69">
        <f>COUNTIF(C3:F36,"*" &amp; K71 &amp; "*")</f>
        <v>0</v>
      </c>
      <c r="M71" s="63">
        <f>COUNTIF(H3:H37,"*" &amp; K71 &amp; "*")</f>
        <v>0</v>
      </c>
      <c r="N71" s="64">
        <f>COUNTIF(K3:L37,"*" &amp; K71 &amp; "*")</f>
        <v>0</v>
      </c>
      <c r="O71" s="33">
        <f>COUNTIF(G3:G36,"*" &amp; K71 &amp; "*")</f>
        <v>0</v>
      </c>
      <c r="P71" s="40"/>
      <c r="Q71" s="42"/>
    </row>
    <row r="72" spans="1:17" ht="27" hidden="1" customHeight="1">
      <c r="A72" s="44"/>
      <c r="B72" s="608"/>
      <c r="C72" s="608"/>
      <c r="D72" s="71"/>
      <c r="E72" s="71"/>
      <c r="F72" s="71"/>
      <c r="G72" s="71"/>
      <c r="H72" s="609"/>
      <c r="I72" s="72"/>
      <c r="J72" s="72"/>
      <c r="K72" s="115"/>
      <c r="L72" s="48"/>
      <c r="M72" s="49"/>
      <c r="N72" s="73"/>
      <c r="O72" s="40"/>
      <c r="P72" s="42"/>
    </row>
    <row r="73" spans="1:17" ht="27" hidden="1" customHeight="1">
      <c r="A73" s="44"/>
      <c r="B73" s="609"/>
      <c r="C73" s="609"/>
      <c r="D73" s="74" t="s">
        <v>13</v>
      </c>
      <c r="E73" s="75"/>
      <c r="F73" s="75"/>
      <c r="G73" s="76"/>
      <c r="H73" s="609"/>
      <c r="I73" s="614" t="s">
        <v>14</v>
      </c>
      <c r="J73" s="77"/>
      <c r="K73" s="616" t="s">
        <v>16</v>
      </c>
      <c r="L73" s="618" t="s">
        <v>18</v>
      </c>
      <c r="M73" s="49"/>
      <c r="N73" s="73"/>
      <c r="O73" s="40"/>
      <c r="P73" s="42"/>
    </row>
    <row r="74" spans="1:17" ht="27" hidden="1" customHeight="1">
      <c r="A74" s="44"/>
      <c r="B74" s="610"/>
      <c r="C74" s="610"/>
      <c r="D74" s="78" t="s">
        <v>8</v>
      </c>
      <c r="E74" s="77" t="s">
        <v>1</v>
      </c>
      <c r="F74" s="77"/>
      <c r="G74" s="77" t="s">
        <v>12</v>
      </c>
      <c r="H74" s="609"/>
      <c r="I74" s="615"/>
      <c r="J74" s="20"/>
      <c r="K74" s="617"/>
      <c r="L74" s="619"/>
      <c r="M74" s="49"/>
      <c r="N74" s="73"/>
      <c r="O74" s="40"/>
      <c r="P74" s="42"/>
    </row>
    <row r="75" spans="1:17" ht="21" hidden="1" customHeight="1">
      <c r="A75" s="44"/>
      <c r="B75" s="604" t="str">
        <f>B41</f>
        <v>A kişisi</v>
      </c>
      <c r="C75" s="592"/>
      <c r="D75" s="78">
        <f t="shared" ref="D75:D88" si="32">D58+E58+G58-I58</f>
        <v>20</v>
      </c>
      <c r="E75" s="77">
        <f t="shared" ref="E75:E88" si="33">H58</f>
        <v>0</v>
      </c>
      <c r="F75" s="77"/>
      <c r="G75" s="78">
        <f t="shared" ref="G75:G88" si="34">I58</f>
        <v>2</v>
      </c>
      <c r="H75" s="609"/>
      <c r="I75" s="20">
        <v>8</v>
      </c>
      <c r="J75" s="20">
        <v>8</v>
      </c>
      <c r="K75" s="79">
        <v>15.5</v>
      </c>
      <c r="L75" s="80">
        <v>5</v>
      </c>
      <c r="M75" s="49"/>
      <c r="N75" s="73"/>
      <c r="O75" s="40"/>
      <c r="P75" s="42"/>
    </row>
    <row r="76" spans="1:17" ht="21" hidden="1" customHeight="1">
      <c r="A76" s="44"/>
      <c r="B76" s="604" t="str">
        <f t="shared" ref="B76:B85" si="35">B42</f>
        <v>C kişisi</v>
      </c>
      <c r="C76" s="592"/>
      <c r="D76" s="78">
        <f t="shared" si="32"/>
        <v>9</v>
      </c>
      <c r="E76" s="77">
        <f t="shared" si="33"/>
        <v>6</v>
      </c>
      <c r="F76" s="77"/>
      <c r="G76" s="77">
        <f t="shared" si="34"/>
        <v>0</v>
      </c>
      <c r="H76" s="609"/>
      <c r="I76" s="20">
        <v>8</v>
      </c>
      <c r="J76" s="20">
        <v>8</v>
      </c>
      <c r="K76" s="79">
        <v>15.5</v>
      </c>
      <c r="L76" s="80">
        <v>5</v>
      </c>
      <c r="M76" s="49"/>
      <c r="N76" s="73"/>
      <c r="O76" s="40"/>
      <c r="P76" s="42"/>
    </row>
    <row r="77" spans="1:17" ht="21" hidden="1" customHeight="1">
      <c r="A77" s="44"/>
      <c r="B77" s="604" t="str">
        <f t="shared" si="35"/>
        <v>D kişisi</v>
      </c>
      <c r="C77" s="592"/>
      <c r="D77" s="78">
        <f t="shared" si="32"/>
        <v>0</v>
      </c>
      <c r="E77" s="78">
        <f t="shared" si="33"/>
        <v>0</v>
      </c>
      <c r="F77" s="78"/>
      <c r="G77" s="77">
        <f t="shared" si="34"/>
        <v>0</v>
      </c>
      <c r="H77" s="609"/>
      <c r="I77" s="20">
        <v>8</v>
      </c>
      <c r="J77" s="20">
        <v>8</v>
      </c>
      <c r="K77" s="79">
        <v>15.5</v>
      </c>
      <c r="L77" s="80">
        <v>5</v>
      </c>
      <c r="M77" s="49"/>
      <c r="N77" s="73"/>
      <c r="O77" s="40"/>
      <c r="P77" s="42"/>
    </row>
    <row r="78" spans="1:17" ht="21" hidden="1" customHeight="1">
      <c r="A78" s="44"/>
      <c r="B78" s="604" t="str">
        <f t="shared" si="35"/>
        <v>E kişisi</v>
      </c>
      <c r="C78" s="592"/>
      <c r="D78" s="78">
        <f t="shared" si="32"/>
        <v>14</v>
      </c>
      <c r="E78" s="77">
        <f t="shared" si="33"/>
        <v>5</v>
      </c>
      <c r="F78" s="77"/>
      <c r="G78" s="77">
        <f t="shared" si="34"/>
        <v>0</v>
      </c>
      <c r="H78" s="609"/>
      <c r="I78" s="20">
        <v>8</v>
      </c>
      <c r="J78" s="81">
        <v>8</v>
      </c>
      <c r="K78" s="79">
        <v>15.5</v>
      </c>
      <c r="L78" s="80">
        <v>5</v>
      </c>
      <c r="M78" s="49"/>
      <c r="N78" s="73"/>
      <c r="O78" s="40"/>
      <c r="P78" s="42"/>
    </row>
    <row r="79" spans="1:17" ht="21" hidden="1" customHeight="1">
      <c r="A79" s="44"/>
      <c r="B79" s="604" t="str">
        <f t="shared" si="35"/>
        <v>F kişisi</v>
      </c>
      <c r="C79" s="592"/>
      <c r="D79" s="78">
        <f t="shared" si="32"/>
        <v>12</v>
      </c>
      <c r="E79" s="77">
        <f t="shared" si="33"/>
        <v>4</v>
      </c>
      <c r="F79" s="77"/>
      <c r="G79" s="77">
        <f t="shared" si="34"/>
        <v>1</v>
      </c>
      <c r="H79" s="609"/>
      <c r="I79" s="20">
        <v>8</v>
      </c>
      <c r="J79" s="81">
        <v>8</v>
      </c>
      <c r="K79" s="79">
        <v>15.5</v>
      </c>
      <c r="L79" s="80">
        <v>5</v>
      </c>
      <c r="M79" s="49"/>
      <c r="N79" s="73"/>
      <c r="O79" s="40"/>
      <c r="P79" s="42"/>
    </row>
    <row r="80" spans="1:17" ht="21" hidden="1" customHeight="1">
      <c r="A80" s="44"/>
      <c r="B80" s="604" t="str">
        <f t="shared" si="35"/>
        <v>G kişisi</v>
      </c>
      <c r="C80" s="592"/>
      <c r="D80" s="78">
        <f t="shared" si="32"/>
        <v>19</v>
      </c>
      <c r="E80" s="77">
        <f t="shared" si="33"/>
        <v>0</v>
      </c>
      <c r="F80" s="77"/>
      <c r="G80" s="77">
        <f t="shared" si="34"/>
        <v>1</v>
      </c>
      <c r="H80" s="609"/>
      <c r="I80" s="20">
        <v>8</v>
      </c>
      <c r="J80" s="81">
        <v>8</v>
      </c>
      <c r="K80" s="79">
        <v>15.5</v>
      </c>
      <c r="L80" s="80">
        <v>5</v>
      </c>
      <c r="M80" s="49"/>
      <c r="N80" s="73"/>
      <c r="O80" s="40"/>
      <c r="P80" s="42"/>
    </row>
    <row r="81" spans="1:16" ht="21" hidden="1" customHeight="1">
      <c r="A81" s="44"/>
      <c r="B81" s="604" t="str">
        <f t="shared" si="35"/>
        <v>H kişisi</v>
      </c>
      <c r="C81" s="592"/>
      <c r="D81" s="78">
        <f t="shared" si="32"/>
        <v>4</v>
      </c>
      <c r="E81" s="77">
        <f t="shared" si="33"/>
        <v>9</v>
      </c>
      <c r="F81" s="77"/>
      <c r="G81" s="77">
        <f t="shared" si="34"/>
        <v>0</v>
      </c>
      <c r="H81" s="609"/>
      <c r="I81" s="20">
        <v>8</v>
      </c>
      <c r="J81" s="20">
        <v>8</v>
      </c>
      <c r="K81" s="79">
        <v>15.5</v>
      </c>
      <c r="L81" s="80">
        <v>5</v>
      </c>
      <c r="M81" s="49"/>
      <c r="N81" s="73"/>
      <c r="O81" s="40"/>
      <c r="P81" s="42"/>
    </row>
    <row r="82" spans="1:16" ht="21" hidden="1" customHeight="1">
      <c r="A82" s="44"/>
      <c r="B82" s="604" t="str">
        <f t="shared" si="35"/>
        <v>I kişisi</v>
      </c>
      <c r="C82" s="592"/>
      <c r="D82" s="78">
        <f t="shared" si="32"/>
        <v>10</v>
      </c>
      <c r="E82" s="77">
        <f t="shared" si="33"/>
        <v>0</v>
      </c>
      <c r="F82" s="77"/>
      <c r="G82" s="77">
        <f t="shared" si="34"/>
        <v>1</v>
      </c>
      <c r="H82" s="609"/>
      <c r="I82" s="20">
        <v>8</v>
      </c>
      <c r="J82" s="20">
        <v>8</v>
      </c>
      <c r="K82" s="79">
        <v>15.5</v>
      </c>
      <c r="L82" s="80">
        <v>5</v>
      </c>
      <c r="M82" s="49"/>
      <c r="N82" s="73"/>
      <c r="O82" s="40"/>
      <c r="P82" s="42"/>
    </row>
    <row r="83" spans="1:16" ht="21" hidden="1" customHeight="1">
      <c r="A83" s="44"/>
      <c r="B83" s="604" t="str">
        <f t="shared" si="35"/>
        <v>J kişisi</v>
      </c>
      <c r="C83" s="592"/>
      <c r="D83" s="78">
        <f t="shared" si="32"/>
        <v>11</v>
      </c>
      <c r="E83" s="77">
        <f t="shared" si="33"/>
        <v>0</v>
      </c>
      <c r="F83" s="77"/>
      <c r="G83" s="77">
        <f t="shared" si="34"/>
        <v>1</v>
      </c>
      <c r="H83" s="609"/>
      <c r="I83" s="20">
        <v>8</v>
      </c>
      <c r="J83" s="20">
        <v>8</v>
      </c>
      <c r="K83" s="79">
        <v>15.5</v>
      </c>
      <c r="L83" s="80">
        <v>5</v>
      </c>
      <c r="M83" s="49"/>
      <c r="N83" s="73"/>
      <c r="O83" s="40"/>
      <c r="P83" s="42"/>
    </row>
    <row r="84" spans="1:16" ht="21" hidden="1" customHeight="1">
      <c r="A84" s="44"/>
      <c r="B84" s="604" t="str">
        <f t="shared" si="35"/>
        <v>K kişisi</v>
      </c>
      <c r="C84" s="592"/>
      <c r="D84" s="78">
        <f t="shared" si="32"/>
        <v>13</v>
      </c>
      <c r="E84" s="78">
        <f t="shared" si="33"/>
        <v>6</v>
      </c>
      <c r="F84" s="78"/>
      <c r="G84" s="77">
        <f t="shared" si="34"/>
        <v>0</v>
      </c>
      <c r="H84" s="609"/>
      <c r="I84" s="20">
        <v>8</v>
      </c>
      <c r="J84" s="20">
        <v>8</v>
      </c>
      <c r="K84" s="79">
        <v>15.5</v>
      </c>
      <c r="L84" s="80">
        <v>5</v>
      </c>
      <c r="M84" s="49"/>
      <c r="N84" s="73"/>
      <c r="O84" s="40"/>
      <c r="P84" s="42"/>
    </row>
    <row r="85" spans="1:16" ht="21" hidden="1" customHeight="1">
      <c r="A85" s="44"/>
      <c r="B85" s="604" t="str">
        <f t="shared" si="35"/>
        <v>L kişisi</v>
      </c>
      <c r="C85" s="592"/>
      <c r="D85" s="78">
        <f t="shared" si="32"/>
        <v>23</v>
      </c>
      <c r="E85" s="77">
        <f t="shared" si="33"/>
        <v>0</v>
      </c>
      <c r="F85" s="77"/>
      <c r="G85" s="77">
        <f t="shared" si="34"/>
        <v>2</v>
      </c>
      <c r="H85" s="609"/>
      <c r="I85" s="20">
        <v>8</v>
      </c>
      <c r="J85" s="20">
        <v>8</v>
      </c>
      <c r="K85" s="79">
        <v>15.5</v>
      </c>
      <c r="L85" s="80">
        <v>5</v>
      </c>
      <c r="M85" s="49"/>
      <c r="N85" s="73"/>
      <c r="O85" s="40"/>
      <c r="P85" s="42"/>
    </row>
    <row r="86" spans="1:16" ht="21" hidden="1" customHeight="1">
      <c r="A86" s="82"/>
      <c r="B86" s="604" t="str">
        <f>B69</f>
        <v>M kişisi</v>
      </c>
      <c r="C86" s="592"/>
      <c r="D86" s="78">
        <f t="shared" si="32"/>
        <v>0</v>
      </c>
      <c r="E86" s="77">
        <f t="shared" si="33"/>
        <v>0</v>
      </c>
      <c r="F86" s="77"/>
      <c r="G86" s="77">
        <f t="shared" si="34"/>
        <v>0</v>
      </c>
      <c r="H86" s="113"/>
      <c r="I86" s="20">
        <v>8</v>
      </c>
      <c r="J86" s="20">
        <v>8</v>
      </c>
      <c r="K86" s="79">
        <v>15.5</v>
      </c>
      <c r="L86" s="80">
        <v>5</v>
      </c>
      <c r="M86" s="49"/>
      <c r="N86" s="73"/>
      <c r="O86" s="40"/>
      <c r="P86" s="42"/>
    </row>
    <row r="87" spans="1:16" ht="21" hidden="1" customHeight="1">
      <c r="A87" s="82"/>
      <c r="B87" s="604" t="str">
        <f t="shared" ref="B87:B88" si="36">B70</f>
        <v>N kişisi</v>
      </c>
      <c r="C87" s="592"/>
      <c r="D87" s="78">
        <f t="shared" si="32"/>
        <v>0</v>
      </c>
      <c r="E87" s="78">
        <f t="shared" si="33"/>
        <v>0</v>
      </c>
      <c r="F87" s="78"/>
      <c r="G87" s="77">
        <f t="shared" si="34"/>
        <v>0</v>
      </c>
      <c r="H87" s="113"/>
      <c r="I87" s="20">
        <v>8</v>
      </c>
      <c r="J87" s="20">
        <v>8</v>
      </c>
      <c r="K87" s="79">
        <v>15.5</v>
      </c>
      <c r="L87" s="80">
        <v>5</v>
      </c>
      <c r="M87" s="49"/>
      <c r="N87" s="73"/>
      <c r="O87" s="40"/>
      <c r="P87" s="42"/>
    </row>
    <row r="88" spans="1:16" ht="21" hidden="1" customHeight="1">
      <c r="A88" s="82"/>
      <c r="B88" s="604" t="str">
        <f t="shared" si="36"/>
        <v>YENİ PERSONEL 3</v>
      </c>
      <c r="C88" s="592"/>
      <c r="D88" s="78">
        <f t="shared" si="32"/>
        <v>0</v>
      </c>
      <c r="E88" s="77">
        <f t="shared" si="33"/>
        <v>0</v>
      </c>
      <c r="F88" s="77"/>
      <c r="G88" s="77">
        <f t="shared" si="34"/>
        <v>0</v>
      </c>
      <c r="H88" s="113"/>
      <c r="I88" s="20">
        <v>8</v>
      </c>
      <c r="J88" s="20">
        <v>8</v>
      </c>
      <c r="K88" s="79">
        <v>15.5</v>
      </c>
      <c r="L88" s="80">
        <v>5</v>
      </c>
      <c r="M88" s="49"/>
      <c r="N88" s="73"/>
      <c r="O88" s="40"/>
      <c r="P88" s="42"/>
    </row>
    <row r="89" spans="1:16" ht="16.5" hidden="1" thickBot="1">
      <c r="A89" s="642"/>
      <c r="B89" s="643"/>
      <c r="C89" s="643"/>
      <c r="D89" s="643"/>
      <c r="E89" s="643"/>
      <c r="F89" s="643"/>
      <c r="G89" s="643"/>
      <c r="H89" s="643"/>
      <c r="I89" s="643"/>
      <c r="J89" s="643"/>
      <c r="K89" s="83"/>
      <c r="L89" s="84"/>
      <c r="M89" s="85"/>
      <c r="N89" s="86"/>
      <c r="O89" s="87"/>
    </row>
    <row r="90" spans="1:16" ht="90" customHeight="1" thickBot="1">
      <c r="A90" s="611" t="s">
        <v>59</v>
      </c>
      <c r="B90" s="612"/>
      <c r="C90" s="612"/>
      <c r="D90" s="612"/>
      <c r="E90" s="612"/>
      <c r="F90" s="612"/>
      <c r="G90" s="612"/>
      <c r="H90" s="612"/>
      <c r="I90" s="612"/>
      <c r="J90" s="612"/>
      <c r="K90" s="612"/>
      <c r="L90" s="613"/>
    </row>
    <row r="91" spans="1:16" ht="27" customHeight="1"/>
  </sheetData>
  <sheetProtection selectLockedCells="1" selectUnlockedCells="1"/>
  <mergeCells count="120">
    <mergeCell ref="B88:C88"/>
    <mergeCell ref="A89:J89"/>
    <mergeCell ref="A90:L90"/>
    <mergeCell ref="B82:C82"/>
    <mergeCell ref="B83:C83"/>
    <mergeCell ref="B84:C84"/>
    <mergeCell ref="B85:C85"/>
    <mergeCell ref="B86:C86"/>
    <mergeCell ref="B87:C87"/>
    <mergeCell ref="I73:I74"/>
    <mergeCell ref="K73:K74"/>
    <mergeCell ref="L73:L74"/>
    <mergeCell ref="B75:C75"/>
    <mergeCell ref="B76:C76"/>
    <mergeCell ref="B77:C77"/>
    <mergeCell ref="B68:C68"/>
    <mergeCell ref="B69:C69"/>
    <mergeCell ref="B70:C70"/>
    <mergeCell ref="B71:C71"/>
    <mergeCell ref="B72:C74"/>
    <mergeCell ref="H72:H85"/>
    <mergeCell ref="B78:C78"/>
    <mergeCell ref="B79:C79"/>
    <mergeCell ref="B80:C80"/>
    <mergeCell ref="B81:C81"/>
    <mergeCell ref="B62:C62"/>
    <mergeCell ref="B63:C63"/>
    <mergeCell ref="B64:C64"/>
    <mergeCell ref="B65:C65"/>
    <mergeCell ref="B66:C66"/>
    <mergeCell ref="B67:C67"/>
    <mergeCell ref="N56:N57"/>
    <mergeCell ref="O56:O57"/>
    <mergeCell ref="B58:C58"/>
    <mergeCell ref="B59:C59"/>
    <mergeCell ref="B60:C60"/>
    <mergeCell ref="B61:C61"/>
    <mergeCell ref="B54:C54"/>
    <mergeCell ref="H54:I54"/>
    <mergeCell ref="J54:K54"/>
    <mergeCell ref="L54:M54"/>
    <mergeCell ref="B55:C57"/>
    <mergeCell ref="L56:L57"/>
    <mergeCell ref="M56:M57"/>
    <mergeCell ref="B52:C52"/>
    <mergeCell ref="H52:I52"/>
    <mergeCell ref="J52:K52"/>
    <mergeCell ref="L52:M52"/>
    <mergeCell ref="B53:C53"/>
    <mergeCell ref="H53:I53"/>
    <mergeCell ref="J53:K53"/>
    <mergeCell ref="L53:M53"/>
    <mergeCell ref="B50:C50"/>
    <mergeCell ref="H50:I50"/>
    <mergeCell ref="J50:K50"/>
    <mergeCell ref="L50:M50"/>
    <mergeCell ref="B51:C51"/>
    <mergeCell ref="H51:I51"/>
    <mergeCell ref="J51:K51"/>
    <mergeCell ref="L51:M51"/>
    <mergeCell ref="B48:C48"/>
    <mergeCell ref="H48:I48"/>
    <mergeCell ref="J48:K48"/>
    <mergeCell ref="L48:M48"/>
    <mergeCell ref="B49:C49"/>
    <mergeCell ref="H49:I49"/>
    <mergeCell ref="J49:K49"/>
    <mergeCell ref="L49:M49"/>
    <mergeCell ref="B46:C46"/>
    <mergeCell ref="H46:I46"/>
    <mergeCell ref="J46:K46"/>
    <mergeCell ref="L46:M46"/>
    <mergeCell ref="B47:C47"/>
    <mergeCell ref="H47:I47"/>
    <mergeCell ref="J47:K47"/>
    <mergeCell ref="L47:M47"/>
    <mergeCell ref="B44:C44"/>
    <mergeCell ref="H44:I44"/>
    <mergeCell ref="J44:K44"/>
    <mergeCell ref="L44:M44"/>
    <mergeCell ref="B45:C45"/>
    <mergeCell ref="H45:I45"/>
    <mergeCell ref="J45:K45"/>
    <mergeCell ref="L45:M45"/>
    <mergeCell ref="B42:C42"/>
    <mergeCell ref="H42:I42"/>
    <mergeCell ref="J42:K42"/>
    <mergeCell ref="L42:M42"/>
    <mergeCell ref="B43:C43"/>
    <mergeCell ref="H43:I43"/>
    <mergeCell ref="J43:K43"/>
    <mergeCell ref="L43:M43"/>
    <mergeCell ref="H40:J40"/>
    <mergeCell ref="K40:M40"/>
    <mergeCell ref="B41:C41"/>
    <mergeCell ref="H41:I41"/>
    <mergeCell ref="J41:K41"/>
    <mergeCell ref="L41:M41"/>
    <mergeCell ref="A1:E1"/>
    <mergeCell ref="N1:AK1"/>
    <mergeCell ref="A2:E2"/>
    <mergeCell ref="A38:N38"/>
    <mergeCell ref="A39:A40"/>
    <mergeCell ref="B39:G39"/>
    <mergeCell ref="H39:M39"/>
    <mergeCell ref="N39:N40"/>
    <mergeCell ref="B40:C40"/>
    <mergeCell ref="E40:G40"/>
    <mergeCell ref="K8:L8"/>
    <mergeCell ref="K9:L9"/>
    <mergeCell ref="K15:L15"/>
    <mergeCell ref="K16:L16"/>
    <mergeCell ref="K22:L22"/>
    <mergeCell ref="K23:L23"/>
    <mergeCell ref="K29:L29"/>
    <mergeCell ref="K30:L30"/>
    <mergeCell ref="D29:E29"/>
    <mergeCell ref="C25:E25"/>
    <mergeCell ref="K25:L25"/>
    <mergeCell ref="D22:E22"/>
  </mergeCells>
  <conditionalFormatting sqref="B5">
    <cfRule type="containsText" dxfId="19" priority="2" operator="containsText" text="Pazar">
      <formula>NOT(ISERROR(SEARCH("Pazar",B5)))</formula>
    </cfRule>
  </conditionalFormatting>
  <conditionalFormatting sqref="A4">
    <cfRule type="containsText" dxfId="18" priority="1" operator="containsText" text="pazar">
      <formula>NOT(ISERROR(SEARCH("pazar",A4)))</formula>
    </cfRule>
  </conditionalFormatting>
  <pageMargins left="0.22" right="0.15748031496062992" top="0.63" bottom="0.74803149606299213" header="0.51181102362204722" footer="0.51181102362204722"/>
  <pageSetup scale="42" firstPageNumber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91"/>
  <sheetViews>
    <sheetView view="pageBreakPreview" topLeftCell="J6" zoomScale="60" zoomScaleNormal="70" workbookViewId="0">
      <selection activeCell="M20" sqref="M20"/>
    </sheetView>
  </sheetViews>
  <sheetFormatPr defaultColWidth="9.28515625" defaultRowHeight="15"/>
  <cols>
    <col min="1" max="1" width="16.5703125" style="50" customWidth="1"/>
    <col min="2" max="2" width="22" style="50" customWidth="1"/>
    <col min="3" max="3" width="24.42578125" style="50" customWidth="1"/>
    <col min="4" max="4" width="28" style="50" customWidth="1"/>
    <col min="5" max="5" width="26.7109375" style="50" customWidth="1"/>
    <col min="6" max="6" width="25.28515625" style="50" hidden="1" customWidth="1"/>
    <col min="7" max="7" width="27.28515625" style="50" customWidth="1"/>
    <col min="8" max="8" width="41.7109375" style="50" customWidth="1"/>
    <col min="9" max="9" width="20.28515625" style="50" hidden="1" customWidth="1"/>
    <col min="10" max="10" width="26.7109375" style="88" customWidth="1"/>
    <col min="11" max="11" width="19.7109375" style="50" customWidth="1"/>
    <col min="12" max="12" width="19.42578125" style="50" customWidth="1"/>
    <col min="13" max="13" width="57.42578125" style="50" customWidth="1"/>
    <col min="14" max="14" width="16.42578125" style="10" customWidth="1"/>
    <col min="15" max="37" width="9.28515625" style="10" hidden="1" customWidth="1"/>
    <col min="38" max="39" width="0" style="10" hidden="1" customWidth="1"/>
    <col min="40" max="40" width="31.28515625" style="10" customWidth="1"/>
    <col min="41" max="16384" width="9.28515625" style="10"/>
  </cols>
  <sheetData>
    <row r="1" spans="1:44" ht="35.1" customHeight="1" thickBot="1">
      <c r="A1" s="558"/>
      <c r="B1" s="558"/>
      <c r="C1" s="558"/>
      <c r="D1" s="558"/>
      <c r="E1" s="558"/>
      <c r="F1" s="104"/>
      <c r="G1" s="132">
        <f>A3</f>
        <v>43586</v>
      </c>
      <c r="H1" s="131" t="s">
        <v>106</v>
      </c>
      <c r="I1" s="104"/>
      <c r="J1" s="104"/>
      <c r="K1" s="104"/>
      <c r="L1" s="104"/>
      <c r="M1" s="105"/>
      <c r="N1" s="620" t="s">
        <v>53</v>
      </c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</row>
    <row r="2" spans="1:44" ht="35.1" customHeight="1">
      <c r="A2" s="622" t="s">
        <v>0</v>
      </c>
      <c r="B2" s="623"/>
      <c r="C2" s="624"/>
      <c r="D2" s="624"/>
      <c r="E2" s="624"/>
      <c r="F2" s="11" t="s">
        <v>19</v>
      </c>
      <c r="G2" s="18" t="s">
        <v>1</v>
      </c>
      <c r="H2" s="15" t="s">
        <v>2</v>
      </c>
      <c r="I2" s="107" t="s">
        <v>3</v>
      </c>
      <c r="J2" s="108" t="s">
        <v>4</v>
      </c>
      <c r="K2" s="12" t="s">
        <v>5</v>
      </c>
      <c r="L2" s="13" t="s">
        <v>6</v>
      </c>
      <c r="M2" s="111" t="s">
        <v>7</v>
      </c>
      <c r="AN2" s="310" t="s">
        <v>92</v>
      </c>
      <c r="AO2" s="318" t="s">
        <v>95</v>
      </c>
      <c r="AP2" s="311" t="s">
        <v>93</v>
      </c>
      <c r="AQ2" s="311" t="s">
        <v>94</v>
      </c>
      <c r="AR2" s="307" t="s">
        <v>13</v>
      </c>
    </row>
    <row r="3" spans="1:44" s="19" customFormat="1" ht="35.1" customHeight="1">
      <c r="A3" s="14">
        <v>43586</v>
      </c>
      <c r="B3" s="103">
        <f>A3</f>
        <v>43586</v>
      </c>
      <c r="C3" s="194" t="s">
        <v>78</v>
      </c>
      <c r="D3" s="406" t="s">
        <v>153</v>
      </c>
      <c r="E3" s="194" t="s">
        <v>77</v>
      </c>
      <c r="F3" s="327"/>
      <c r="G3" s="406" t="s">
        <v>122</v>
      </c>
      <c r="H3" s="194" t="s">
        <v>85</v>
      </c>
      <c r="I3" s="17"/>
      <c r="J3" s="9" t="s">
        <v>98</v>
      </c>
      <c r="K3" s="542" t="s">
        <v>77</v>
      </c>
      <c r="L3" s="543"/>
      <c r="M3" s="334" t="s">
        <v>190</v>
      </c>
      <c r="O3" s="19">
        <f>IFERROR(FIND("MS",D8,5),0)</f>
        <v>0</v>
      </c>
      <c r="P3" s="19">
        <f>IFERROR(FIND("MS",#REF!,5),0)</f>
        <v>0</v>
      </c>
      <c r="Q3" s="19">
        <f>IFERROR(FIND("MS",#REF!,5),0)</f>
        <v>0</v>
      </c>
      <c r="R3" s="19">
        <f>IFERROR(FIND("MS",#REF!,5),0)</f>
        <v>0</v>
      </c>
      <c r="S3" s="19">
        <f>IFERROR(FIND("MS",#REF!,5),0)</f>
        <v>0</v>
      </c>
      <c r="T3" s="19">
        <f>IFERROR(FIND("MS",#REF!,5),0)</f>
        <v>0</v>
      </c>
      <c r="U3" s="19">
        <f t="shared" ref="S3:X18" si="0">IFERROR(FIND("MS",I3,5),0)</f>
        <v>0</v>
      </c>
      <c r="W3" s="19">
        <f>IFERROR(FIND("MS",#REF!,5),0)</f>
        <v>0</v>
      </c>
      <c r="X3" s="19">
        <f>IFERROR(FIND("MS",#REF!,5),0)</f>
        <v>0</v>
      </c>
      <c r="Z3" s="19">
        <f>VALUE(P3)</f>
        <v>0</v>
      </c>
      <c r="AA3" s="19">
        <f t="shared" ref="AA3:AH18" si="1">VALUE(Q3)</f>
        <v>0</v>
      </c>
      <c r="AB3" s="19">
        <f t="shared" si="1"/>
        <v>0</v>
      </c>
      <c r="AC3" s="19">
        <f t="shared" si="1"/>
        <v>0</v>
      </c>
      <c r="AD3" s="19">
        <f t="shared" si="1"/>
        <v>0</v>
      </c>
      <c r="AE3" s="19">
        <f t="shared" si="1"/>
        <v>0</v>
      </c>
      <c r="AF3" s="19">
        <f t="shared" si="1"/>
        <v>0</v>
      </c>
      <c r="AG3" s="19">
        <f t="shared" si="1"/>
        <v>0</v>
      </c>
      <c r="AH3" s="19">
        <f t="shared" si="1"/>
        <v>0</v>
      </c>
      <c r="AJ3" s="19">
        <f>SUM(Z3:AH3)</f>
        <v>0</v>
      </c>
      <c r="AN3" s="308" t="str">
        <f>B41</f>
        <v>A kişisi</v>
      </c>
      <c r="AO3" s="299"/>
      <c r="AP3" s="320"/>
      <c r="AQ3" s="313"/>
      <c r="AR3" s="317">
        <f>AO3+AP3+(AQ3/8)</f>
        <v>0</v>
      </c>
    </row>
    <row r="4" spans="1:44" s="19" customFormat="1" ht="35.1" customHeight="1">
      <c r="A4" s="102">
        <f>A3+1</f>
        <v>43587</v>
      </c>
      <c r="B4" s="103">
        <f>A4</f>
        <v>43587</v>
      </c>
      <c r="C4" s="20" t="s">
        <v>118</v>
      </c>
      <c r="D4" s="20" t="s">
        <v>132</v>
      </c>
      <c r="E4" s="328" t="s">
        <v>154</v>
      </c>
      <c r="F4" s="110"/>
      <c r="G4" s="20" t="s">
        <v>180</v>
      </c>
      <c r="H4" s="20" t="s">
        <v>173</v>
      </c>
      <c r="I4" s="17"/>
      <c r="J4" s="9" t="str">
        <f t="shared" ref="J4:J33" si="2">IF(AJ4&gt;0,"Mesai Var","-")</f>
        <v>-</v>
      </c>
      <c r="K4" s="389" t="s">
        <v>163</v>
      </c>
      <c r="L4" s="389" t="s">
        <v>157</v>
      </c>
      <c r="M4" s="334" t="s">
        <v>190</v>
      </c>
      <c r="O4" s="19">
        <f t="shared" ref="O4:O30" si="3">IFERROR(FIND("MS",C4,5),0)</f>
        <v>0</v>
      </c>
      <c r="P4" s="19">
        <f>IFERROR(FIND("MS",#REF!,5),0)</f>
        <v>0</v>
      </c>
      <c r="Q4" s="19">
        <f t="shared" ref="Q4:Q24" si="4">IFERROR(FIND("MS",E4,5),0)</f>
        <v>0</v>
      </c>
      <c r="R4" s="19">
        <f>IFERROR(FIND("MS",D4,5),0)</f>
        <v>0</v>
      </c>
      <c r="S4" s="19">
        <f t="shared" si="0"/>
        <v>0</v>
      </c>
      <c r="T4" s="19">
        <f t="shared" si="0"/>
        <v>0</v>
      </c>
      <c r="U4" s="19">
        <f t="shared" si="0"/>
        <v>0</v>
      </c>
      <c r="W4" s="19">
        <f t="shared" si="0"/>
        <v>0</v>
      </c>
      <c r="X4" s="19">
        <f>IFERROR(FIND("MS",L4,5),0)</f>
        <v>0</v>
      </c>
      <c r="Z4" s="19">
        <f>VALUE(P4)</f>
        <v>0</v>
      </c>
      <c r="AA4" s="19">
        <f t="shared" si="1"/>
        <v>0</v>
      </c>
      <c r="AB4" s="19">
        <f t="shared" si="1"/>
        <v>0</v>
      </c>
      <c r="AC4" s="19">
        <f t="shared" si="1"/>
        <v>0</v>
      </c>
      <c r="AD4" s="19">
        <f t="shared" si="1"/>
        <v>0</v>
      </c>
      <c r="AE4" s="19">
        <f t="shared" si="1"/>
        <v>0</v>
      </c>
      <c r="AF4" s="19">
        <f t="shared" si="1"/>
        <v>0</v>
      </c>
      <c r="AG4" s="19">
        <f t="shared" si="1"/>
        <v>0</v>
      </c>
      <c r="AH4" s="19">
        <f t="shared" si="1"/>
        <v>0</v>
      </c>
      <c r="AJ4" s="19">
        <f>SUM(Z4:AH4)</f>
        <v>0</v>
      </c>
      <c r="AN4" s="308" t="str">
        <f t="shared" ref="AN4:AN16" si="5">B42</f>
        <v>C kişisi</v>
      </c>
      <c r="AO4" s="319"/>
      <c r="AP4" s="320">
        <f>2+2</f>
        <v>4</v>
      </c>
      <c r="AQ4" s="314"/>
      <c r="AR4" s="317">
        <f t="shared" ref="AR4:AR16" si="6">AO4+AP4+(AQ4/8)</f>
        <v>4</v>
      </c>
    </row>
    <row r="5" spans="1:44" ht="35.1" customHeight="1">
      <c r="A5" s="102">
        <f>A4+1</f>
        <v>43588</v>
      </c>
      <c r="B5" s="103">
        <f t="shared" ref="B5:B33" si="7">A5</f>
        <v>43588</v>
      </c>
      <c r="C5" s="20" t="s">
        <v>118</v>
      </c>
      <c r="D5" s="20" t="s">
        <v>132</v>
      </c>
      <c r="E5" s="328" t="s">
        <v>154</v>
      </c>
      <c r="F5" s="110"/>
      <c r="G5" s="20" t="s">
        <v>160</v>
      </c>
      <c r="H5" s="20" t="s">
        <v>173</v>
      </c>
      <c r="I5" s="17"/>
      <c r="J5" s="9" t="str">
        <f t="shared" si="2"/>
        <v>-</v>
      </c>
      <c r="K5" s="389" t="s">
        <v>163</v>
      </c>
      <c r="L5" s="389" t="s">
        <v>157</v>
      </c>
      <c r="M5" s="334" t="s">
        <v>190</v>
      </c>
      <c r="O5" s="19">
        <f t="shared" si="3"/>
        <v>0</v>
      </c>
      <c r="P5" s="19">
        <f>IFERROR(FIND("MS",#REF!,5),0)</f>
        <v>0</v>
      </c>
      <c r="Q5" s="19">
        <f t="shared" si="4"/>
        <v>0</v>
      </c>
      <c r="R5" s="19">
        <f>IFERROR(FIND("MS",D5,5),0)</f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9"/>
      <c r="W5" s="19">
        <f t="shared" si="0"/>
        <v>0</v>
      </c>
      <c r="X5" s="19">
        <f t="shared" si="0"/>
        <v>0</v>
      </c>
      <c r="Z5" s="19">
        <f t="shared" ref="Z5:AH37" si="8">VALUE(P5)</f>
        <v>0</v>
      </c>
      <c r="AA5" s="19">
        <f t="shared" si="1"/>
        <v>0</v>
      </c>
      <c r="AB5" s="19">
        <f t="shared" si="1"/>
        <v>0</v>
      </c>
      <c r="AC5" s="19">
        <f t="shared" si="1"/>
        <v>0</v>
      </c>
      <c r="AD5" s="19">
        <f t="shared" si="1"/>
        <v>0</v>
      </c>
      <c r="AE5" s="19">
        <f t="shared" si="1"/>
        <v>0</v>
      </c>
      <c r="AF5" s="19">
        <f t="shared" si="1"/>
        <v>0</v>
      </c>
      <c r="AG5" s="19">
        <f t="shared" si="1"/>
        <v>0</v>
      </c>
      <c r="AH5" s="19">
        <f t="shared" si="1"/>
        <v>0</v>
      </c>
      <c r="AJ5" s="19">
        <f t="shared" ref="AJ5:AJ37" si="9">SUM(Z5:AH5)</f>
        <v>0</v>
      </c>
      <c r="AN5" s="308" t="str">
        <f t="shared" si="5"/>
        <v>D kişisi</v>
      </c>
      <c r="AO5" s="299"/>
      <c r="AP5" s="320">
        <v>6</v>
      </c>
      <c r="AQ5" s="314"/>
      <c r="AR5" s="317">
        <f t="shared" si="6"/>
        <v>6</v>
      </c>
    </row>
    <row r="6" spans="1:44" s="19" customFormat="1" ht="35.1" customHeight="1">
      <c r="A6" s="102">
        <f t="shared" ref="A6:A32" si="10">A5+1</f>
        <v>43589</v>
      </c>
      <c r="B6" s="103">
        <f t="shared" si="7"/>
        <v>43589</v>
      </c>
      <c r="C6" s="342" t="s">
        <v>155</v>
      </c>
      <c r="D6" s="409" t="s">
        <v>180</v>
      </c>
      <c r="E6" s="329"/>
      <c r="F6" s="330"/>
      <c r="G6" s="407" t="s">
        <v>122</v>
      </c>
      <c r="H6" s="418" t="s">
        <v>173</v>
      </c>
      <c r="I6" s="17"/>
      <c r="J6" s="9" t="s">
        <v>98</v>
      </c>
      <c r="K6" s="542" t="s">
        <v>157</v>
      </c>
      <c r="L6" s="543"/>
      <c r="M6" s="334" t="s">
        <v>190</v>
      </c>
      <c r="O6" s="19">
        <f t="shared" si="3"/>
        <v>11</v>
      </c>
      <c r="P6" s="19">
        <f>IFERROR(FIND("MS",#REF!,5),0)</f>
        <v>0</v>
      </c>
      <c r="Q6" s="19">
        <f t="shared" si="4"/>
        <v>0</v>
      </c>
      <c r="R6" s="19">
        <f>IFERROR(FIND("MS",D6,5),0)</f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W6" s="19">
        <f>IFERROR(FIND("MS",K6,5),0)</f>
        <v>0</v>
      </c>
      <c r="X6" s="19">
        <f t="shared" si="0"/>
        <v>0</v>
      </c>
      <c r="Z6" s="19">
        <f t="shared" si="8"/>
        <v>0</v>
      </c>
      <c r="AA6" s="19">
        <f t="shared" si="1"/>
        <v>0</v>
      </c>
      <c r="AB6" s="19">
        <f t="shared" si="1"/>
        <v>0</v>
      </c>
      <c r="AC6" s="19">
        <f t="shared" si="1"/>
        <v>0</v>
      </c>
      <c r="AD6" s="19">
        <f t="shared" si="1"/>
        <v>0</v>
      </c>
      <c r="AE6" s="19">
        <f t="shared" si="1"/>
        <v>0</v>
      </c>
      <c r="AF6" s="19">
        <f t="shared" si="1"/>
        <v>0</v>
      </c>
      <c r="AG6" s="19">
        <f t="shared" si="1"/>
        <v>0</v>
      </c>
      <c r="AH6" s="19">
        <f t="shared" si="1"/>
        <v>0</v>
      </c>
      <c r="AJ6" s="19">
        <f t="shared" si="9"/>
        <v>0</v>
      </c>
      <c r="AN6" s="308" t="str">
        <f t="shared" si="5"/>
        <v>E kişisi</v>
      </c>
      <c r="AO6" s="299"/>
      <c r="AP6" s="320">
        <v>7</v>
      </c>
      <c r="AQ6" s="313"/>
      <c r="AR6" s="317">
        <f t="shared" si="6"/>
        <v>7</v>
      </c>
    </row>
    <row r="7" spans="1:44" s="19" customFormat="1" ht="35.1" customHeight="1">
      <c r="A7" s="102">
        <f t="shared" si="10"/>
        <v>43590</v>
      </c>
      <c r="B7" s="103">
        <f t="shared" si="7"/>
        <v>43590</v>
      </c>
      <c r="C7" s="331"/>
      <c r="D7" s="414" t="s">
        <v>160</v>
      </c>
      <c r="E7" s="332"/>
      <c r="F7" s="330"/>
      <c r="G7" s="457" t="s">
        <v>132</v>
      </c>
      <c r="H7" s="333" t="s">
        <v>78</v>
      </c>
      <c r="I7" s="17"/>
      <c r="J7" s="9" t="str">
        <f>IF(AJ7&gt;0,"Mesai Var","-")</f>
        <v>Mesai Var</v>
      </c>
      <c r="K7" s="542" t="s">
        <v>159</v>
      </c>
      <c r="L7" s="543"/>
      <c r="M7" s="334" t="s">
        <v>190</v>
      </c>
      <c r="O7" s="19">
        <f t="shared" si="3"/>
        <v>0</v>
      </c>
      <c r="P7" s="19">
        <f>IFERROR(FIND("MS",#REF!,5),0)</f>
        <v>0</v>
      </c>
      <c r="Q7" s="19">
        <f t="shared" si="4"/>
        <v>0</v>
      </c>
      <c r="R7" s="19">
        <f>IFERROR(FIND("MS",D7,5),0)</f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W7" s="19">
        <f>IFERROR(FIND("MS",K7,5),0)</f>
        <v>11</v>
      </c>
      <c r="X7" s="19">
        <f t="shared" si="0"/>
        <v>0</v>
      </c>
      <c r="Z7" s="19">
        <f t="shared" si="8"/>
        <v>0</v>
      </c>
      <c r="AA7" s="19">
        <f t="shared" si="1"/>
        <v>0</v>
      </c>
      <c r="AB7" s="19">
        <f t="shared" si="1"/>
        <v>0</v>
      </c>
      <c r="AC7" s="19">
        <f t="shared" si="1"/>
        <v>0</v>
      </c>
      <c r="AD7" s="19">
        <f t="shared" si="1"/>
        <v>0</v>
      </c>
      <c r="AE7" s="19">
        <f t="shared" si="1"/>
        <v>0</v>
      </c>
      <c r="AF7" s="19">
        <f t="shared" si="1"/>
        <v>0</v>
      </c>
      <c r="AG7" s="19">
        <f t="shared" si="1"/>
        <v>11</v>
      </c>
      <c r="AH7" s="19">
        <f t="shared" si="1"/>
        <v>0</v>
      </c>
      <c r="AJ7" s="19">
        <f t="shared" si="9"/>
        <v>11</v>
      </c>
      <c r="AN7" s="308" t="str">
        <f t="shared" si="5"/>
        <v>F kişisi</v>
      </c>
      <c r="AO7" s="299"/>
      <c r="AP7" s="320"/>
      <c r="AQ7" s="314"/>
      <c r="AR7" s="317">
        <f t="shared" si="6"/>
        <v>0</v>
      </c>
    </row>
    <row r="8" spans="1:44" ht="35.1" customHeight="1">
      <c r="A8" s="102">
        <f t="shared" si="10"/>
        <v>43591</v>
      </c>
      <c r="B8" s="103">
        <f t="shared" si="7"/>
        <v>43591</v>
      </c>
      <c r="C8" s="81" t="s">
        <v>197</v>
      </c>
      <c r="D8" s="20" t="s">
        <v>180</v>
      </c>
      <c r="E8" s="20" t="s">
        <v>127</v>
      </c>
      <c r="F8" s="110"/>
      <c r="G8" s="20" t="s">
        <v>142</v>
      </c>
      <c r="H8" s="20" t="s">
        <v>173</v>
      </c>
      <c r="I8" s="17"/>
      <c r="J8" s="9" t="str">
        <f t="shared" si="2"/>
        <v>-</v>
      </c>
      <c r="K8" s="389" t="s">
        <v>163</v>
      </c>
      <c r="L8" s="81" t="s">
        <v>157</v>
      </c>
      <c r="M8" s="334" t="s">
        <v>191</v>
      </c>
      <c r="O8" s="19">
        <f t="shared" si="3"/>
        <v>0</v>
      </c>
      <c r="P8" s="19">
        <f>IFERROR(FIND("MS",#REF!,5),0)</f>
        <v>0</v>
      </c>
      <c r="Q8" s="19">
        <f t="shared" si="4"/>
        <v>0</v>
      </c>
      <c r="R8" s="19">
        <f>IFERROR(FIND("MS",#REF!,5),0)</f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/>
      <c r="W8" s="19">
        <f>IFERROR(FIND("MS",K8,5),0)</f>
        <v>0</v>
      </c>
      <c r="X8" s="19">
        <f t="shared" si="0"/>
        <v>0</v>
      </c>
      <c r="Z8" s="19">
        <f t="shared" si="8"/>
        <v>0</v>
      </c>
      <c r="AA8" s="19">
        <f t="shared" si="1"/>
        <v>0</v>
      </c>
      <c r="AB8" s="19">
        <f t="shared" si="1"/>
        <v>0</v>
      </c>
      <c r="AC8" s="19">
        <f t="shared" si="1"/>
        <v>0</v>
      </c>
      <c r="AD8" s="19">
        <f t="shared" si="1"/>
        <v>0</v>
      </c>
      <c r="AE8" s="19">
        <f t="shared" si="1"/>
        <v>0</v>
      </c>
      <c r="AF8" s="19">
        <f t="shared" si="1"/>
        <v>0</v>
      </c>
      <c r="AG8" s="19">
        <f t="shared" si="1"/>
        <v>0</v>
      </c>
      <c r="AH8" s="19">
        <f t="shared" si="1"/>
        <v>0</v>
      </c>
      <c r="AJ8" s="19">
        <f t="shared" si="9"/>
        <v>0</v>
      </c>
      <c r="AN8" s="308" t="str">
        <f t="shared" si="5"/>
        <v>G kişisi</v>
      </c>
      <c r="AO8" s="299"/>
      <c r="AP8" s="320">
        <v>1</v>
      </c>
      <c r="AQ8" s="314"/>
      <c r="AR8" s="317">
        <f t="shared" si="6"/>
        <v>1</v>
      </c>
    </row>
    <row r="9" spans="1:44" ht="35.1" customHeight="1">
      <c r="A9" s="102">
        <f t="shared" si="10"/>
        <v>43592</v>
      </c>
      <c r="B9" s="103">
        <f t="shared" si="7"/>
        <v>43592</v>
      </c>
      <c r="C9" s="81" t="s">
        <v>118</v>
      </c>
      <c r="D9" s="20" t="s">
        <v>196</v>
      </c>
      <c r="E9" s="20" t="s">
        <v>127</v>
      </c>
      <c r="F9" s="110"/>
      <c r="G9" s="20" t="s">
        <v>160</v>
      </c>
      <c r="H9" s="20" t="s">
        <v>173</v>
      </c>
      <c r="I9" s="17"/>
      <c r="J9" s="9" t="str">
        <f t="shared" si="2"/>
        <v>-</v>
      </c>
      <c r="K9" s="389" t="s">
        <v>163</v>
      </c>
      <c r="L9" s="81" t="s">
        <v>157</v>
      </c>
      <c r="M9" s="334" t="s">
        <v>192</v>
      </c>
      <c r="O9" s="19">
        <f t="shared" si="3"/>
        <v>0</v>
      </c>
      <c r="P9" s="19">
        <f>IFERROR(FIND("MS",#REF!,5),0)</f>
        <v>0</v>
      </c>
      <c r="Q9" s="19">
        <f t="shared" si="4"/>
        <v>0</v>
      </c>
      <c r="R9" s="19">
        <f>IFERROR(FIND("MS",D9,5),0)</f>
        <v>0</v>
      </c>
      <c r="S9" s="19">
        <f t="shared" si="0"/>
        <v>0</v>
      </c>
      <c r="T9" s="19">
        <f t="shared" si="0"/>
        <v>0</v>
      </c>
      <c r="U9" s="19">
        <f t="shared" si="0"/>
        <v>0</v>
      </c>
      <c r="V9" s="19"/>
      <c r="W9" s="19">
        <f>IFERROR(FIND("MS",K9,5),0)</f>
        <v>0</v>
      </c>
      <c r="X9" s="19">
        <f t="shared" si="0"/>
        <v>0</v>
      </c>
      <c r="Z9" s="19">
        <f t="shared" si="8"/>
        <v>0</v>
      </c>
      <c r="AA9" s="19">
        <f t="shared" si="1"/>
        <v>0</v>
      </c>
      <c r="AB9" s="19">
        <f t="shared" si="1"/>
        <v>0</v>
      </c>
      <c r="AC9" s="19">
        <f t="shared" si="1"/>
        <v>0</v>
      </c>
      <c r="AD9" s="19">
        <f t="shared" si="1"/>
        <v>0</v>
      </c>
      <c r="AE9" s="19">
        <f t="shared" si="1"/>
        <v>0</v>
      </c>
      <c r="AF9" s="19">
        <f t="shared" si="1"/>
        <v>0</v>
      </c>
      <c r="AG9" s="19">
        <f t="shared" si="1"/>
        <v>0</v>
      </c>
      <c r="AH9" s="19">
        <f t="shared" si="1"/>
        <v>0</v>
      </c>
      <c r="AJ9" s="19">
        <f t="shared" si="9"/>
        <v>0</v>
      </c>
      <c r="AN9" s="308" t="str">
        <f t="shared" si="5"/>
        <v>H kişisi</v>
      </c>
      <c r="AO9" s="299"/>
      <c r="AP9" s="320"/>
      <c r="AQ9" s="313"/>
      <c r="AR9" s="317">
        <f t="shared" si="6"/>
        <v>0</v>
      </c>
    </row>
    <row r="10" spans="1:44" s="19" customFormat="1" ht="35.1" customHeight="1">
      <c r="A10" s="102">
        <f t="shared" si="10"/>
        <v>43593</v>
      </c>
      <c r="B10" s="103">
        <f t="shared" si="7"/>
        <v>43593</v>
      </c>
      <c r="C10" s="81" t="s">
        <v>118</v>
      </c>
      <c r="D10" s="20" t="s">
        <v>196</v>
      </c>
      <c r="E10" s="20" t="s">
        <v>127</v>
      </c>
      <c r="F10" s="110"/>
      <c r="G10" s="20" t="s">
        <v>132</v>
      </c>
      <c r="H10" s="20" t="s">
        <v>173</v>
      </c>
      <c r="I10" s="17"/>
      <c r="J10" s="9" t="str">
        <f t="shared" si="2"/>
        <v>-</v>
      </c>
      <c r="K10" s="389" t="s">
        <v>163</v>
      </c>
      <c r="L10" s="81" t="s">
        <v>157</v>
      </c>
      <c r="M10" s="334" t="s">
        <v>192</v>
      </c>
      <c r="N10" s="21"/>
      <c r="O10" s="19">
        <f t="shared" si="3"/>
        <v>0</v>
      </c>
      <c r="P10" s="19">
        <f>IFERROR(FIND("MS",D10,5),0)</f>
        <v>0</v>
      </c>
      <c r="Q10" s="19">
        <f t="shared" si="4"/>
        <v>0</v>
      </c>
      <c r="R10" s="19">
        <f>IFERROR(FIND("MS",F10,5),0)</f>
        <v>0</v>
      </c>
      <c r="S10" s="19">
        <f t="shared" si="0"/>
        <v>0</v>
      </c>
      <c r="T10" s="19">
        <f t="shared" si="0"/>
        <v>0</v>
      </c>
      <c r="U10" s="19">
        <f t="shared" si="0"/>
        <v>0</v>
      </c>
      <c r="W10" s="19">
        <f>IFERROR(FIND("MS",K10,5),0)</f>
        <v>0</v>
      </c>
      <c r="X10" s="19">
        <f t="shared" si="0"/>
        <v>0</v>
      </c>
      <c r="Z10" s="19">
        <f t="shared" si="8"/>
        <v>0</v>
      </c>
      <c r="AA10" s="19">
        <f t="shared" si="1"/>
        <v>0</v>
      </c>
      <c r="AB10" s="19">
        <f t="shared" si="1"/>
        <v>0</v>
      </c>
      <c r="AC10" s="19">
        <f t="shared" si="1"/>
        <v>0</v>
      </c>
      <c r="AD10" s="19">
        <f t="shared" si="1"/>
        <v>0</v>
      </c>
      <c r="AE10" s="19">
        <f t="shared" si="1"/>
        <v>0</v>
      </c>
      <c r="AF10" s="19">
        <f t="shared" si="1"/>
        <v>0</v>
      </c>
      <c r="AG10" s="19">
        <f t="shared" si="1"/>
        <v>0</v>
      </c>
      <c r="AH10" s="19">
        <f t="shared" si="1"/>
        <v>0</v>
      </c>
      <c r="AJ10" s="19">
        <f t="shared" si="9"/>
        <v>0</v>
      </c>
      <c r="AN10" s="308" t="str">
        <f t="shared" si="5"/>
        <v>I kişisi</v>
      </c>
      <c r="AO10" s="299"/>
      <c r="AP10" s="320">
        <v>2</v>
      </c>
      <c r="AQ10" s="313">
        <f>3.5+3.5</f>
        <v>7</v>
      </c>
      <c r="AR10" s="317">
        <f t="shared" si="6"/>
        <v>2.875</v>
      </c>
    </row>
    <row r="11" spans="1:44" s="19" customFormat="1" ht="35.1" customHeight="1">
      <c r="A11" s="102">
        <f t="shared" si="10"/>
        <v>43594</v>
      </c>
      <c r="B11" s="103">
        <f t="shared" si="7"/>
        <v>43594</v>
      </c>
      <c r="C11" s="81" t="s">
        <v>118</v>
      </c>
      <c r="D11" s="20" t="s">
        <v>196</v>
      </c>
      <c r="E11" s="20" t="s">
        <v>180</v>
      </c>
      <c r="F11" s="110"/>
      <c r="G11" s="20" t="s">
        <v>142</v>
      </c>
      <c r="H11" s="20" t="s">
        <v>173</v>
      </c>
      <c r="I11" s="17"/>
      <c r="J11" s="9" t="str">
        <f t="shared" si="2"/>
        <v>-</v>
      </c>
      <c r="K11" s="81" t="s">
        <v>118</v>
      </c>
      <c r="L11" s="81" t="s">
        <v>157</v>
      </c>
      <c r="M11" s="334" t="s">
        <v>193</v>
      </c>
      <c r="N11" s="22"/>
      <c r="O11" s="19">
        <f t="shared" si="3"/>
        <v>0</v>
      </c>
      <c r="P11" s="19">
        <f>IFERROR(FIND("MS",#REF!,5),0)</f>
        <v>0</v>
      </c>
      <c r="Q11" s="19">
        <f t="shared" si="4"/>
        <v>0</v>
      </c>
      <c r="R11" s="19">
        <f t="shared" ref="R11:R16" si="11">IFERROR(FIND("MS",D11,5),0)</f>
        <v>0</v>
      </c>
      <c r="S11" s="19">
        <f t="shared" si="0"/>
        <v>0</v>
      </c>
      <c r="T11" s="19">
        <f t="shared" si="0"/>
        <v>0</v>
      </c>
      <c r="U11" s="19">
        <f t="shared" si="0"/>
        <v>0</v>
      </c>
      <c r="W11" s="19">
        <f t="shared" si="0"/>
        <v>0</v>
      </c>
      <c r="X11" s="19">
        <f t="shared" si="0"/>
        <v>0</v>
      </c>
      <c r="Z11" s="19">
        <f t="shared" si="8"/>
        <v>0</v>
      </c>
      <c r="AA11" s="19">
        <f t="shared" si="1"/>
        <v>0</v>
      </c>
      <c r="AB11" s="19">
        <f t="shared" si="1"/>
        <v>0</v>
      </c>
      <c r="AC11" s="19">
        <f t="shared" si="1"/>
        <v>0</v>
      </c>
      <c r="AD11" s="19">
        <f t="shared" si="1"/>
        <v>0</v>
      </c>
      <c r="AE11" s="19">
        <f t="shared" si="1"/>
        <v>0</v>
      </c>
      <c r="AF11" s="19">
        <f t="shared" si="1"/>
        <v>0</v>
      </c>
      <c r="AG11" s="19">
        <f t="shared" si="1"/>
        <v>0</v>
      </c>
      <c r="AH11" s="19">
        <f t="shared" si="1"/>
        <v>0</v>
      </c>
      <c r="AJ11" s="19">
        <f t="shared" si="9"/>
        <v>0</v>
      </c>
      <c r="AN11" s="308" t="str">
        <f t="shared" si="5"/>
        <v>J kişisi</v>
      </c>
      <c r="AO11" s="299"/>
      <c r="AP11" s="320">
        <v>1</v>
      </c>
      <c r="AQ11" s="314">
        <v>3.5</v>
      </c>
      <c r="AR11" s="317">
        <f t="shared" si="6"/>
        <v>1.4375</v>
      </c>
    </row>
    <row r="12" spans="1:44" ht="35.1" customHeight="1">
      <c r="A12" s="102">
        <f t="shared" si="10"/>
        <v>43595</v>
      </c>
      <c r="B12" s="103">
        <f t="shared" si="7"/>
        <v>43595</v>
      </c>
      <c r="C12" s="81" t="s">
        <v>80</v>
      </c>
      <c r="D12" s="20" t="s">
        <v>196</v>
      </c>
      <c r="E12" s="20" t="s">
        <v>180</v>
      </c>
      <c r="F12" s="110"/>
      <c r="G12" s="20" t="s">
        <v>160</v>
      </c>
      <c r="H12" s="81" t="s">
        <v>118</v>
      </c>
      <c r="I12" s="17"/>
      <c r="J12" s="9" t="str">
        <f t="shared" si="2"/>
        <v>-</v>
      </c>
      <c r="K12" s="389" t="s">
        <v>163</v>
      </c>
      <c r="L12" s="81" t="s">
        <v>157</v>
      </c>
      <c r="M12" s="334" t="s">
        <v>194</v>
      </c>
      <c r="N12" s="23"/>
      <c r="O12" s="19">
        <f t="shared" si="3"/>
        <v>0</v>
      </c>
      <c r="P12" s="19">
        <f>IFERROR(FIND("MS",#REF!,5),0)</f>
        <v>0</v>
      </c>
      <c r="Q12" s="19">
        <f t="shared" si="4"/>
        <v>0</v>
      </c>
      <c r="R12" s="19">
        <f t="shared" si="11"/>
        <v>0</v>
      </c>
      <c r="S12" s="19">
        <f t="shared" si="0"/>
        <v>0</v>
      </c>
      <c r="T12" s="19">
        <f t="shared" si="0"/>
        <v>0</v>
      </c>
      <c r="U12" s="19">
        <f t="shared" si="0"/>
        <v>0</v>
      </c>
      <c r="V12" s="19"/>
      <c r="W12" s="19">
        <f t="shared" si="0"/>
        <v>0</v>
      </c>
      <c r="X12" s="19">
        <f t="shared" si="0"/>
        <v>0</v>
      </c>
      <c r="Z12" s="19">
        <f t="shared" si="8"/>
        <v>0</v>
      </c>
      <c r="AA12" s="19">
        <f t="shared" si="1"/>
        <v>0</v>
      </c>
      <c r="AB12" s="19">
        <f t="shared" si="1"/>
        <v>0</v>
      </c>
      <c r="AC12" s="19">
        <f t="shared" si="1"/>
        <v>0</v>
      </c>
      <c r="AD12" s="19">
        <f t="shared" si="1"/>
        <v>0</v>
      </c>
      <c r="AE12" s="19">
        <f t="shared" si="1"/>
        <v>0</v>
      </c>
      <c r="AF12" s="19">
        <f t="shared" si="1"/>
        <v>0</v>
      </c>
      <c r="AG12" s="19">
        <f t="shared" si="1"/>
        <v>0</v>
      </c>
      <c r="AH12" s="19">
        <f t="shared" si="1"/>
        <v>0</v>
      </c>
      <c r="AJ12" s="19">
        <f t="shared" si="9"/>
        <v>0</v>
      </c>
      <c r="AN12" s="308" t="str">
        <f t="shared" si="5"/>
        <v>K kişisi</v>
      </c>
      <c r="AO12" s="299"/>
      <c r="AP12" s="320">
        <v>2</v>
      </c>
      <c r="AQ12" s="314"/>
      <c r="AR12" s="317">
        <f t="shared" si="6"/>
        <v>2</v>
      </c>
    </row>
    <row r="13" spans="1:44" s="19" customFormat="1" ht="35.1" customHeight="1">
      <c r="A13" s="102">
        <f t="shared" si="10"/>
        <v>43596</v>
      </c>
      <c r="B13" s="103">
        <f t="shared" si="7"/>
        <v>43596</v>
      </c>
      <c r="C13" s="462" t="s">
        <v>122</v>
      </c>
      <c r="D13" s="409" t="s">
        <v>142</v>
      </c>
      <c r="E13" s="329"/>
      <c r="F13" s="330"/>
      <c r="G13" s="407" t="s">
        <v>132</v>
      </c>
      <c r="H13" s="418" t="s">
        <v>196</v>
      </c>
      <c r="I13" s="17"/>
      <c r="J13" s="9" t="str">
        <f t="shared" si="2"/>
        <v>-</v>
      </c>
      <c r="K13" s="542" t="s">
        <v>163</v>
      </c>
      <c r="L13" s="543"/>
      <c r="M13" s="334" t="s">
        <v>190</v>
      </c>
      <c r="N13" s="24"/>
      <c r="O13" s="19">
        <f t="shared" si="3"/>
        <v>0</v>
      </c>
      <c r="P13" s="19">
        <f>IFERROR(FIND("MS",#REF!,5),0)</f>
        <v>0</v>
      </c>
      <c r="Q13" s="19">
        <f t="shared" si="4"/>
        <v>0</v>
      </c>
      <c r="R13" s="19">
        <f t="shared" si="11"/>
        <v>0</v>
      </c>
      <c r="S13" s="19">
        <f t="shared" si="0"/>
        <v>0</v>
      </c>
      <c r="T13" s="19">
        <f t="shared" si="0"/>
        <v>0</v>
      </c>
      <c r="U13" s="19">
        <f t="shared" si="0"/>
        <v>0</v>
      </c>
      <c r="W13" s="19">
        <f t="shared" si="0"/>
        <v>0</v>
      </c>
      <c r="X13" s="19">
        <f t="shared" si="0"/>
        <v>0</v>
      </c>
      <c r="Z13" s="19">
        <f t="shared" si="8"/>
        <v>0</v>
      </c>
      <c r="AA13" s="19">
        <f t="shared" si="1"/>
        <v>0</v>
      </c>
      <c r="AB13" s="19">
        <f t="shared" si="1"/>
        <v>0</v>
      </c>
      <c r="AC13" s="19">
        <f t="shared" si="1"/>
        <v>0</v>
      </c>
      <c r="AD13" s="19">
        <f t="shared" si="1"/>
        <v>0</v>
      </c>
      <c r="AE13" s="19">
        <f t="shared" si="1"/>
        <v>0</v>
      </c>
      <c r="AF13" s="19">
        <f t="shared" si="1"/>
        <v>0</v>
      </c>
      <c r="AG13" s="19">
        <f t="shared" si="1"/>
        <v>0</v>
      </c>
      <c r="AH13" s="19">
        <f t="shared" si="1"/>
        <v>0</v>
      </c>
      <c r="AJ13" s="19">
        <f t="shared" si="9"/>
        <v>0</v>
      </c>
      <c r="AN13" s="308" t="str">
        <f t="shared" si="5"/>
        <v>L kişisi</v>
      </c>
      <c r="AO13" s="299">
        <v>30</v>
      </c>
      <c r="AP13" s="320"/>
      <c r="AQ13" s="313"/>
      <c r="AR13" s="317">
        <f t="shared" si="6"/>
        <v>30</v>
      </c>
    </row>
    <row r="14" spans="1:44" s="19" customFormat="1" ht="35.1" customHeight="1">
      <c r="A14" s="102">
        <f t="shared" si="10"/>
        <v>43597</v>
      </c>
      <c r="B14" s="103">
        <f t="shared" si="7"/>
        <v>43597</v>
      </c>
      <c r="C14" s="331"/>
      <c r="D14" s="414" t="s">
        <v>160</v>
      </c>
      <c r="E14" s="332"/>
      <c r="F14" s="330"/>
      <c r="G14" s="457" t="s">
        <v>180</v>
      </c>
      <c r="H14" s="333" t="s">
        <v>77</v>
      </c>
      <c r="I14" s="17"/>
      <c r="J14" s="9" t="str">
        <f t="shared" si="2"/>
        <v>-</v>
      </c>
      <c r="K14" s="542" t="s">
        <v>77</v>
      </c>
      <c r="L14" s="543"/>
      <c r="M14" s="334" t="s">
        <v>190</v>
      </c>
      <c r="N14" s="24"/>
      <c r="O14" s="19">
        <f t="shared" si="3"/>
        <v>0</v>
      </c>
      <c r="P14" s="19">
        <f>IFERROR(FIND("MS",#REF!,5),0)</f>
        <v>0</v>
      </c>
      <c r="Q14" s="19">
        <f t="shared" si="4"/>
        <v>0</v>
      </c>
      <c r="R14" s="19">
        <f t="shared" si="11"/>
        <v>0</v>
      </c>
      <c r="S14" s="19">
        <f t="shared" si="0"/>
        <v>0</v>
      </c>
      <c r="T14" s="19">
        <f t="shared" si="0"/>
        <v>0</v>
      </c>
      <c r="U14" s="19">
        <f t="shared" si="0"/>
        <v>0</v>
      </c>
      <c r="W14" s="19">
        <f t="shared" si="0"/>
        <v>0</v>
      </c>
      <c r="X14" s="19">
        <f t="shared" si="0"/>
        <v>0</v>
      </c>
      <c r="Z14" s="19">
        <f t="shared" si="8"/>
        <v>0</v>
      </c>
      <c r="AA14" s="19">
        <f t="shared" si="1"/>
        <v>0</v>
      </c>
      <c r="AB14" s="19">
        <f t="shared" si="1"/>
        <v>0</v>
      </c>
      <c r="AC14" s="19">
        <f t="shared" si="1"/>
        <v>0</v>
      </c>
      <c r="AD14" s="19">
        <f t="shared" si="1"/>
        <v>0</v>
      </c>
      <c r="AE14" s="19">
        <f t="shared" si="1"/>
        <v>0</v>
      </c>
      <c r="AF14" s="19">
        <f t="shared" si="1"/>
        <v>0</v>
      </c>
      <c r="AG14" s="19">
        <f t="shared" si="1"/>
        <v>0</v>
      </c>
      <c r="AH14" s="19">
        <f t="shared" si="1"/>
        <v>0</v>
      </c>
      <c r="AJ14" s="19">
        <f t="shared" si="9"/>
        <v>0</v>
      </c>
      <c r="AN14" s="308" t="str">
        <f>B52</f>
        <v>M kişisi</v>
      </c>
      <c r="AO14" s="299"/>
      <c r="AP14" s="320"/>
      <c r="AQ14" s="314"/>
      <c r="AR14" s="317">
        <f t="shared" si="6"/>
        <v>0</v>
      </c>
    </row>
    <row r="15" spans="1:44" ht="35.1" customHeight="1">
      <c r="A15" s="102">
        <f t="shared" si="10"/>
        <v>43598</v>
      </c>
      <c r="B15" s="103">
        <f t="shared" si="7"/>
        <v>43598</v>
      </c>
      <c r="C15" s="20" t="s">
        <v>118</v>
      </c>
      <c r="D15" s="20" t="s">
        <v>196</v>
      </c>
      <c r="E15" s="20" t="s">
        <v>140</v>
      </c>
      <c r="F15" s="110"/>
      <c r="G15" s="20" t="s">
        <v>122</v>
      </c>
      <c r="H15" s="20" t="s">
        <v>173</v>
      </c>
      <c r="I15" s="17"/>
      <c r="J15" s="9" t="str">
        <f t="shared" si="2"/>
        <v>-</v>
      </c>
      <c r="K15" s="389" t="s">
        <v>163</v>
      </c>
      <c r="L15" s="389" t="s">
        <v>142</v>
      </c>
      <c r="M15" s="334" t="s">
        <v>200</v>
      </c>
      <c r="N15" s="364">
        <v>8.5</v>
      </c>
      <c r="O15" s="19">
        <f t="shared" si="3"/>
        <v>0</v>
      </c>
      <c r="P15" s="19">
        <f>IFERROR(FIND("MS",#REF!,5),0)</f>
        <v>0</v>
      </c>
      <c r="Q15" s="19">
        <f t="shared" si="4"/>
        <v>0</v>
      </c>
      <c r="R15" s="19">
        <f t="shared" si="11"/>
        <v>0</v>
      </c>
      <c r="S15" s="19">
        <f t="shared" si="0"/>
        <v>0</v>
      </c>
      <c r="T15" s="19">
        <f t="shared" si="0"/>
        <v>0</v>
      </c>
      <c r="U15" s="19">
        <f t="shared" si="0"/>
        <v>0</v>
      </c>
      <c r="V15" s="19"/>
      <c r="W15" s="19">
        <f t="shared" si="0"/>
        <v>0</v>
      </c>
      <c r="X15" s="19">
        <f t="shared" si="0"/>
        <v>0</v>
      </c>
      <c r="Z15" s="19">
        <f t="shared" si="8"/>
        <v>0</v>
      </c>
      <c r="AA15" s="19">
        <f t="shared" si="1"/>
        <v>0</v>
      </c>
      <c r="AB15" s="19">
        <f t="shared" si="1"/>
        <v>0</v>
      </c>
      <c r="AC15" s="19">
        <f t="shared" si="1"/>
        <v>0</v>
      </c>
      <c r="AD15" s="19">
        <f t="shared" si="1"/>
        <v>0</v>
      </c>
      <c r="AE15" s="19">
        <f t="shared" si="1"/>
        <v>0</v>
      </c>
      <c r="AF15" s="19">
        <f t="shared" si="1"/>
        <v>0</v>
      </c>
      <c r="AG15" s="19">
        <f t="shared" si="1"/>
        <v>0</v>
      </c>
      <c r="AH15" s="19">
        <f t="shared" si="1"/>
        <v>0</v>
      </c>
      <c r="AJ15" s="19">
        <f t="shared" si="9"/>
        <v>0</v>
      </c>
      <c r="AN15" s="308" t="str">
        <f t="shared" si="5"/>
        <v>N kişisi</v>
      </c>
      <c r="AO15" s="299"/>
      <c r="AP15" s="320"/>
      <c r="AQ15" s="314"/>
      <c r="AR15" s="317">
        <f t="shared" si="6"/>
        <v>0</v>
      </c>
    </row>
    <row r="16" spans="1:44" ht="35.1" customHeight="1">
      <c r="A16" s="102">
        <f t="shared" si="10"/>
        <v>43599</v>
      </c>
      <c r="B16" s="103">
        <f t="shared" si="7"/>
        <v>43599</v>
      </c>
      <c r="C16" s="20" t="s">
        <v>118</v>
      </c>
      <c r="D16" s="20" t="s">
        <v>196</v>
      </c>
      <c r="E16" s="20" t="s">
        <v>140</v>
      </c>
      <c r="F16" s="110"/>
      <c r="G16" s="20" t="s">
        <v>160</v>
      </c>
      <c r="H16" s="20" t="s">
        <v>173</v>
      </c>
      <c r="I16" s="17"/>
      <c r="J16" s="9" t="str">
        <f t="shared" si="2"/>
        <v>-</v>
      </c>
      <c r="K16" s="389" t="s">
        <v>163</v>
      </c>
      <c r="L16" s="389" t="s">
        <v>142</v>
      </c>
      <c r="M16" s="334" t="s">
        <v>200</v>
      </c>
      <c r="N16" s="348">
        <v>8.5</v>
      </c>
      <c r="O16" s="19">
        <f t="shared" si="3"/>
        <v>0</v>
      </c>
      <c r="P16" s="19">
        <f>IFERROR(FIND("MS",#REF!,5),0)</f>
        <v>0</v>
      </c>
      <c r="Q16" s="19">
        <f t="shared" si="4"/>
        <v>0</v>
      </c>
      <c r="R16" s="19">
        <f t="shared" si="11"/>
        <v>0</v>
      </c>
      <c r="S16" s="19">
        <f t="shared" si="0"/>
        <v>0</v>
      </c>
      <c r="T16" s="19">
        <f t="shared" si="0"/>
        <v>0</v>
      </c>
      <c r="U16" s="19">
        <f t="shared" si="0"/>
        <v>0</v>
      </c>
      <c r="V16" s="19"/>
      <c r="W16" s="19">
        <f t="shared" si="0"/>
        <v>0</v>
      </c>
      <c r="X16" s="19">
        <f t="shared" si="0"/>
        <v>0</v>
      </c>
      <c r="Z16" s="19">
        <f t="shared" si="8"/>
        <v>0</v>
      </c>
      <c r="AA16" s="19">
        <f t="shared" si="1"/>
        <v>0</v>
      </c>
      <c r="AB16" s="19">
        <f t="shared" si="1"/>
        <v>0</v>
      </c>
      <c r="AC16" s="19">
        <f t="shared" si="1"/>
        <v>0</v>
      </c>
      <c r="AD16" s="19">
        <f t="shared" si="1"/>
        <v>0</v>
      </c>
      <c r="AE16" s="19">
        <f t="shared" si="1"/>
        <v>0</v>
      </c>
      <c r="AF16" s="19">
        <f t="shared" si="1"/>
        <v>0</v>
      </c>
      <c r="AG16" s="19">
        <f t="shared" si="1"/>
        <v>0</v>
      </c>
      <c r="AH16" s="19">
        <f t="shared" si="1"/>
        <v>0</v>
      </c>
      <c r="AJ16" s="19">
        <f t="shared" si="9"/>
        <v>0</v>
      </c>
      <c r="AN16" s="335" t="str">
        <f t="shared" si="5"/>
        <v>YENİ PERSONEL 3</v>
      </c>
      <c r="AO16" s="336"/>
      <c r="AP16" s="337"/>
      <c r="AQ16" s="338"/>
      <c r="AR16" s="339">
        <f t="shared" si="6"/>
        <v>0</v>
      </c>
    </row>
    <row r="17" spans="1:44" s="19" customFormat="1" ht="35.1" customHeight="1">
      <c r="A17" s="102">
        <f t="shared" si="10"/>
        <v>43600</v>
      </c>
      <c r="B17" s="103">
        <f t="shared" si="7"/>
        <v>43600</v>
      </c>
      <c r="C17" s="20" t="s">
        <v>118</v>
      </c>
      <c r="D17" s="20" t="s">
        <v>196</v>
      </c>
      <c r="E17" s="20" t="s">
        <v>140</v>
      </c>
      <c r="F17" s="110"/>
      <c r="G17" s="20" t="s">
        <v>180</v>
      </c>
      <c r="H17" s="20" t="s">
        <v>173</v>
      </c>
      <c r="I17" s="109"/>
      <c r="J17" s="9" t="str">
        <f t="shared" si="2"/>
        <v>-</v>
      </c>
      <c r="K17" s="389" t="s">
        <v>163</v>
      </c>
      <c r="L17" s="389" t="s">
        <v>142</v>
      </c>
      <c r="M17" s="334" t="s">
        <v>200</v>
      </c>
      <c r="N17" s="349">
        <v>8.5</v>
      </c>
      <c r="O17" s="19">
        <f t="shared" si="3"/>
        <v>0</v>
      </c>
      <c r="P17" s="19">
        <f>IFERROR(FIND("MS",D17,5),0)</f>
        <v>0</v>
      </c>
      <c r="Q17" s="19">
        <f t="shared" si="4"/>
        <v>0</v>
      </c>
      <c r="R17" s="19">
        <f>IFERROR(FIND("MS",F17,5),0)</f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W17" s="19">
        <f t="shared" si="0"/>
        <v>0</v>
      </c>
      <c r="X17" s="19">
        <f t="shared" si="0"/>
        <v>0</v>
      </c>
      <c r="Z17" s="19">
        <f t="shared" si="8"/>
        <v>0</v>
      </c>
      <c r="AA17" s="19">
        <f t="shared" si="1"/>
        <v>0</v>
      </c>
      <c r="AB17" s="19">
        <f t="shared" si="1"/>
        <v>0</v>
      </c>
      <c r="AC17" s="19">
        <f t="shared" si="1"/>
        <v>0</v>
      </c>
      <c r="AD17" s="19">
        <f t="shared" si="1"/>
        <v>0</v>
      </c>
      <c r="AE17" s="19">
        <f t="shared" si="1"/>
        <v>0</v>
      </c>
      <c r="AF17" s="19">
        <f t="shared" si="1"/>
        <v>0</v>
      </c>
      <c r="AG17" s="19">
        <f t="shared" si="1"/>
        <v>0</v>
      </c>
      <c r="AH17" s="19">
        <f t="shared" si="1"/>
        <v>0</v>
      </c>
      <c r="AJ17" s="19">
        <f t="shared" si="9"/>
        <v>0</v>
      </c>
      <c r="AN17" s="340" t="s">
        <v>201</v>
      </c>
      <c r="AO17" s="340"/>
      <c r="AP17" s="340">
        <v>14</v>
      </c>
      <c r="AQ17" s="341"/>
      <c r="AR17" s="341"/>
    </row>
    <row r="18" spans="1:44" s="19" customFormat="1" ht="35.1" customHeight="1">
      <c r="A18" s="102">
        <f t="shared" si="10"/>
        <v>43601</v>
      </c>
      <c r="B18" s="103">
        <f t="shared" si="7"/>
        <v>43601</v>
      </c>
      <c r="C18" s="20" t="s">
        <v>118</v>
      </c>
      <c r="D18" s="20" t="s">
        <v>196</v>
      </c>
      <c r="E18" s="20" t="s">
        <v>140</v>
      </c>
      <c r="F18" s="110"/>
      <c r="G18" s="20" t="s">
        <v>122</v>
      </c>
      <c r="H18" s="20" t="s">
        <v>173</v>
      </c>
      <c r="I18" s="109"/>
      <c r="J18" s="9" t="str">
        <f t="shared" si="2"/>
        <v>-</v>
      </c>
      <c r="K18" s="389" t="s">
        <v>163</v>
      </c>
      <c r="L18" s="389" t="s">
        <v>142</v>
      </c>
      <c r="M18" s="334" t="s">
        <v>200</v>
      </c>
      <c r="N18" s="349">
        <v>8.5</v>
      </c>
      <c r="O18" s="19">
        <f t="shared" si="3"/>
        <v>0</v>
      </c>
      <c r="P18" s="19">
        <f>IFERROR(FIND("MS",#REF!,5),0)</f>
        <v>0</v>
      </c>
      <c r="Q18" s="19">
        <f t="shared" si="4"/>
        <v>0</v>
      </c>
      <c r="R18" s="19">
        <f t="shared" ref="R18:R23" si="12">IFERROR(FIND("MS",D18,5),0)</f>
        <v>0</v>
      </c>
      <c r="S18" s="19">
        <f t="shared" si="0"/>
        <v>0</v>
      </c>
      <c r="T18" s="19">
        <f t="shared" si="0"/>
        <v>0</v>
      </c>
      <c r="U18" s="19">
        <f t="shared" si="0"/>
        <v>0</v>
      </c>
      <c r="W18" s="19">
        <f t="shared" si="0"/>
        <v>0</v>
      </c>
      <c r="X18" s="19">
        <f t="shared" si="0"/>
        <v>0</v>
      </c>
      <c r="Z18" s="19">
        <f t="shared" si="8"/>
        <v>0</v>
      </c>
      <c r="AA18" s="19">
        <f t="shared" si="1"/>
        <v>0</v>
      </c>
      <c r="AB18" s="19">
        <f t="shared" si="1"/>
        <v>0</v>
      </c>
      <c r="AC18" s="19">
        <f t="shared" si="1"/>
        <v>0</v>
      </c>
      <c r="AD18" s="19">
        <f t="shared" si="1"/>
        <v>0</v>
      </c>
      <c r="AE18" s="19">
        <f t="shared" si="1"/>
        <v>0</v>
      </c>
      <c r="AF18" s="19">
        <f t="shared" si="1"/>
        <v>0</v>
      </c>
      <c r="AG18" s="19">
        <f t="shared" si="1"/>
        <v>0</v>
      </c>
      <c r="AH18" s="19">
        <f t="shared" si="1"/>
        <v>0</v>
      </c>
      <c r="AJ18" s="19">
        <f t="shared" si="9"/>
        <v>0</v>
      </c>
      <c r="AN18" s="19" t="s">
        <v>202</v>
      </c>
    </row>
    <row r="19" spans="1:44" ht="35.1" customHeight="1">
      <c r="A19" s="102">
        <f t="shared" si="10"/>
        <v>43602</v>
      </c>
      <c r="B19" s="103">
        <f t="shared" si="7"/>
        <v>43602</v>
      </c>
      <c r="C19" s="20" t="s">
        <v>118</v>
      </c>
      <c r="D19" s="20" t="s">
        <v>196</v>
      </c>
      <c r="E19" s="20" t="s">
        <v>140</v>
      </c>
      <c r="F19" s="110"/>
      <c r="G19" s="20" t="s">
        <v>160</v>
      </c>
      <c r="H19" s="20" t="s">
        <v>173</v>
      </c>
      <c r="I19" s="109"/>
      <c r="J19" s="9" t="str">
        <f t="shared" si="2"/>
        <v>-</v>
      </c>
      <c r="K19" s="389" t="s">
        <v>163</v>
      </c>
      <c r="L19" s="389" t="s">
        <v>142</v>
      </c>
      <c r="M19" s="334" t="s">
        <v>200</v>
      </c>
      <c r="N19" s="350">
        <v>8.5</v>
      </c>
      <c r="O19" s="19">
        <f t="shared" si="3"/>
        <v>0</v>
      </c>
      <c r="P19" s="19">
        <f>IFERROR(FIND("MS",#REF!,5),0)</f>
        <v>0</v>
      </c>
      <c r="Q19" s="19">
        <f t="shared" si="4"/>
        <v>0</v>
      </c>
      <c r="R19" s="19">
        <f t="shared" si="12"/>
        <v>0</v>
      </c>
      <c r="S19" s="19">
        <f t="shared" ref="O19:U34" si="13">IFERROR(FIND("MS",G19,5),0)</f>
        <v>0</v>
      </c>
      <c r="T19" s="19">
        <f t="shared" si="13"/>
        <v>0</v>
      </c>
      <c r="U19" s="19">
        <f t="shared" si="13"/>
        <v>0</v>
      </c>
      <c r="V19" s="19"/>
      <c r="W19" s="19">
        <f t="shared" ref="W19:X37" si="14">IFERROR(FIND("MS",K19,5),0)</f>
        <v>0</v>
      </c>
      <c r="X19" s="19">
        <f t="shared" si="14"/>
        <v>0</v>
      </c>
      <c r="Z19" s="19">
        <f t="shared" si="8"/>
        <v>0</v>
      </c>
      <c r="AA19" s="19">
        <f t="shared" si="8"/>
        <v>0</v>
      </c>
      <c r="AB19" s="19">
        <f t="shared" si="8"/>
        <v>0</v>
      </c>
      <c r="AC19" s="19">
        <f t="shared" si="8"/>
        <v>0</v>
      </c>
      <c r="AD19" s="19">
        <f t="shared" si="8"/>
        <v>0</v>
      </c>
      <c r="AE19" s="19">
        <f t="shared" si="8"/>
        <v>0</v>
      </c>
      <c r="AF19" s="19">
        <f t="shared" si="8"/>
        <v>0</v>
      </c>
      <c r="AG19" s="19">
        <f t="shared" si="8"/>
        <v>0</v>
      </c>
      <c r="AH19" s="19">
        <f t="shared" si="8"/>
        <v>0</v>
      </c>
      <c r="AJ19" s="19">
        <f t="shared" si="9"/>
        <v>0</v>
      </c>
      <c r="AN19" s="367"/>
      <c r="AO19" s="367">
        <f>47+8.5</f>
        <v>55.5</v>
      </c>
      <c r="AP19" s="367" t="s">
        <v>94</v>
      </c>
    </row>
    <row r="20" spans="1:44" s="19" customFormat="1" ht="35.1" customHeight="1">
      <c r="A20" s="102">
        <f t="shared" si="10"/>
        <v>43603</v>
      </c>
      <c r="B20" s="103">
        <f t="shared" si="7"/>
        <v>43603</v>
      </c>
      <c r="C20" s="462" t="s">
        <v>132</v>
      </c>
      <c r="D20" s="409" t="s">
        <v>122</v>
      </c>
      <c r="E20" s="329"/>
      <c r="F20" s="330"/>
      <c r="G20" s="407" t="s">
        <v>180</v>
      </c>
      <c r="H20" s="418" t="s">
        <v>173</v>
      </c>
      <c r="I20" s="17"/>
      <c r="J20" s="9" t="str">
        <f t="shared" si="2"/>
        <v>-</v>
      </c>
      <c r="K20" s="542" t="s">
        <v>142</v>
      </c>
      <c r="L20" s="543"/>
      <c r="M20" s="334" t="s">
        <v>200</v>
      </c>
      <c r="N20" s="351">
        <v>4.5</v>
      </c>
      <c r="O20" s="19">
        <f t="shared" si="3"/>
        <v>0</v>
      </c>
      <c r="P20" s="19">
        <f>IFERROR(FIND("MS",#REF!,5),0)</f>
        <v>0</v>
      </c>
      <c r="Q20" s="19">
        <f t="shared" si="4"/>
        <v>0</v>
      </c>
      <c r="R20" s="19">
        <f t="shared" si="12"/>
        <v>0</v>
      </c>
      <c r="S20" s="19">
        <f t="shared" si="13"/>
        <v>0</v>
      </c>
      <c r="T20" s="19">
        <f t="shared" si="13"/>
        <v>0</v>
      </c>
      <c r="U20" s="19">
        <f t="shared" si="13"/>
        <v>0</v>
      </c>
      <c r="W20" s="19">
        <f t="shared" si="14"/>
        <v>0</v>
      </c>
      <c r="X20" s="19">
        <f t="shared" si="14"/>
        <v>0</v>
      </c>
      <c r="Z20" s="19">
        <f t="shared" si="8"/>
        <v>0</v>
      </c>
      <c r="AA20" s="19">
        <f t="shared" si="8"/>
        <v>0</v>
      </c>
      <c r="AB20" s="19">
        <f t="shared" si="8"/>
        <v>0</v>
      </c>
      <c r="AC20" s="19">
        <f t="shared" si="8"/>
        <v>0</v>
      </c>
      <c r="AD20" s="19">
        <f t="shared" si="8"/>
        <v>0</v>
      </c>
      <c r="AE20" s="19">
        <f t="shared" si="8"/>
        <v>0</v>
      </c>
      <c r="AF20" s="19">
        <f t="shared" si="8"/>
        <v>0</v>
      </c>
      <c r="AG20" s="19">
        <f t="shared" si="8"/>
        <v>0</v>
      </c>
      <c r="AH20" s="19">
        <f t="shared" si="8"/>
        <v>0</v>
      </c>
      <c r="AJ20" s="19">
        <f t="shared" si="9"/>
        <v>0</v>
      </c>
      <c r="AN20" s="19" t="s">
        <v>204</v>
      </c>
      <c r="AO20" s="19">
        <v>47</v>
      </c>
      <c r="AP20" s="19" t="s">
        <v>94</v>
      </c>
    </row>
    <row r="21" spans="1:44" s="19" customFormat="1" ht="35.1" customHeight="1">
      <c r="A21" s="102">
        <f t="shared" si="10"/>
        <v>43604</v>
      </c>
      <c r="B21" s="103">
        <f t="shared" si="7"/>
        <v>43604</v>
      </c>
      <c r="C21" s="331"/>
      <c r="D21" s="414" t="s">
        <v>160</v>
      </c>
      <c r="E21" s="332"/>
      <c r="F21" s="330"/>
      <c r="G21" s="457" t="s">
        <v>132</v>
      </c>
      <c r="H21" s="333" t="s">
        <v>77</v>
      </c>
      <c r="I21" s="17"/>
      <c r="J21" s="9" t="str">
        <f t="shared" si="2"/>
        <v>-</v>
      </c>
      <c r="K21" s="542" t="s">
        <v>77</v>
      </c>
      <c r="L21" s="543"/>
      <c r="M21" s="334" t="s">
        <v>200</v>
      </c>
      <c r="N21" s="141">
        <v>0</v>
      </c>
      <c r="O21" s="19">
        <f t="shared" si="3"/>
        <v>0</v>
      </c>
      <c r="P21" s="19">
        <f>IFERROR(FIND("MS",#REF!,5),0)</f>
        <v>0</v>
      </c>
      <c r="Q21" s="19">
        <f t="shared" si="4"/>
        <v>0</v>
      </c>
      <c r="R21" s="19">
        <f t="shared" si="12"/>
        <v>0</v>
      </c>
      <c r="S21" s="19">
        <f t="shared" si="13"/>
        <v>0</v>
      </c>
      <c r="T21" s="19">
        <f t="shared" si="13"/>
        <v>0</v>
      </c>
      <c r="U21" s="19">
        <f t="shared" si="13"/>
        <v>0</v>
      </c>
      <c r="W21" s="19">
        <f t="shared" si="14"/>
        <v>0</v>
      </c>
      <c r="X21" s="19">
        <f t="shared" si="14"/>
        <v>0</v>
      </c>
      <c r="Z21" s="19">
        <f t="shared" si="8"/>
        <v>0</v>
      </c>
      <c r="AA21" s="19">
        <f t="shared" si="8"/>
        <v>0</v>
      </c>
      <c r="AB21" s="19">
        <f t="shared" si="8"/>
        <v>0</v>
      </c>
      <c r="AC21" s="19">
        <f t="shared" si="8"/>
        <v>0</v>
      </c>
      <c r="AD21" s="19">
        <f t="shared" si="8"/>
        <v>0</v>
      </c>
      <c r="AE21" s="19">
        <f t="shared" si="8"/>
        <v>0</v>
      </c>
      <c r="AF21" s="19">
        <f t="shared" si="8"/>
        <v>0</v>
      </c>
      <c r="AG21" s="19">
        <f t="shared" si="8"/>
        <v>0</v>
      </c>
      <c r="AH21" s="19">
        <f t="shared" si="8"/>
        <v>0</v>
      </c>
      <c r="AJ21" s="19">
        <f t="shared" si="9"/>
        <v>0</v>
      </c>
      <c r="AN21" s="369" t="s">
        <v>132</v>
      </c>
      <c r="AO21" s="653" t="s">
        <v>104</v>
      </c>
      <c r="AP21" s="653"/>
    </row>
    <row r="22" spans="1:44" ht="35.1" customHeight="1">
      <c r="A22" s="102">
        <f t="shared" si="10"/>
        <v>43605</v>
      </c>
      <c r="B22" s="103">
        <f t="shared" si="7"/>
        <v>43605</v>
      </c>
      <c r="C22" s="20" t="s">
        <v>196</v>
      </c>
      <c r="D22" s="20" t="s">
        <v>118</v>
      </c>
      <c r="E22" s="20" t="s">
        <v>127</v>
      </c>
      <c r="F22" s="110"/>
      <c r="G22" s="20" t="s">
        <v>180</v>
      </c>
      <c r="H22" s="20" t="s">
        <v>173</v>
      </c>
      <c r="I22" s="17"/>
      <c r="J22" s="9" t="str">
        <f t="shared" si="2"/>
        <v>-</v>
      </c>
      <c r="K22" s="389" t="s">
        <v>163</v>
      </c>
      <c r="L22" s="81" t="s">
        <v>142</v>
      </c>
      <c r="M22" s="334" t="s">
        <v>200</v>
      </c>
      <c r="N22" s="349">
        <v>8.5</v>
      </c>
      <c r="O22" s="19">
        <f t="shared" si="3"/>
        <v>0</v>
      </c>
      <c r="P22" s="19">
        <f>IFERROR(FIND("MS",#REF!,5),0)</f>
        <v>0</v>
      </c>
      <c r="Q22" s="19">
        <f t="shared" si="4"/>
        <v>0</v>
      </c>
      <c r="R22" s="19">
        <f t="shared" si="12"/>
        <v>0</v>
      </c>
      <c r="S22" s="19">
        <f t="shared" si="13"/>
        <v>0</v>
      </c>
      <c r="T22" s="19">
        <f t="shared" si="13"/>
        <v>0</v>
      </c>
      <c r="U22" s="19">
        <f t="shared" si="13"/>
        <v>0</v>
      </c>
      <c r="V22" s="19"/>
      <c r="W22" s="19">
        <f t="shared" si="14"/>
        <v>0</v>
      </c>
      <c r="X22" s="19">
        <f t="shared" si="14"/>
        <v>0</v>
      </c>
      <c r="Z22" s="19">
        <f t="shared" si="8"/>
        <v>0</v>
      </c>
      <c r="AA22" s="19">
        <f t="shared" si="8"/>
        <v>0</v>
      </c>
      <c r="AB22" s="19">
        <f t="shared" si="8"/>
        <v>0</v>
      </c>
      <c r="AC22" s="19">
        <f t="shared" si="8"/>
        <v>0</v>
      </c>
      <c r="AD22" s="19">
        <f t="shared" si="8"/>
        <v>0</v>
      </c>
      <c r="AE22" s="19">
        <f t="shared" si="8"/>
        <v>0</v>
      </c>
      <c r="AF22" s="19">
        <f t="shared" si="8"/>
        <v>0</v>
      </c>
      <c r="AG22" s="19">
        <f t="shared" si="8"/>
        <v>0</v>
      </c>
      <c r="AH22" s="19">
        <f t="shared" si="8"/>
        <v>0</v>
      </c>
      <c r="AJ22" s="19">
        <f t="shared" si="9"/>
        <v>0</v>
      </c>
    </row>
    <row r="23" spans="1:44" ht="35.1" customHeight="1">
      <c r="A23" s="102">
        <f t="shared" si="10"/>
        <v>43606</v>
      </c>
      <c r="B23" s="103">
        <f t="shared" si="7"/>
        <v>43606</v>
      </c>
      <c r="C23" s="20" t="s">
        <v>196</v>
      </c>
      <c r="D23" s="20" t="s">
        <v>157</v>
      </c>
      <c r="E23" s="20" t="s">
        <v>127</v>
      </c>
      <c r="F23" s="110"/>
      <c r="G23" s="20" t="s">
        <v>160</v>
      </c>
      <c r="H23" s="20" t="s">
        <v>118</v>
      </c>
      <c r="I23" s="17"/>
      <c r="J23" s="9" t="str">
        <f t="shared" si="2"/>
        <v>-</v>
      </c>
      <c r="K23" s="389" t="s">
        <v>163</v>
      </c>
      <c r="L23" s="81" t="s">
        <v>142</v>
      </c>
      <c r="M23" s="334" t="s">
        <v>200</v>
      </c>
      <c r="N23" s="365">
        <v>8.5</v>
      </c>
      <c r="O23" s="19">
        <f t="shared" si="3"/>
        <v>0</v>
      </c>
      <c r="P23" s="19">
        <f>IFERROR(FIND("MS",#REF!,5),0)</f>
        <v>0</v>
      </c>
      <c r="Q23" s="19">
        <f t="shared" si="4"/>
        <v>0</v>
      </c>
      <c r="R23" s="19">
        <f t="shared" si="12"/>
        <v>0</v>
      </c>
      <c r="S23" s="19">
        <f t="shared" si="13"/>
        <v>0</v>
      </c>
      <c r="T23" s="19">
        <f t="shared" si="13"/>
        <v>0</v>
      </c>
      <c r="U23" s="19">
        <f t="shared" si="13"/>
        <v>0</v>
      </c>
      <c r="V23" s="19"/>
      <c r="W23" s="19">
        <f t="shared" si="14"/>
        <v>0</v>
      </c>
      <c r="X23" s="19">
        <f t="shared" si="14"/>
        <v>0</v>
      </c>
      <c r="Z23" s="19">
        <f t="shared" si="8"/>
        <v>0</v>
      </c>
      <c r="AA23" s="19">
        <f t="shared" si="8"/>
        <v>0</v>
      </c>
      <c r="AB23" s="19">
        <f t="shared" si="8"/>
        <v>0</v>
      </c>
      <c r="AC23" s="19">
        <f t="shared" si="8"/>
        <v>0</v>
      </c>
      <c r="AD23" s="19">
        <f t="shared" si="8"/>
        <v>0</v>
      </c>
      <c r="AE23" s="19">
        <f t="shared" si="8"/>
        <v>0</v>
      </c>
      <c r="AF23" s="19">
        <f t="shared" si="8"/>
        <v>0</v>
      </c>
      <c r="AG23" s="19">
        <f t="shared" si="8"/>
        <v>0</v>
      </c>
      <c r="AH23" s="19">
        <f t="shared" si="8"/>
        <v>0</v>
      </c>
      <c r="AJ23" s="19">
        <f t="shared" si="9"/>
        <v>0</v>
      </c>
    </row>
    <row r="24" spans="1:44" s="19" customFormat="1" ht="35.1" customHeight="1">
      <c r="A24" s="102">
        <f t="shared" si="10"/>
        <v>43607</v>
      </c>
      <c r="B24" s="103">
        <f t="shared" si="7"/>
        <v>43607</v>
      </c>
      <c r="C24" s="20" t="s">
        <v>196</v>
      </c>
      <c r="D24" s="20" t="s">
        <v>157</v>
      </c>
      <c r="E24" s="20" t="s">
        <v>127</v>
      </c>
      <c r="F24" s="110"/>
      <c r="G24" s="20" t="s">
        <v>132</v>
      </c>
      <c r="H24" s="20" t="s">
        <v>173</v>
      </c>
      <c r="I24" s="17"/>
      <c r="J24" s="9" t="str">
        <f t="shared" si="2"/>
        <v>-</v>
      </c>
      <c r="K24" s="389" t="s">
        <v>118</v>
      </c>
      <c r="L24" s="81" t="s">
        <v>142</v>
      </c>
      <c r="M24" s="334" t="s">
        <v>200</v>
      </c>
      <c r="N24" s="366">
        <v>8.5</v>
      </c>
      <c r="O24" s="19">
        <f t="shared" si="3"/>
        <v>0</v>
      </c>
      <c r="P24" s="19">
        <f>IFERROR(FIND("MS",D24,5),0)</f>
        <v>0</v>
      </c>
      <c r="Q24" s="19">
        <f t="shared" si="4"/>
        <v>0</v>
      </c>
      <c r="R24" s="19">
        <f>IFERROR(FIND("MS",F24,5),0)</f>
        <v>0</v>
      </c>
      <c r="S24" s="19">
        <f t="shared" si="13"/>
        <v>0</v>
      </c>
      <c r="T24" s="19">
        <f t="shared" si="13"/>
        <v>0</v>
      </c>
      <c r="U24" s="19">
        <f t="shared" si="13"/>
        <v>0</v>
      </c>
      <c r="W24" s="19">
        <f t="shared" si="14"/>
        <v>0</v>
      </c>
      <c r="X24" s="19">
        <f t="shared" si="14"/>
        <v>0</v>
      </c>
      <c r="Z24" s="19">
        <f t="shared" si="8"/>
        <v>0</v>
      </c>
      <c r="AA24" s="19">
        <f t="shared" si="8"/>
        <v>0</v>
      </c>
      <c r="AB24" s="19">
        <f t="shared" si="8"/>
        <v>0</v>
      </c>
      <c r="AC24" s="19">
        <f t="shared" si="8"/>
        <v>0</v>
      </c>
      <c r="AD24" s="19">
        <f t="shared" si="8"/>
        <v>0</v>
      </c>
      <c r="AE24" s="19">
        <f t="shared" si="8"/>
        <v>0</v>
      </c>
      <c r="AF24" s="19">
        <f t="shared" si="8"/>
        <v>0</v>
      </c>
      <c r="AG24" s="19">
        <f t="shared" si="8"/>
        <v>0</v>
      </c>
      <c r="AH24" s="19">
        <f t="shared" si="8"/>
        <v>0</v>
      </c>
      <c r="AJ24" s="19">
        <f t="shared" si="9"/>
        <v>0</v>
      </c>
    </row>
    <row r="25" spans="1:44" s="19" customFormat="1" ht="35.1" customHeight="1">
      <c r="A25" s="102">
        <f t="shared" si="10"/>
        <v>43608</v>
      </c>
      <c r="B25" s="103">
        <f t="shared" si="7"/>
        <v>43608</v>
      </c>
      <c r="C25" s="20" t="s">
        <v>157</v>
      </c>
      <c r="D25" s="20" t="s">
        <v>118</v>
      </c>
      <c r="E25" s="20" t="s">
        <v>196</v>
      </c>
      <c r="F25" s="110"/>
      <c r="G25" s="20" t="s">
        <v>180</v>
      </c>
      <c r="H25" s="20" t="s">
        <v>173</v>
      </c>
      <c r="I25" s="17"/>
      <c r="J25" s="9" t="str">
        <f t="shared" si="2"/>
        <v>-</v>
      </c>
      <c r="K25" s="389" t="s">
        <v>163</v>
      </c>
      <c r="L25" s="81" t="s">
        <v>142</v>
      </c>
      <c r="M25" s="334" t="s">
        <v>200</v>
      </c>
      <c r="N25" s="366">
        <v>8.5</v>
      </c>
      <c r="O25" s="19">
        <f t="shared" si="3"/>
        <v>0</v>
      </c>
      <c r="P25" s="19">
        <f>IFERROR(FIND("MS",#REF!,5),0)</f>
        <v>0</v>
      </c>
      <c r="Q25" s="19">
        <f>IFERROR(FIND("MS",#REF!,5),0)</f>
        <v>0</v>
      </c>
      <c r="R25" s="19">
        <f>IFERROR(FIND("MS",D25,5),0)</f>
        <v>0</v>
      </c>
      <c r="S25" s="19">
        <f t="shared" si="13"/>
        <v>0</v>
      </c>
      <c r="T25" s="19">
        <f t="shared" si="13"/>
        <v>0</v>
      </c>
      <c r="U25" s="19">
        <f t="shared" si="13"/>
        <v>0</v>
      </c>
      <c r="W25" s="19">
        <f t="shared" si="14"/>
        <v>0</v>
      </c>
      <c r="X25" s="19">
        <f t="shared" si="14"/>
        <v>0</v>
      </c>
      <c r="Z25" s="19">
        <f t="shared" si="8"/>
        <v>0</v>
      </c>
      <c r="AA25" s="19">
        <f t="shared" si="8"/>
        <v>0</v>
      </c>
      <c r="AB25" s="19">
        <f t="shared" si="8"/>
        <v>0</v>
      </c>
      <c r="AC25" s="19">
        <f t="shared" si="8"/>
        <v>0</v>
      </c>
      <c r="AD25" s="19">
        <f t="shared" si="8"/>
        <v>0</v>
      </c>
      <c r="AE25" s="19">
        <f t="shared" si="8"/>
        <v>0</v>
      </c>
      <c r="AF25" s="19">
        <f t="shared" si="8"/>
        <v>0</v>
      </c>
      <c r="AG25" s="19">
        <f t="shared" si="8"/>
        <v>0</v>
      </c>
      <c r="AH25" s="19">
        <f t="shared" si="8"/>
        <v>0</v>
      </c>
      <c r="AJ25" s="19">
        <f t="shared" si="9"/>
        <v>0</v>
      </c>
    </row>
    <row r="26" spans="1:44" ht="35.1" customHeight="1">
      <c r="A26" s="102">
        <f t="shared" si="10"/>
        <v>43609</v>
      </c>
      <c r="B26" s="103">
        <f t="shared" si="7"/>
        <v>43609</v>
      </c>
      <c r="C26" s="20" t="s">
        <v>157</v>
      </c>
      <c r="D26" s="20" t="s">
        <v>118</v>
      </c>
      <c r="E26" s="20" t="s">
        <v>196</v>
      </c>
      <c r="F26" s="110"/>
      <c r="G26" s="20" t="s">
        <v>160</v>
      </c>
      <c r="H26" s="20" t="s">
        <v>173</v>
      </c>
      <c r="I26" s="17"/>
      <c r="J26" s="9" t="str">
        <f t="shared" si="2"/>
        <v>-</v>
      </c>
      <c r="K26" s="389" t="s">
        <v>163</v>
      </c>
      <c r="L26" s="81" t="s">
        <v>142</v>
      </c>
      <c r="M26" s="334" t="s">
        <v>200</v>
      </c>
      <c r="N26" s="365">
        <v>8.5</v>
      </c>
      <c r="O26" s="19">
        <f t="shared" si="3"/>
        <v>0</v>
      </c>
      <c r="P26" s="19">
        <f>IFERROR(FIND("MS",#REF!,5),0)</f>
        <v>0</v>
      </c>
      <c r="Q26" s="19">
        <f t="shared" ref="Q26:Q30" si="15">IFERROR(FIND("MS",E26,5),0)</f>
        <v>0</v>
      </c>
      <c r="R26" s="19">
        <f>IFERROR(FIND("MS",D26,5),0)</f>
        <v>0</v>
      </c>
      <c r="S26" s="19">
        <f t="shared" si="13"/>
        <v>0</v>
      </c>
      <c r="T26" s="19">
        <f t="shared" si="13"/>
        <v>0</v>
      </c>
      <c r="U26" s="19">
        <f t="shared" si="13"/>
        <v>0</v>
      </c>
      <c r="V26" s="19"/>
      <c r="W26" s="19">
        <f t="shared" si="14"/>
        <v>0</v>
      </c>
      <c r="X26" s="19">
        <f t="shared" si="14"/>
        <v>0</v>
      </c>
      <c r="Z26" s="19">
        <f t="shared" si="8"/>
        <v>0</v>
      </c>
      <c r="AA26" s="19">
        <f t="shared" si="8"/>
        <v>0</v>
      </c>
      <c r="AB26" s="19">
        <f t="shared" si="8"/>
        <v>0</v>
      </c>
      <c r="AC26" s="19">
        <f t="shared" si="8"/>
        <v>0</v>
      </c>
      <c r="AD26" s="19">
        <f t="shared" si="8"/>
        <v>0</v>
      </c>
      <c r="AE26" s="19">
        <f t="shared" si="8"/>
        <v>0</v>
      </c>
      <c r="AF26" s="19">
        <f t="shared" si="8"/>
        <v>0</v>
      </c>
      <c r="AG26" s="19">
        <f t="shared" si="8"/>
        <v>0</v>
      </c>
      <c r="AH26" s="19">
        <f t="shared" si="8"/>
        <v>0</v>
      </c>
      <c r="AJ26" s="19">
        <f t="shared" si="9"/>
        <v>0</v>
      </c>
    </row>
    <row r="27" spans="1:44" s="21" customFormat="1" ht="35.1" customHeight="1">
      <c r="A27" s="102">
        <f t="shared" si="10"/>
        <v>43610</v>
      </c>
      <c r="B27" s="103">
        <f t="shared" si="7"/>
        <v>43610</v>
      </c>
      <c r="C27" s="462" t="s">
        <v>118</v>
      </c>
      <c r="D27" s="409" t="s">
        <v>180</v>
      </c>
      <c r="E27" s="329"/>
      <c r="F27" s="330"/>
      <c r="G27" s="407" t="s">
        <v>132</v>
      </c>
      <c r="H27" s="418" t="s">
        <v>157</v>
      </c>
      <c r="I27" s="17"/>
      <c r="J27" s="9" t="str">
        <f t="shared" si="2"/>
        <v>-</v>
      </c>
      <c r="K27" s="542" t="s">
        <v>163</v>
      </c>
      <c r="L27" s="543"/>
      <c r="M27" s="334" t="s">
        <v>200</v>
      </c>
      <c r="N27" s="366">
        <v>4.5</v>
      </c>
      <c r="O27" s="19">
        <f t="shared" si="3"/>
        <v>0</v>
      </c>
      <c r="P27" s="19">
        <f>IFERROR(FIND("MS",#REF!,5),0)</f>
        <v>0</v>
      </c>
      <c r="Q27" s="19">
        <f t="shared" si="15"/>
        <v>0</v>
      </c>
      <c r="R27" s="19">
        <f>IFERROR(FIND("MS",D27,5),0)</f>
        <v>0</v>
      </c>
      <c r="S27" s="19">
        <f t="shared" si="13"/>
        <v>0</v>
      </c>
      <c r="T27" s="19">
        <f t="shared" si="13"/>
        <v>0</v>
      </c>
      <c r="U27" s="19">
        <f t="shared" si="13"/>
        <v>0</v>
      </c>
      <c r="V27" s="19"/>
      <c r="W27" s="19">
        <f t="shared" si="14"/>
        <v>0</v>
      </c>
      <c r="X27" s="19">
        <f t="shared" si="14"/>
        <v>0</v>
      </c>
      <c r="Z27" s="19">
        <f t="shared" si="8"/>
        <v>0</v>
      </c>
      <c r="AA27" s="19">
        <f t="shared" si="8"/>
        <v>0</v>
      </c>
      <c r="AB27" s="19">
        <f t="shared" si="8"/>
        <v>0</v>
      </c>
      <c r="AC27" s="19">
        <f t="shared" si="8"/>
        <v>0</v>
      </c>
      <c r="AD27" s="19">
        <f t="shared" si="8"/>
        <v>0</v>
      </c>
      <c r="AE27" s="19">
        <f t="shared" si="8"/>
        <v>0</v>
      </c>
      <c r="AF27" s="19">
        <f t="shared" si="8"/>
        <v>0</v>
      </c>
      <c r="AG27" s="19">
        <f t="shared" si="8"/>
        <v>0</v>
      </c>
      <c r="AH27" s="19">
        <f t="shared" si="8"/>
        <v>0</v>
      </c>
      <c r="AJ27" s="19">
        <f t="shared" si="9"/>
        <v>0</v>
      </c>
    </row>
    <row r="28" spans="1:44" s="19" customFormat="1" ht="35.1" customHeight="1">
      <c r="A28" s="102">
        <f t="shared" si="10"/>
        <v>43611</v>
      </c>
      <c r="B28" s="103">
        <f t="shared" si="7"/>
        <v>43611</v>
      </c>
      <c r="C28" s="331"/>
      <c r="D28" s="414" t="s">
        <v>160</v>
      </c>
      <c r="E28" s="332"/>
      <c r="F28" s="330"/>
      <c r="G28" s="457" t="s">
        <v>122</v>
      </c>
      <c r="H28" s="333" t="s">
        <v>78</v>
      </c>
      <c r="I28" s="16"/>
      <c r="J28" s="9" t="str">
        <f t="shared" si="2"/>
        <v>-</v>
      </c>
      <c r="K28" s="542" t="s">
        <v>77</v>
      </c>
      <c r="L28" s="543"/>
      <c r="M28" s="334" t="s">
        <v>200</v>
      </c>
      <c r="N28" s="141">
        <v>0</v>
      </c>
      <c r="O28" s="19">
        <f t="shared" si="3"/>
        <v>0</v>
      </c>
      <c r="P28" s="19">
        <f>IFERROR(FIND("MS",#REF!,5),0)</f>
        <v>0</v>
      </c>
      <c r="Q28" s="19">
        <f t="shared" si="15"/>
        <v>0</v>
      </c>
      <c r="R28" s="19">
        <f>IFERROR(FIND("MS",D28,5),0)</f>
        <v>0</v>
      </c>
      <c r="S28" s="19">
        <f t="shared" si="13"/>
        <v>0</v>
      </c>
      <c r="T28" s="19">
        <f t="shared" si="13"/>
        <v>0</v>
      </c>
      <c r="U28" s="19">
        <f t="shared" si="13"/>
        <v>0</v>
      </c>
      <c r="W28" s="19">
        <f t="shared" si="14"/>
        <v>0</v>
      </c>
      <c r="X28" s="19">
        <f t="shared" si="14"/>
        <v>0</v>
      </c>
      <c r="Z28" s="19">
        <f t="shared" si="8"/>
        <v>0</v>
      </c>
      <c r="AA28" s="19">
        <f t="shared" si="8"/>
        <v>0</v>
      </c>
      <c r="AB28" s="19">
        <f t="shared" si="8"/>
        <v>0</v>
      </c>
      <c r="AC28" s="19">
        <f t="shared" si="8"/>
        <v>0</v>
      </c>
      <c r="AD28" s="19">
        <f t="shared" si="8"/>
        <v>0</v>
      </c>
      <c r="AE28" s="19">
        <f t="shared" si="8"/>
        <v>0</v>
      </c>
      <c r="AF28" s="19">
        <f t="shared" si="8"/>
        <v>0</v>
      </c>
      <c r="AG28" s="19">
        <f t="shared" si="8"/>
        <v>0</v>
      </c>
      <c r="AH28" s="19">
        <f t="shared" si="8"/>
        <v>0</v>
      </c>
      <c r="AJ28" s="19">
        <f t="shared" si="9"/>
        <v>0</v>
      </c>
    </row>
    <row r="29" spans="1:44" ht="35.1" customHeight="1">
      <c r="A29" s="102">
        <f t="shared" si="10"/>
        <v>43612</v>
      </c>
      <c r="B29" s="103">
        <f t="shared" si="7"/>
        <v>43612</v>
      </c>
      <c r="C29" s="20" t="s">
        <v>118</v>
      </c>
      <c r="D29" s="20" t="s">
        <v>142</v>
      </c>
      <c r="E29" s="20" t="s">
        <v>182</v>
      </c>
      <c r="F29" s="110"/>
      <c r="G29" s="20" t="s">
        <v>196</v>
      </c>
      <c r="H29" s="20" t="s">
        <v>173</v>
      </c>
      <c r="I29" s="16"/>
      <c r="J29" s="9" t="str">
        <f t="shared" si="2"/>
        <v>-</v>
      </c>
      <c r="K29" s="389" t="s">
        <v>163</v>
      </c>
      <c r="L29" s="389" t="s">
        <v>157</v>
      </c>
      <c r="M29" s="334" t="s">
        <v>200</v>
      </c>
      <c r="N29" s="368">
        <v>8.5</v>
      </c>
      <c r="O29" s="19">
        <f t="shared" si="3"/>
        <v>0</v>
      </c>
      <c r="P29" s="19">
        <f>IFERROR(FIND("MS",#REF!,5),0)</f>
        <v>0</v>
      </c>
      <c r="Q29" s="19">
        <f t="shared" si="15"/>
        <v>0</v>
      </c>
      <c r="R29" s="19">
        <f>IFERROR(FIND("MS",D29,5),0)</f>
        <v>0</v>
      </c>
      <c r="S29" s="19">
        <f t="shared" si="13"/>
        <v>0</v>
      </c>
      <c r="T29" s="19">
        <f t="shared" si="13"/>
        <v>0</v>
      </c>
      <c r="U29" s="19">
        <f t="shared" si="13"/>
        <v>0</v>
      </c>
      <c r="V29" s="19"/>
      <c r="W29" s="19">
        <f t="shared" si="14"/>
        <v>0</v>
      </c>
      <c r="X29" s="19">
        <f t="shared" si="14"/>
        <v>0</v>
      </c>
      <c r="Z29" s="19">
        <f t="shared" si="8"/>
        <v>0</v>
      </c>
      <c r="AA29" s="19">
        <f t="shared" si="8"/>
        <v>0</v>
      </c>
      <c r="AB29" s="19">
        <f t="shared" si="8"/>
        <v>0</v>
      </c>
      <c r="AC29" s="19">
        <f t="shared" si="8"/>
        <v>0</v>
      </c>
      <c r="AD29" s="19">
        <f t="shared" si="8"/>
        <v>0</v>
      </c>
      <c r="AE29" s="19">
        <f t="shared" si="8"/>
        <v>0</v>
      </c>
      <c r="AF29" s="19">
        <f t="shared" si="8"/>
        <v>0</v>
      </c>
      <c r="AG29" s="19">
        <f t="shared" si="8"/>
        <v>0</v>
      </c>
      <c r="AH29" s="19">
        <f t="shared" si="8"/>
        <v>0</v>
      </c>
      <c r="AJ29" s="19">
        <f t="shared" si="9"/>
        <v>0</v>
      </c>
    </row>
    <row r="30" spans="1:44" ht="35.1" customHeight="1">
      <c r="A30" s="102">
        <f t="shared" si="10"/>
        <v>43613</v>
      </c>
      <c r="B30" s="103">
        <f t="shared" si="7"/>
        <v>43613</v>
      </c>
      <c r="C30" s="20" t="s">
        <v>118</v>
      </c>
      <c r="D30" s="20" t="s">
        <v>142</v>
      </c>
      <c r="E30" s="20" t="s">
        <v>182</v>
      </c>
      <c r="F30" s="110"/>
      <c r="G30" s="20" t="s">
        <v>160</v>
      </c>
      <c r="H30" s="20" t="s">
        <v>173</v>
      </c>
      <c r="I30" s="16"/>
      <c r="J30" s="9" t="str">
        <f t="shared" si="2"/>
        <v>-</v>
      </c>
      <c r="K30" s="389" t="s">
        <v>163</v>
      </c>
      <c r="L30" s="389" t="s">
        <v>157</v>
      </c>
      <c r="M30" s="334" t="s">
        <v>200</v>
      </c>
      <c r="N30" s="368">
        <v>8.5</v>
      </c>
      <c r="O30" s="19">
        <f t="shared" si="3"/>
        <v>0</v>
      </c>
      <c r="P30" s="19">
        <f>IFERROR(FIND("MS",D30,5),0)</f>
        <v>0</v>
      </c>
      <c r="Q30" s="19">
        <f t="shared" si="15"/>
        <v>0</v>
      </c>
      <c r="R30" s="19">
        <f>IFERROR(FIND("MS",F30,5),0)</f>
        <v>0</v>
      </c>
      <c r="S30" s="19">
        <f t="shared" si="13"/>
        <v>0</v>
      </c>
      <c r="T30" s="19">
        <f t="shared" si="13"/>
        <v>0</v>
      </c>
      <c r="U30" s="19">
        <f t="shared" si="13"/>
        <v>0</v>
      </c>
      <c r="V30" s="19"/>
      <c r="W30" s="19">
        <f t="shared" si="14"/>
        <v>0</v>
      </c>
      <c r="X30" s="19">
        <f t="shared" si="14"/>
        <v>0</v>
      </c>
      <c r="Z30" s="19">
        <f t="shared" si="8"/>
        <v>0</v>
      </c>
      <c r="AA30" s="19">
        <f t="shared" si="8"/>
        <v>0</v>
      </c>
      <c r="AB30" s="19">
        <f t="shared" si="8"/>
        <v>0</v>
      </c>
      <c r="AC30" s="19">
        <f t="shared" si="8"/>
        <v>0</v>
      </c>
      <c r="AD30" s="19">
        <f t="shared" si="8"/>
        <v>0</v>
      </c>
      <c r="AE30" s="19">
        <f t="shared" si="8"/>
        <v>0</v>
      </c>
      <c r="AF30" s="19">
        <f t="shared" si="8"/>
        <v>0</v>
      </c>
      <c r="AG30" s="19">
        <f t="shared" si="8"/>
        <v>0</v>
      </c>
      <c r="AH30" s="19">
        <f t="shared" si="8"/>
        <v>0</v>
      </c>
      <c r="AJ30" s="19">
        <f t="shared" si="9"/>
        <v>0</v>
      </c>
    </row>
    <row r="31" spans="1:44" s="19" customFormat="1" ht="35.1" customHeight="1">
      <c r="A31" s="102">
        <f t="shared" si="10"/>
        <v>43614</v>
      </c>
      <c r="B31" s="103">
        <f t="shared" si="7"/>
        <v>43614</v>
      </c>
      <c r="C31" s="20" t="s">
        <v>118</v>
      </c>
      <c r="D31" s="20" t="s">
        <v>142</v>
      </c>
      <c r="E31" s="20" t="s">
        <v>182</v>
      </c>
      <c r="F31" s="110"/>
      <c r="G31" s="20" t="s">
        <v>122</v>
      </c>
      <c r="H31" s="20" t="s">
        <v>173</v>
      </c>
      <c r="I31" s="16"/>
      <c r="J31" s="9" t="str">
        <f t="shared" si="2"/>
        <v>-</v>
      </c>
      <c r="K31" s="389" t="s">
        <v>163</v>
      </c>
      <c r="L31" s="389" t="s">
        <v>157</v>
      </c>
      <c r="M31" s="334" t="s">
        <v>200</v>
      </c>
      <c r="N31" s="368">
        <v>8.5</v>
      </c>
      <c r="O31" s="19">
        <f>IFERROR(FIND("MS",#REF!,5),0)</f>
        <v>0</v>
      </c>
      <c r="P31" s="19">
        <f>IFERROR(FIND("MS",C31,5),0)</f>
        <v>0</v>
      </c>
      <c r="Q31" s="19">
        <f>IFERROR(FIND("MS",#REF!,5),0)</f>
        <v>0</v>
      </c>
      <c r="R31" s="19">
        <f>IFERROR(FIND("MS",F31,5),0)</f>
        <v>0</v>
      </c>
      <c r="S31" s="19">
        <f t="shared" si="13"/>
        <v>0</v>
      </c>
      <c r="T31" s="19">
        <f t="shared" si="13"/>
        <v>0</v>
      </c>
      <c r="U31" s="19">
        <f t="shared" si="13"/>
        <v>0</v>
      </c>
      <c r="W31" s="19">
        <f t="shared" si="14"/>
        <v>0</v>
      </c>
      <c r="X31" s="19">
        <f t="shared" si="14"/>
        <v>0</v>
      </c>
      <c r="Z31" s="19">
        <f t="shared" si="8"/>
        <v>0</v>
      </c>
      <c r="AA31" s="19">
        <f t="shared" si="8"/>
        <v>0</v>
      </c>
      <c r="AB31" s="19">
        <f t="shared" si="8"/>
        <v>0</v>
      </c>
      <c r="AC31" s="19">
        <f t="shared" si="8"/>
        <v>0</v>
      </c>
      <c r="AD31" s="19">
        <f t="shared" si="8"/>
        <v>0</v>
      </c>
      <c r="AE31" s="19">
        <f t="shared" si="8"/>
        <v>0</v>
      </c>
      <c r="AF31" s="19">
        <f t="shared" si="8"/>
        <v>0</v>
      </c>
      <c r="AG31" s="19">
        <f t="shared" si="8"/>
        <v>0</v>
      </c>
      <c r="AH31" s="19">
        <f t="shared" si="8"/>
        <v>0</v>
      </c>
      <c r="AJ31" s="19">
        <f t="shared" si="9"/>
        <v>0</v>
      </c>
    </row>
    <row r="32" spans="1:44" s="19" customFormat="1" ht="35.1" customHeight="1">
      <c r="A32" s="102">
        <f t="shared" si="10"/>
        <v>43615</v>
      </c>
      <c r="B32" s="103">
        <f t="shared" si="7"/>
        <v>43615</v>
      </c>
      <c r="C32" s="20" t="s">
        <v>118</v>
      </c>
      <c r="D32" s="20" t="s">
        <v>142</v>
      </c>
      <c r="E32" s="20" t="s">
        <v>182</v>
      </c>
      <c r="F32" s="110"/>
      <c r="G32" s="20" t="s">
        <v>196</v>
      </c>
      <c r="H32" s="20" t="s">
        <v>173</v>
      </c>
      <c r="I32" s="17"/>
      <c r="J32" s="9" t="str">
        <f t="shared" si="2"/>
        <v>-</v>
      </c>
      <c r="K32" s="389" t="s">
        <v>163</v>
      </c>
      <c r="L32" s="389" t="s">
        <v>157</v>
      </c>
      <c r="M32" s="334" t="s">
        <v>200</v>
      </c>
      <c r="N32" s="366">
        <v>8.5</v>
      </c>
      <c r="O32" s="19">
        <f>IFERROR(FIND("MS",#REF!,5),0)</f>
        <v>0</v>
      </c>
      <c r="P32" s="19">
        <f>IFERROR(FIND("MS",C32,5),0)</f>
        <v>0</v>
      </c>
      <c r="Q32" s="19">
        <f>IFERROR(FIND("MS",#REF!,5),0)</f>
        <v>0</v>
      </c>
      <c r="R32" s="19">
        <f>IFERROR(FIND("MS",D32,5),0)</f>
        <v>0</v>
      </c>
      <c r="S32" s="19">
        <f t="shared" si="13"/>
        <v>0</v>
      </c>
      <c r="T32" s="19">
        <f t="shared" si="13"/>
        <v>0</v>
      </c>
      <c r="U32" s="19">
        <f t="shared" si="13"/>
        <v>0</v>
      </c>
      <c r="W32" s="19">
        <f t="shared" si="14"/>
        <v>0</v>
      </c>
      <c r="X32" s="19">
        <f t="shared" si="14"/>
        <v>0</v>
      </c>
      <c r="Z32" s="19">
        <f t="shared" si="8"/>
        <v>0</v>
      </c>
      <c r="AA32" s="19">
        <f t="shared" si="8"/>
        <v>0</v>
      </c>
      <c r="AB32" s="19">
        <f t="shared" si="8"/>
        <v>0</v>
      </c>
      <c r="AC32" s="19">
        <f t="shared" si="8"/>
        <v>0</v>
      </c>
      <c r="AD32" s="19">
        <f t="shared" si="8"/>
        <v>0</v>
      </c>
      <c r="AE32" s="19">
        <f t="shared" si="8"/>
        <v>0</v>
      </c>
      <c r="AF32" s="19">
        <f t="shared" si="8"/>
        <v>0</v>
      </c>
      <c r="AG32" s="19">
        <f t="shared" si="8"/>
        <v>0</v>
      </c>
      <c r="AH32" s="19">
        <f t="shared" si="8"/>
        <v>0</v>
      </c>
      <c r="AJ32" s="19">
        <f t="shared" si="9"/>
        <v>0</v>
      </c>
    </row>
    <row r="33" spans="1:36" ht="35.1" customHeight="1">
      <c r="A33" s="102">
        <f>A32+1</f>
        <v>43616</v>
      </c>
      <c r="B33" s="103">
        <f t="shared" si="7"/>
        <v>43616</v>
      </c>
      <c r="C33" s="20" t="s">
        <v>118</v>
      </c>
      <c r="D33" s="20" t="s">
        <v>142</v>
      </c>
      <c r="E33" s="20" t="s">
        <v>182</v>
      </c>
      <c r="F33" s="110"/>
      <c r="G33" s="20" t="s">
        <v>160</v>
      </c>
      <c r="H33" s="20" t="s">
        <v>173</v>
      </c>
      <c r="I33" s="17"/>
      <c r="J33" s="9" t="str">
        <f t="shared" si="2"/>
        <v>-</v>
      </c>
      <c r="K33" s="389" t="s">
        <v>163</v>
      </c>
      <c r="L33" s="389" t="s">
        <v>157</v>
      </c>
      <c r="M33" s="334" t="s">
        <v>200</v>
      </c>
      <c r="N33" s="368">
        <v>8.5</v>
      </c>
      <c r="O33" s="19">
        <f>IFERROR(FIND("MS",C33,5),0)</f>
        <v>0</v>
      </c>
      <c r="P33" s="19">
        <f>IFERROR(FIND("MS",#REF!,5),0)</f>
        <v>0</v>
      </c>
      <c r="Q33" s="19">
        <f>IFERROR(FIND("MS",E33,5),0)</f>
        <v>0</v>
      </c>
      <c r="R33" s="19">
        <f>IFERROR(FIND("MS",D33,5),0)</f>
        <v>0</v>
      </c>
      <c r="S33" s="19">
        <f t="shared" si="13"/>
        <v>0</v>
      </c>
      <c r="T33" s="19">
        <f t="shared" si="13"/>
        <v>0</v>
      </c>
      <c r="U33" s="19">
        <f t="shared" si="13"/>
        <v>0</v>
      </c>
      <c r="V33" s="19"/>
      <c r="W33" s="19">
        <f t="shared" si="14"/>
        <v>0</v>
      </c>
      <c r="X33" s="19">
        <f t="shared" si="14"/>
        <v>0</v>
      </c>
      <c r="Z33" s="19">
        <f t="shared" si="8"/>
        <v>0</v>
      </c>
      <c r="AA33" s="19">
        <f t="shared" si="8"/>
        <v>0</v>
      </c>
      <c r="AB33" s="19">
        <f t="shared" si="8"/>
        <v>0</v>
      </c>
      <c r="AC33" s="19">
        <f t="shared" si="8"/>
        <v>0</v>
      </c>
      <c r="AD33" s="19">
        <f t="shared" si="8"/>
        <v>0</v>
      </c>
      <c r="AE33" s="19">
        <f t="shared" si="8"/>
        <v>0</v>
      </c>
      <c r="AF33" s="19">
        <f t="shared" si="8"/>
        <v>0</v>
      </c>
      <c r="AG33" s="19">
        <f t="shared" si="8"/>
        <v>0</v>
      </c>
      <c r="AH33" s="19">
        <f t="shared" si="8"/>
        <v>0</v>
      </c>
      <c r="AJ33" s="19">
        <f t="shared" si="9"/>
        <v>0</v>
      </c>
    </row>
    <row r="34" spans="1:36" s="19" customFormat="1" ht="35.1" customHeight="1">
      <c r="A34" s="26"/>
      <c r="B34" s="27"/>
      <c r="C34" s="20"/>
      <c r="D34" s="20"/>
      <c r="E34" s="20"/>
      <c r="F34" s="110"/>
      <c r="G34" s="20"/>
      <c r="H34" s="20"/>
      <c r="I34" s="6"/>
      <c r="J34" s="32"/>
      <c r="K34" s="33"/>
      <c r="L34" s="34"/>
      <c r="M34" s="8"/>
      <c r="O34" s="19">
        <f t="shared" si="13"/>
        <v>0</v>
      </c>
      <c r="P34" s="19">
        <f t="shared" si="13"/>
        <v>0</v>
      </c>
      <c r="Q34" s="19">
        <f t="shared" si="13"/>
        <v>0</v>
      </c>
      <c r="R34" s="19">
        <f t="shared" si="13"/>
        <v>0</v>
      </c>
      <c r="S34" s="19">
        <f t="shared" si="13"/>
        <v>0</v>
      </c>
      <c r="T34" s="19">
        <f t="shared" si="13"/>
        <v>0</v>
      </c>
      <c r="U34" s="19">
        <f t="shared" si="13"/>
        <v>0</v>
      </c>
      <c r="W34" s="19">
        <f t="shared" si="14"/>
        <v>0</v>
      </c>
      <c r="X34" s="19">
        <f t="shared" si="14"/>
        <v>0</v>
      </c>
      <c r="Z34" s="19">
        <f t="shared" si="8"/>
        <v>0</v>
      </c>
      <c r="AA34" s="19">
        <f t="shared" si="8"/>
        <v>0</v>
      </c>
      <c r="AB34" s="19">
        <f t="shared" si="8"/>
        <v>0</v>
      </c>
      <c r="AC34" s="19">
        <f t="shared" si="8"/>
        <v>0</v>
      </c>
      <c r="AD34" s="19">
        <f t="shared" si="8"/>
        <v>0</v>
      </c>
      <c r="AE34" s="19">
        <f t="shared" si="8"/>
        <v>0</v>
      </c>
      <c r="AF34" s="19">
        <f t="shared" si="8"/>
        <v>0</v>
      </c>
      <c r="AG34" s="19">
        <f t="shared" si="8"/>
        <v>0</v>
      </c>
      <c r="AH34" s="19">
        <f t="shared" si="8"/>
        <v>0</v>
      </c>
      <c r="AJ34" s="19">
        <f t="shared" si="9"/>
        <v>0</v>
      </c>
    </row>
    <row r="35" spans="1:36" s="19" customFormat="1" ht="35.1" customHeight="1">
      <c r="A35" s="26"/>
      <c r="B35" s="27"/>
      <c r="C35" s="28"/>
      <c r="D35" s="29"/>
      <c r="E35" s="30"/>
      <c r="F35" s="30"/>
      <c r="G35" s="28"/>
      <c r="H35" s="31"/>
      <c r="I35" s="6"/>
      <c r="J35" s="32"/>
      <c r="K35" s="33"/>
      <c r="L35" s="34"/>
      <c r="M35" s="8"/>
      <c r="O35" s="19">
        <f t="shared" ref="O35:U37" si="16">IFERROR(FIND("MS",C35,5),0)</f>
        <v>0</v>
      </c>
      <c r="P35" s="19">
        <f t="shared" si="16"/>
        <v>0</v>
      </c>
      <c r="Q35" s="19">
        <f t="shared" si="16"/>
        <v>0</v>
      </c>
      <c r="R35" s="19">
        <f t="shared" si="16"/>
        <v>0</v>
      </c>
      <c r="S35" s="19">
        <f t="shared" si="16"/>
        <v>0</v>
      </c>
      <c r="T35" s="19">
        <f t="shared" si="16"/>
        <v>0</v>
      </c>
      <c r="U35" s="19">
        <f t="shared" si="16"/>
        <v>0</v>
      </c>
      <c r="W35" s="19">
        <f t="shared" si="14"/>
        <v>0</v>
      </c>
      <c r="X35" s="19">
        <f t="shared" si="14"/>
        <v>0</v>
      </c>
      <c r="Z35" s="19">
        <f t="shared" si="8"/>
        <v>0</v>
      </c>
      <c r="AA35" s="19">
        <f t="shared" si="8"/>
        <v>0</v>
      </c>
      <c r="AB35" s="19">
        <f t="shared" si="8"/>
        <v>0</v>
      </c>
      <c r="AC35" s="19">
        <f t="shared" si="8"/>
        <v>0</v>
      </c>
      <c r="AD35" s="19">
        <f t="shared" si="8"/>
        <v>0</v>
      </c>
      <c r="AE35" s="19">
        <f t="shared" si="8"/>
        <v>0</v>
      </c>
      <c r="AF35" s="19">
        <f t="shared" si="8"/>
        <v>0</v>
      </c>
      <c r="AG35" s="19">
        <f t="shared" si="8"/>
        <v>0</v>
      </c>
      <c r="AH35" s="19">
        <f t="shared" si="8"/>
        <v>0</v>
      </c>
      <c r="AJ35" s="19">
        <f t="shared" si="9"/>
        <v>0</v>
      </c>
    </row>
    <row r="36" spans="1:36" ht="25.15" customHeight="1">
      <c r="A36" s="26"/>
      <c r="B36" s="27"/>
      <c r="C36" s="28"/>
      <c r="D36" s="29"/>
      <c r="E36" s="30"/>
      <c r="F36" s="30"/>
      <c r="G36" s="28"/>
      <c r="H36" s="31"/>
      <c r="I36" s="6"/>
      <c r="J36" s="32"/>
      <c r="K36" s="33"/>
      <c r="L36" s="34"/>
      <c r="M36" s="8"/>
      <c r="O36" s="19">
        <f t="shared" si="16"/>
        <v>0</v>
      </c>
      <c r="P36" s="19">
        <f t="shared" si="16"/>
        <v>0</v>
      </c>
      <c r="Q36" s="19">
        <f t="shared" si="16"/>
        <v>0</v>
      </c>
      <c r="R36" s="19">
        <f t="shared" si="16"/>
        <v>0</v>
      </c>
      <c r="S36" s="19">
        <f t="shared" si="16"/>
        <v>0</v>
      </c>
      <c r="T36" s="19">
        <f t="shared" si="16"/>
        <v>0</v>
      </c>
      <c r="U36" s="19">
        <f t="shared" si="16"/>
        <v>0</v>
      </c>
      <c r="V36" s="19"/>
      <c r="W36" s="19">
        <f t="shared" si="14"/>
        <v>0</v>
      </c>
      <c r="X36" s="19">
        <f t="shared" si="14"/>
        <v>0</v>
      </c>
      <c r="Z36" s="19">
        <f t="shared" si="8"/>
        <v>0</v>
      </c>
      <c r="AA36" s="19">
        <f t="shared" si="8"/>
        <v>0</v>
      </c>
      <c r="AB36" s="19">
        <f t="shared" si="8"/>
        <v>0</v>
      </c>
      <c r="AC36" s="19">
        <f t="shared" si="8"/>
        <v>0</v>
      </c>
      <c r="AD36" s="19">
        <f t="shared" si="8"/>
        <v>0</v>
      </c>
      <c r="AE36" s="19">
        <f t="shared" si="8"/>
        <v>0</v>
      </c>
      <c r="AF36" s="19">
        <f t="shared" si="8"/>
        <v>0</v>
      </c>
      <c r="AG36" s="19">
        <f t="shared" si="8"/>
        <v>0</v>
      </c>
      <c r="AH36" s="19">
        <f t="shared" si="8"/>
        <v>0</v>
      </c>
      <c r="AJ36" s="19">
        <f t="shared" si="9"/>
        <v>0</v>
      </c>
    </row>
    <row r="37" spans="1:36" ht="25.15" customHeight="1" thickBot="1">
      <c r="A37" s="35"/>
      <c r="B37" s="36"/>
      <c r="C37" s="6"/>
      <c r="D37" s="6"/>
      <c r="E37" s="6"/>
      <c r="F37" s="6"/>
      <c r="G37" s="6"/>
      <c r="H37" s="6"/>
      <c r="I37" s="6"/>
      <c r="J37" s="32"/>
      <c r="K37" s="6"/>
      <c r="L37" s="6"/>
      <c r="M37" s="1"/>
      <c r="O37" s="19">
        <f t="shared" si="16"/>
        <v>0</v>
      </c>
      <c r="P37" s="19">
        <f t="shared" si="16"/>
        <v>0</v>
      </c>
      <c r="Q37" s="19">
        <f t="shared" si="16"/>
        <v>0</v>
      </c>
      <c r="R37" s="19">
        <f t="shared" si="16"/>
        <v>0</v>
      </c>
      <c r="S37" s="19">
        <f t="shared" si="16"/>
        <v>0</v>
      </c>
      <c r="T37" s="19">
        <f t="shared" si="16"/>
        <v>0</v>
      </c>
      <c r="U37" s="19">
        <f t="shared" si="16"/>
        <v>0</v>
      </c>
      <c r="V37" s="19"/>
      <c r="W37" s="19">
        <f t="shared" si="14"/>
        <v>0</v>
      </c>
      <c r="X37" s="19">
        <f t="shared" si="14"/>
        <v>0</v>
      </c>
      <c r="Z37" s="19">
        <f t="shared" si="8"/>
        <v>0</v>
      </c>
      <c r="AA37" s="19">
        <f t="shared" si="8"/>
        <v>0</v>
      </c>
      <c r="AB37" s="19">
        <f t="shared" si="8"/>
        <v>0</v>
      </c>
      <c r="AC37" s="19">
        <f t="shared" si="8"/>
        <v>0</v>
      </c>
      <c r="AD37" s="19">
        <f t="shared" si="8"/>
        <v>0</v>
      </c>
      <c r="AE37" s="19">
        <f t="shared" si="8"/>
        <v>0</v>
      </c>
      <c r="AF37" s="19">
        <f t="shared" si="8"/>
        <v>0</v>
      </c>
      <c r="AG37" s="19">
        <f t="shared" si="8"/>
        <v>0</v>
      </c>
      <c r="AH37" s="19">
        <f t="shared" si="8"/>
        <v>0</v>
      </c>
      <c r="AJ37" s="19">
        <f t="shared" si="9"/>
        <v>0</v>
      </c>
    </row>
    <row r="38" spans="1:36" ht="25.15" customHeight="1" thickBot="1">
      <c r="A38" s="544" t="s">
        <v>54</v>
      </c>
      <c r="B38" s="545"/>
      <c r="C38" s="545"/>
      <c r="D38" s="545"/>
      <c r="E38" s="545"/>
      <c r="F38" s="545"/>
      <c r="G38" s="545"/>
      <c r="H38" s="545"/>
      <c r="I38" s="545"/>
      <c r="J38" s="545"/>
      <c r="K38" s="545"/>
      <c r="L38" s="545"/>
      <c r="M38" s="545"/>
      <c r="N38" s="545"/>
      <c r="O38" s="37"/>
    </row>
    <row r="39" spans="1:36" ht="38.25" customHeight="1" thickBot="1">
      <c r="A39" s="546" t="s">
        <v>57</v>
      </c>
      <c r="B39" s="548" t="s">
        <v>116</v>
      </c>
      <c r="C39" s="548"/>
      <c r="D39" s="548"/>
      <c r="E39" s="548"/>
      <c r="F39" s="548"/>
      <c r="G39" s="549"/>
      <c r="H39" s="550" t="s">
        <v>55</v>
      </c>
      <c r="I39" s="551"/>
      <c r="J39" s="551"/>
      <c r="K39" s="551"/>
      <c r="L39" s="551"/>
      <c r="M39" s="551"/>
      <c r="N39" s="552" t="s">
        <v>58</v>
      </c>
      <c r="O39" s="38"/>
    </row>
    <row r="40" spans="1:36" ht="25.15" customHeight="1" thickBot="1">
      <c r="A40" s="547"/>
      <c r="B40" s="554">
        <f>A3</f>
        <v>43586</v>
      </c>
      <c r="C40" s="555"/>
      <c r="D40" s="97" t="s">
        <v>15</v>
      </c>
      <c r="E40" s="575" t="s">
        <v>50</v>
      </c>
      <c r="F40" s="576"/>
      <c r="G40" s="577"/>
      <c r="H40" s="578" t="s">
        <v>56</v>
      </c>
      <c r="I40" s="579"/>
      <c r="J40" s="580"/>
      <c r="K40" s="581" t="s">
        <v>52</v>
      </c>
      <c r="L40" s="582"/>
      <c r="M40" s="582"/>
      <c r="N40" s="553"/>
      <c r="O40" s="23"/>
    </row>
    <row r="41" spans="1:36" ht="25.15" customHeight="1" thickBot="1">
      <c r="A41" s="39"/>
      <c r="B41" s="568" t="str">
        <f>'TÜM YIL SAAT HESAPLAMA '!C2</f>
        <v>A kişisi</v>
      </c>
      <c r="C41" s="569"/>
      <c r="D41" s="98">
        <f t="shared" ref="D41:D54" si="17">(D75*I75)+(E75*K75)+(G75*L75)+(A41)+N41</f>
        <v>189</v>
      </c>
      <c r="E41" s="89" t="str">
        <f>K58</f>
        <v>A kişisi (MS)</v>
      </c>
      <c r="F41" s="90"/>
      <c r="G41" s="91">
        <f t="shared" ref="G41:G54" si="18">(L58*I75)+(M58*I75)+(N58*I75)-(L41*I75)+(L41*L75)+(O58*K75)+(A41)</f>
        <v>0</v>
      </c>
      <c r="H41" s="583" t="str">
        <f>B41</f>
        <v>A kişisi</v>
      </c>
      <c r="I41" s="583"/>
      <c r="J41" s="571">
        <v>1</v>
      </c>
      <c r="K41" s="572"/>
      <c r="L41" s="584"/>
      <c r="M41" s="585"/>
      <c r="N41" s="99"/>
      <c r="O41" s="40"/>
      <c r="P41" s="40"/>
    </row>
    <row r="42" spans="1:36" ht="25.15" customHeight="1" thickBot="1">
      <c r="A42" s="41"/>
      <c r="B42" s="568" t="str">
        <f>'TÜM YIL SAAT HESAPLAMA '!G2</f>
        <v>C kişisi</v>
      </c>
      <c r="C42" s="569"/>
      <c r="D42" s="98">
        <f t="shared" si="17"/>
        <v>154</v>
      </c>
      <c r="E42" s="92" t="str">
        <f t="shared" ref="E42:E54" si="19">K59</f>
        <v>C kişisi (MS)</v>
      </c>
      <c r="F42" s="93"/>
      <c r="G42" s="91">
        <f t="shared" si="18"/>
        <v>0</v>
      </c>
      <c r="H42" s="570" t="str">
        <f>B42</f>
        <v>C kişisi</v>
      </c>
      <c r="I42" s="570"/>
      <c r="J42" s="571">
        <v>1</v>
      </c>
      <c r="K42" s="572"/>
      <c r="L42" s="573"/>
      <c r="M42" s="574"/>
      <c r="N42" s="100"/>
      <c r="O42" s="40"/>
      <c r="P42" s="40"/>
    </row>
    <row r="43" spans="1:36" ht="25.15" customHeight="1" thickBot="1">
      <c r="A43" s="41"/>
      <c r="B43" s="568" t="str">
        <f>'TÜM YIL SAAT HESAPLAMA '!I2</f>
        <v>D kişisi</v>
      </c>
      <c r="C43" s="569"/>
      <c r="D43" s="98">
        <f t="shared" si="17"/>
        <v>55.5</v>
      </c>
      <c r="E43" s="92" t="str">
        <f t="shared" si="19"/>
        <v>D kişisi (MS)</v>
      </c>
      <c r="F43" s="93"/>
      <c r="G43" s="91">
        <f t="shared" si="18"/>
        <v>0</v>
      </c>
      <c r="H43" s="570" t="str">
        <f t="shared" ref="H43:H51" si="20">B43</f>
        <v>D kişisi</v>
      </c>
      <c r="I43" s="570"/>
      <c r="J43" s="571"/>
      <c r="K43" s="572"/>
      <c r="L43" s="573"/>
      <c r="M43" s="574"/>
      <c r="N43" s="101">
        <v>55.5</v>
      </c>
      <c r="O43" s="40"/>
      <c r="P43" s="42"/>
    </row>
    <row r="44" spans="1:36" ht="25.15" customHeight="1" thickBot="1">
      <c r="A44" s="41"/>
      <c r="B44" s="568" t="str">
        <f>'TÜM YIL SAAT HESAPLAMA '!K2</f>
        <v>E kişisi</v>
      </c>
      <c r="C44" s="569"/>
      <c r="D44" s="98">
        <f t="shared" si="17"/>
        <v>188</v>
      </c>
      <c r="E44" s="92" t="str">
        <f t="shared" si="19"/>
        <v>E kişisi (MS)</v>
      </c>
      <c r="F44" s="93"/>
      <c r="G44" s="91">
        <f t="shared" si="18"/>
        <v>0</v>
      </c>
      <c r="H44" s="570" t="str">
        <f t="shared" si="20"/>
        <v>E kişisi</v>
      </c>
      <c r="I44" s="570"/>
      <c r="J44" s="571">
        <v>1</v>
      </c>
      <c r="K44" s="586"/>
      <c r="L44" s="587"/>
      <c r="M44" s="587"/>
      <c r="N44" s="101">
        <v>34</v>
      </c>
      <c r="O44" s="40"/>
      <c r="P44" s="42"/>
    </row>
    <row r="45" spans="1:36" ht="24.6" customHeight="1" thickBot="1">
      <c r="A45" s="41">
        <v>-3</v>
      </c>
      <c r="B45" s="588" t="str">
        <f>'TÜM YIL SAAT HESAPLAMA '!M2</f>
        <v>F kişisi</v>
      </c>
      <c r="C45" s="569"/>
      <c r="D45" s="98">
        <f t="shared" si="17"/>
        <v>190</v>
      </c>
      <c r="E45" s="92" t="str">
        <f t="shared" si="19"/>
        <v>F kişisi (MS)</v>
      </c>
      <c r="F45" s="93"/>
      <c r="G45" s="91">
        <f t="shared" si="18"/>
        <v>13</v>
      </c>
      <c r="H45" s="570" t="str">
        <f t="shared" si="20"/>
        <v>F kişisi</v>
      </c>
      <c r="I45" s="570"/>
      <c r="J45" s="571">
        <v>2</v>
      </c>
      <c r="K45" s="572"/>
      <c r="L45" s="573"/>
      <c r="M45" s="574"/>
      <c r="N45" s="101"/>
      <c r="O45" s="40"/>
      <c r="P45" s="42"/>
    </row>
    <row r="46" spans="1:36" ht="25.15" customHeight="1" thickBot="1">
      <c r="A46" s="41"/>
      <c r="B46" s="568" t="str">
        <f>'TÜM YIL SAAT HESAPLAMA '!O2</f>
        <v>G kişisi</v>
      </c>
      <c r="C46" s="569"/>
      <c r="D46" s="98">
        <f t="shared" si="17"/>
        <v>193</v>
      </c>
      <c r="E46" s="92" t="str">
        <f t="shared" si="19"/>
        <v>G kişisi (MS)</v>
      </c>
      <c r="F46" s="93"/>
      <c r="G46" s="91">
        <f t="shared" si="18"/>
        <v>8</v>
      </c>
      <c r="H46" s="570" t="str">
        <f t="shared" si="20"/>
        <v>G kişisi</v>
      </c>
      <c r="I46" s="570"/>
      <c r="J46" s="571">
        <v>2</v>
      </c>
      <c r="K46" s="572"/>
      <c r="L46" s="573"/>
      <c r="M46" s="574"/>
      <c r="N46" s="101">
        <v>47</v>
      </c>
      <c r="O46" s="40"/>
      <c r="P46" s="42"/>
    </row>
    <row r="47" spans="1:36" ht="25.15" customHeight="1" thickBot="1">
      <c r="A47" s="41"/>
      <c r="B47" s="568" t="str">
        <f>'TÜM YIL SAAT HESAPLAMA '!Q2</f>
        <v>H kişisi</v>
      </c>
      <c r="C47" s="569"/>
      <c r="D47" s="98">
        <f t="shared" si="17"/>
        <v>171.5</v>
      </c>
      <c r="E47" s="92" t="str">
        <f t="shared" si="19"/>
        <v>H kişisi (MS)</v>
      </c>
      <c r="F47" s="93"/>
      <c r="G47" s="91">
        <f t="shared" si="18"/>
        <v>0</v>
      </c>
      <c r="H47" s="570" t="str">
        <f t="shared" si="20"/>
        <v>H kişisi</v>
      </c>
      <c r="I47" s="570"/>
      <c r="J47" s="571"/>
      <c r="K47" s="572"/>
      <c r="L47" s="573"/>
      <c r="M47" s="574"/>
      <c r="N47" s="101"/>
      <c r="O47" s="40"/>
      <c r="P47" s="42"/>
    </row>
    <row r="48" spans="1:36" ht="25.15" customHeight="1" thickBot="1">
      <c r="A48" s="41"/>
      <c r="B48" s="568" t="str">
        <f>'TÜM YIL SAAT HESAPLAMA '!S2</f>
        <v>I kişisi</v>
      </c>
      <c r="C48" s="569"/>
      <c r="D48" s="98">
        <f t="shared" si="17"/>
        <v>170</v>
      </c>
      <c r="E48" s="92" t="str">
        <f t="shared" si="19"/>
        <v>I kişisi (MS)</v>
      </c>
      <c r="F48" s="93"/>
      <c r="G48" s="94">
        <f t="shared" si="18"/>
        <v>0</v>
      </c>
      <c r="H48" s="591" t="str">
        <f t="shared" si="20"/>
        <v>I kişisi</v>
      </c>
      <c r="I48" s="592"/>
      <c r="J48" s="571">
        <v>2</v>
      </c>
      <c r="K48" s="572"/>
      <c r="L48" s="573"/>
      <c r="M48" s="574"/>
      <c r="N48" s="101"/>
      <c r="O48" s="40"/>
      <c r="P48" s="42"/>
    </row>
    <row r="49" spans="1:17" ht="25.15" customHeight="1" thickBot="1">
      <c r="A49" s="41"/>
      <c r="B49" s="568" t="s">
        <v>173</v>
      </c>
      <c r="C49" s="569"/>
      <c r="D49" s="98">
        <f t="shared" si="17"/>
        <v>170</v>
      </c>
      <c r="E49" s="92" t="str">
        <f t="shared" si="19"/>
        <v>J kişisi (MS)</v>
      </c>
      <c r="F49" s="93"/>
      <c r="G49" s="94">
        <f t="shared" si="18"/>
        <v>0</v>
      </c>
      <c r="H49" s="591" t="str">
        <f t="shared" si="20"/>
        <v>J kişisi</v>
      </c>
      <c r="I49" s="592"/>
      <c r="J49" s="571">
        <v>2</v>
      </c>
      <c r="K49" s="572"/>
      <c r="L49" s="573"/>
      <c r="M49" s="574"/>
      <c r="N49" s="101"/>
      <c r="O49" s="40"/>
      <c r="P49" s="42"/>
    </row>
    <row r="50" spans="1:17" ht="27" customHeight="1" thickBot="1">
      <c r="A50" s="41"/>
      <c r="B50" s="589" t="str">
        <f>'TÜM YIL SAAT HESAPLAMA '!W2</f>
        <v>K kişisi</v>
      </c>
      <c r="C50" s="590"/>
      <c r="D50" s="98">
        <f t="shared" si="17"/>
        <v>173</v>
      </c>
      <c r="E50" s="92" t="str">
        <f t="shared" si="19"/>
        <v>K kişisi (MS)</v>
      </c>
      <c r="F50" s="93"/>
      <c r="G50" s="94">
        <f t="shared" si="18"/>
        <v>0</v>
      </c>
      <c r="H50" s="591" t="str">
        <f t="shared" si="20"/>
        <v>K kişisi</v>
      </c>
      <c r="I50" s="592"/>
      <c r="J50" s="571"/>
      <c r="K50" s="572"/>
      <c r="L50" s="573"/>
      <c r="M50" s="574"/>
      <c r="N50" s="101"/>
      <c r="O50" s="40"/>
      <c r="P50" s="42"/>
    </row>
    <row r="51" spans="1:17" ht="27" customHeight="1" thickBot="1">
      <c r="A51" s="41"/>
      <c r="B51" s="568" t="str">
        <f>'TÜM YIL SAAT HESAPLAMA '!Y2</f>
        <v>L kişisi</v>
      </c>
      <c r="C51" s="569"/>
      <c r="D51" s="98">
        <f t="shared" si="17"/>
        <v>0</v>
      </c>
      <c r="E51" s="92" t="str">
        <f t="shared" si="19"/>
        <v>L kişisi (MS)</v>
      </c>
      <c r="F51" s="93"/>
      <c r="G51" s="94">
        <f t="shared" si="18"/>
        <v>0</v>
      </c>
      <c r="H51" s="591" t="str">
        <f t="shared" si="20"/>
        <v>L kişisi</v>
      </c>
      <c r="I51" s="592"/>
      <c r="J51" s="571"/>
      <c r="K51" s="572"/>
      <c r="L51" s="573"/>
      <c r="M51" s="574"/>
      <c r="N51" s="101"/>
      <c r="O51" s="40"/>
      <c r="P51" s="42"/>
    </row>
    <row r="52" spans="1:17" ht="27" customHeight="1" thickBot="1">
      <c r="A52" s="41"/>
      <c r="B52" s="568" t="str">
        <f>'TÜM YIL SAAT HESAPLAMA '!AA2</f>
        <v>M kişisi</v>
      </c>
      <c r="C52" s="569"/>
      <c r="D52" s="98">
        <f t="shared" si="17"/>
        <v>156</v>
      </c>
      <c r="E52" s="92" t="str">
        <f t="shared" si="19"/>
        <v>M kişisi (MS)</v>
      </c>
      <c r="F52" s="93"/>
      <c r="G52" s="94">
        <f t="shared" si="18"/>
        <v>0</v>
      </c>
      <c r="H52" s="591" t="str">
        <f>B52</f>
        <v>M kişisi</v>
      </c>
      <c r="I52" s="592"/>
      <c r="J52" s="571">
        <v>1</v>
      </c>
      <c r="K52" s="572"/>
      <c r="L52" s="573"/>
      <c r="M52" s="574"/>
      <c r="N52" s="101"/>
      <c r="O52" s="40"/>
      <c r="P52" s="42"/>
    </row>
    <row r="53" spans="1:17" ht="27" customHeight="1" thickBot="1">
      <c r="A53" s="41"/>
      <c r="B53" s="568" t="str">
        <f>'TÜM YIL SAAT HESAPLAMA '!AC2</f>
        <v>N kişisi</v>
      </c>
      <c r="C53" s="569"/>
      <c r="D53" s="98">
        <f t="shared" si="17"/>
        <v>0</v>
      </c>
      <c r="E53" s="92" t="str">
        <f t="shared" si="19"/>
        <v>N kişisi (MS)</v>
      </c>
      <c r="F53" s="93"/>
      <c r="G53" s="94">
        <f t="shared" si="18"/>
        <v>0</v>
      </c>
      <c r="H53" s="591" t="str">
        <f t="shared" ref="H53:H54" si="21">B53</f>
        <v>N kişisi</v>
      </c>
      <c r="I53" s="592"/>
      <c r="J53" s="571"/>
      <c r="K53" s="572"/>
      <c r="L53" s="573"/>
      <c r="M53" s="574"/>
      <c r="N53" s="101"/>
      <c r="O53" s="40"/>
      <c r="P53" s="42"/>
    </row>
    <row r="54" spans="1:17" s="43" customFormat="1" ht="26.25" customHeight="1" thickBot="1">
      <c r="A54" s="41"/>
      <c r="B54" s="593" t="str">
        <f>'TÜM YIL SAAT HESAPLAMA '!AE2</f>
        <v>YENİ PERSONEL 3</v>
      </c>
      <c r="C54" s="594"/>
      <c r="D54" s="98">
        <f t="shared" si="17"/>
        <v>0</v>
      </c>
      <c r="E54" s="95" t="str">
        <f t="shared" si="19"/>
        <v>YENİ PERSONEL 3 (MS)</v>
      </c>
      <c r="F54" s="96"/>
      <c r="G54" s="94">
        <f t="shared" si="18"/>
        <v>0</v>
      </c>
      <c r="H54" s="595" t="str">
        <f t="shared" si="21"/>
        <v>YENİ PERSONEL 3</v>
      </c>
      <c r="I54" s="596"/>
      <c r="J54" s="571"/>
      <c r="K54" s="572"/>
      <c r="L54" s="597"/>
      <c r="M54" s="598"/>
      <c r="N54" s="101"/>
      <c r="O54" s="40"/>
      <c r="P54" s="42"/>
    </row>
    <row r="55" spans="1:17" ht="19.899999999999999" hidden="1" customHeight="1" thickBot="1">
      <c r="A55" s="44"/>
      <c r="B55" s="599"/>
      <c r="C55" s="599"/>
      <c r="D55" s="7"/>
      <c r="E55" s="7"/>
      <c r="F55" s="7"/>
      <c r="G55" s="45"/>
      <c r="H55" s="208"/>
      <c r="I55" s="46"/>
      <c r="J55" s="208"/>
      <c r="K55" s="47"/>
      <c r="L55" s="48"/>
      <c r="M55" s="49"/>
      <c r="N55" s="50"/>
      <c r="O55" s="40"/>
      <c r="P55" s="42"/>
    </row>
    <row r="56" spans="1:17" ht="19.899999999999999" hidden="1" customHeight="1">
      <c r="A56" s="44"/>
      <c r="B56" s="599"/>
      <c r="C56" s="599"/>
      <c r="D56" s="4" t="s">
        <v>9</v>
      </c>
      <c r="E56" s="5" t="s">
        <v>2</v>
      </c>
      <c r="F56" s="5"/>
      <c r="G56" s="51" t="s">
        <v>10</v>
      </c>
      <c r="H56" s="51" t="s">
        <v>9</v>
      </c>
      <c r="I56" s="52" t="s">
        <v>17</v>
      </c>
      <c r="J56" s="209"/>
      <c r="K56" s="53"/>
      <c r="L56" s="601" t="s">
        <v>48</v>
      </c>
      <c r="M56" s="603" t="s">
        <v>49</v>
      </c>
      <c r="N56" s="606" t="s">
        <v>47</v>
      </c>
      <c r="O56" s="607" t="s">
        <v>46</v>
      </c>
      <c r="P56" s="40"/>
      <c r="Q56" s="42"/>
    </row>
    <row r="57" spans="1:17" ht="19.899999999999999" hidden="1" customHeight="1" thickBot="1">
      <c r="A57" s="44"/>
      <c r="B57" s="600"/>
      <c r="C57" s="600"/>
      <c r="D57" s="54" t="s">
        <v>8</v>
      </c>
      <c r="E57" s="55" t="s">
        <v>8</v>
      </c>
      <c r="F57" s="55"/>
      <c r="G57" s="55" t="s">
        <v>8</v>
      </c>
      <c r="H57" s="55" t="s">
        <v>1</v>
      </c>
      <c r="I57" s="56" t="s">
        <v>11</v>
      </c>
      <c r="J57" s="57"/>
      <c r="K57" s="58"/>
      <c r="L57" s="602"/>
      <c r="M57" s="603"/>
      <c r="N57" s="606"/>
      <c r="O57" s="607"/>
      <c r="P57" s="40"/>
      <c r="Q57" s="42"/>
    </row>
    <row r="58" spans="1:17" ht="19.899999999999999" hidden="1" customHeight="1">
      <c r="A58" s="44"/>
      <c r="B58" s="604" t="str">
        <f>B41</f>
        <v>A kişisi</v>
      </c>
      <c r="C58" s="605"/>
      <c r="D58" s="59">
        <f>COUNTIF(C3:F36,"*" &amp; B58 &amp; "*")</f>
        <v>20</v>
      </c>
      <c r="E58" s="60">
        <f>COUNTIF(H3:H37,"*" &amp; B58 &amp; "*")</f>
        <v>2</v>
      </c>
      <c r="F58" s="60"/>
      <c r="G58" s="60">
        <f>COUNTIF(K3:L37,"*" &amp; B58 &amp; "*")</f>
        <v>2</v>
      </c>
      <c r="H58" s="60">
        <f>COUNTIF(G3:G36,"*" &amp; B58 &amp; "*")</f>
        <v>0</v>
      </c>
      <c r="I58" s="61">
        <f>J41</f>
        <v>1</v>
      </c>
      <c r="J58" s="209"/>
      <c r="K58" s="210" t="str">
        <f>B58&amp;" "&amp;"(MS)"</f>
        <v>A kişisi (MS)</v>
      </c>
      <c r="L58" s="62">
        <f>COUNTIF(C3:F36,"*" &amp; K58 &amp; "*")</f>
        <v>0</v>
      </c>
      <c r="M58" s="63">
        <f>COUNTIF(H3:H37,"*" &amp; K58 &amp; "*")</f>
        <v>0</v>
      </c>
      <c r="N58" s="64">
        <f>COUNTIF(K3:L37,"*" &amp; K58 &amp; "*")</f>
        <v>0</v>
      </c>
      <c r="O58" s="33">
        <f>COUNTIF(G3:G36,"*" &amp; K58 &amp; "*")</f>
        <v>0</v>
      </c>
      <c r="P58" s="40"/>
      <c r="Q58" s="42"/>
    </row>
    <row r="59" spans="1:17" ht="19.899999999999999" hidden="1" customHeight="1">
      <c r="A59" s="44"/>
      <c r="B59" s="604" t="str">
        <f t="shared" ref="B59:B68" si="22">B42</f>
        <v>C kişisi</v>
      </c>
      <c r="C59" s="605"/>
      <c r="D59" s="65">
        <f>COUNTIF(C3:F36,"*" &amp; B59 &amp; "*")</f>
        <v>8</v>
      </c>
      <c r="E59" s="60">
        <f>COUNTIF(H3:H37,"*" &amp; B59 &amp; "*")</f>
        <v>0</v>
      </c>
      <c r="F59" s="60"/>
      <c r="G59" s="60">
        <f>COUNTIF(K3:L37,"*" &amp; B59 &amp; "*")</f>
        <v>0</v>
      </c>
      <c r="H59" s="60">
        <f>COUNTIF(G3:G36,"*" &amp; B59 &amp; "*")</f>
        <v>6</v>
      </c>
      <c r="I59" s="66">
        <f>J42</f>
        <v>1</v>
      </c>
      <c r="J59" s="67"/>
      <c r="K59" s="210" t="str">
        <f>B59&amp;" "&amp;"(MS)"</f>
        <v>C kişisi (MS)</v>
      </c>
      <c r="L59" s="62">
        <f>COUNTIF(C3:F36,"*" &amp; K59 &amp; "*")</f>
        <v>0</v>
      </c>
      <c r="M59" s="63">
        <f>COUNTIF(H3:H37,"*" &amp; K59 &amp; "*")</f>
        <v>0</v>
      </c>
      <c r="N59" s="64">
        <f>COUNTIF(K3:L37,"*" &amp; K59 &amp; "*")</f>
        <v>0</v>
      </c>
      <c r="O59" s="33">
        <f>COUNTIF(G3:G36,"*" &amp; K59 &amp; "*")</f>
        <v>0</v>
      </c>
      <c r="P59" s="40"/>
      <c r="Q59" s="42"/>
    </row>
    <row r="60" spans="1:17" ht="19.899999999999999" hidden="1" customHeight="1">
      <c r="A60" s="44"/>
      <c r="B60" s="604" t="str">
        <f t="shared" si="22"/>
        <v>D kişisi</v>
      </c>
      <c r="C60" s="605"/>
      <c r="D60" s="59">
        <f>COUNTIF(C3:F36,"*" &amp; B60 &amp; "*")</f>
        <v>0</v>
      </c>
      <c r="E60" s="60">
        <f>COUNTIF(H3:H37,"*" &amp; B60 &amp; "*")</f>
        <v>0</v>
      </c>
      <c r="F60" s="60"/>
      <c r="G60" s="60">
        <f>COUNTIF(K3:L37,"*" &amp; B60 &amp; "*")</f>
        <v>0</v>
      </c>
      <c r="H60" s="60">
        <f>COUNTIF(G3:G36,"*" &amp; B60 &amp; "*")</f>
        <v>0</v>
      </c>
      <c r="I60" s="61">
        <f t="shared" ref="I60:I71" si="23">J43</f>
        <v>0</v>
      </c>
      <c r="J60" s="67"/>
      <c r="K60" s="210" t="str">
        <f t="shared" ref="K60:K71" si="24">B60&amp;" "&amp;"(MS)"</f>
        <v>D kişisi (MS)</v>
      </c>
      <c r="L60" s="62">
        <f>COUNTIF(C3:F36,"*" &amp; K60 &amp; "*")</f>
        <v>0</v>
      </c>
      <c r="M60" s="63">
        <f>COUNTIF(H3:H37,"*" &amp; K60 &amp; "*")</f>
        <v>0</v>
      </c>
      <c r="N60" s="64">
        <f>COUNTIF(K3:L37,"*" &amp; K60 &amp; "*")</f>
        <v>0</v>
      </c>
      <c r="O60" s="33">
        <f>COUNTIF(G3:G36,"*" &amp; K60 &amp; "*")</f>
        <v>0</v>
      </c>
      <c r="P60" s="40"/>
      <c r="Q60" s="42"/>
    </row>
    <row r="61" spans="1:17" ht="19.899999999999999" hidden="1" customHeight="1">
      <c r="A61" s="44"/>
      <c r="B61" s="604" t="str">
        <f>B44</f>
        <v>E kişisi</v>
      </c>
      <c r="C61" s="605"/>
      <c r="D61" s="59">
        <f>COUNTIF(C3:F36,"*" &amp; B61 &amp; "*")</f>
        <v>8</v>
      </c>
      <c r="E61" s="60">
        <f>COUNTIF(H3:H37,"*" &amp; B61 &amp; "*")</f>
        <v>0</v>
      </c>
      <c r="F61" s="60"/>
      <c r="G61" s="60">
        <f>COUNTIF(K3:L37,"*" &amp; B61 &amp; "*")</f>
        <v>0</v>
      </c>
      <c r="H61" s="60">
        <f>COUNTIF(G3:G36,"*" &amp; B61 &amp; "*")</f>
        <v>6</v>
      </c>
      <c r="I61" s="66">
        <f t="shared" si="23"/>
        <v>1</v>
      </c>
      <c r="J61" s="67"/>
      <c r="K61" s="210" t="str">
        <f t="shared" si="24"/>
        <v>E kişisi (MS)</v>
      </c>
      <c r="L61" s="62">
        <f>COUNTIF(C3:F36,"*" &amp; K61 &amp; "*")</f>
        <v>0</v>
      </c>
      <c r="M61" s="63">
        <f>COUNTIF(H3:H37,"*" &amp; K61 &amp; "*")</f>
        <v>0</v>
      </c>
      <c r="N61" s="64">
        <f>COUNTIF(K3:L37,"*" &amp; K61 &amp; "*")</f>
        <v>0</v>
      </c>
      <c r="O61" s="33">
        <f>COUNTIF(G3:G36,"*" &amp; K61 &amp; "*")</f>
        <v>0</v>
      </c>
      <c r="P61" s="40"/>
      <c r="Q61" s="42"/>
    </row>
    <row r="62" spans="1:17" ht="27" hidden="1" customHeight="1">
      <c r="A62" s="44"/>
      <c r="B62" s="604" t="str">
        <f>B45</f>
        <v>F kişisi</v>
      </c>
      <c r="C62" s="605"/>
      <c r="D62" s="59">
        <f>COUNTIF(C3:F36,"*" &amp; B62 &amp; "*")</f>
        <v>10</v>
      </c>
      <c r="E62" s="60">
        <f>COUNTIF(H3:H37,"*" &amp; B62 &amp; "*")</f>
        <v>0</v>
      </c>
      <c r="F62" s="60"/>
      <c r="G62" s="60">
        <f>COUNTIF(K3:L37,"*" &amp; B62 &amp; "*")</f>
        <v>11</v>
      </c>
      <c r="H62" s="60">
        <f>COUNTIF(G3:G36,"*" &amp; B62 &amp; "*")</f>
        <v>2</v>
      </c>
      <c r="I62" s="61">
        <f>J45</f>
        <v>2</v>
      </c>
      <c r="J62" s="67"/>
      <c r="K62" s="210" t="str">
        <f t="shared" si="24"/>
        <v>F kişisi (MS)</v>
      </c>
      <c r="L62" s="59">
        <f>COUNTIF(C3:F36,"*" &amp; K62 &amp; "*")</f>
        <v>2</v>
      </c>
      <c r="M62" s="63">
        <f>COUNTIF(H3:H37,"*" &amp; K62 &amp; "*")</f>
        <v>0</v>
      </c>
      <c r="N62" s="64">
        <f>COUNTIF(K3:L37,"*" &amp; K62 &amp; "*")</f>
        <v>0</v>
      </c>
      <c r="O62" s="33">
        <f>COUNTIF(G3:G36,"*" &amp; K62 &amp; "*")</f>
        <v>0</v>
      </c>
      <c r="P62" s="40"/>
      <c r="Q62" s="42"/>
    </row>
    <row r="63" spans="1:17" ht="27" hidden="1" customHeight="1">
      <c r="A63" s="44"/>
      <c r="B63" s="604" t="str">
        <f t="shared" si="22"/>
        <v>G kişisi</v>
      </c>
      <c r="C63" s="605"/>
      <c r="D63" s="59">
        <f>COUNTIF(C3:F36,"*" &amp; B63 &amp; "*")</f>
        <v>4</v>
      </c>
      <c r="E63" s="60">
        <f>COUNTIF(H3:H37,"*" &amp; B63 &amp; "*")</f>
        <v>1</v>
      </c>
      <c r="F63" s="60"/>
      <c r="G63" s="60">
        <f>COUNTIF(K3:L37,"*" &amp; B63 &amp; "*")</f>
        <v>14</v>
      </c>
      <c r="H63" s="60">
        <f>COUNTIF(G3:G36,"*" &amp; B63 &amp; "*")</f>
        <v>0</v>
      </c>
      <c r="I63" s="66">
        <f t="shared" si="23"/>
        <v>2</v>
      </c>
      <c r="J63" s="67"/>
      <c r="K63" s="210" t="str">
        <f t="shared" si="24"/>
        <v>G kişisi (MS)</v>
      </c>
      <c r="L63" s="59">
        <f>COUNTIF(C3:F36,"*" &amp; K63 &amp; "*")</f>
        <v>0</v>
      </c>
      <c r="M63" s="63">
        <f>COUNTIF(H3:H37,"*" &amp; K63 &amp; "*")</f>
        <v>0</v>
      </c>
      <c r="N63" s="64">
        <f>COUNTIF(K3:L37,"*" &amp; K63 &amp; "*")</f>
        <v>1</v>
      </c>
      <c r="O63" s="33">
        <f>COUNTIF(G3:G36,"*" &amp; K63 &amp; "*")</f>
        <v>0</v>
      </c>
      <c r="P63" s="40"/>
      <c r="Q63" s="42"/>
    </row>
    <row r="64" spans="1:17" ht="27" hidden="1" customHeight="1">
      <c r="A64" s="44"/>
      <c r="B64" s="604" t="str">
        <f t="shared" si="22"/>
        <v>H kişisi</v>
      </c>
      <c r="C64" s="605"/>
      <c r="D64" s="59">
        <f>COUNTIF(C3:F36,"*" &amp; B64 &amp; "*")</f>
        <v>4</v>
      </c>
      <c r="E64" s="60">
        <f>COUNTIF(H3:H37,"*" &amp; B64 &amp; "*")</f>
        <v>0</v>
      </c>
      <c r="F64" s="60"/>
      <c r="G64" s="60">
        <f>COUNTIF(K3:L37,"*" &amp; B64 &amp; "*")</f>
        <v>0</v>
      </c>
      <c r="H64" s="60">
        <f>COUNTIF(G3:G36,"*" &amp; B64 &amp; "*")</f>
        <v>9</v>
      </c>
      <c r="I64" s="61">
        <f t="shared" si="23"/>
        <v>0</v>
      </c>
      <c r="J64" s="68"/>
      <c r="K64" s="210" t="str">
        <f t="shared" si="24"/>
        <v>H kişisi (MS)</v>
      </c>
      <c r="L64" s="59">
        <f>COUNTIF(C3:F36,"*" &amp; K64 &amp; "*")</f>
        <v>0</v>
      </c>
      <c r="M64" s="63">
        <f>COUNTIF(K3:L37,"*" &amp; K64 &amp; "*")</f>
        <v>0</v>
      </c>
      <c r="N64" s="64">
        <f>COUNTIF(K3:L37,"*" &amp; K64 &amp; "*")</f>
        <v>0</v>
      </c>
      <c r="O64" s="33">
        <f>COUNTIF(G3:G36,"*" &amp; K64 &amp; "*")</f>
        <v>0</v>
      </c>
      <c r="P64" s="40"/>
      <c r="Q64" s="42"/>
    </row>
    <row r="65" spans="1:17" ht="27" hidden="1" customHeight="1">
      <c r="A65" s="44"/>
      <c r="B65" s="604" t="str">
        <f t="shared" si="22"/>
        <v>I kişisi</v>
      </c>
      <c r="C65" s="605"/>
      <c r="D65" s="59">
        <f>COUNTIF(C3:F36,"*" &amp; B65 &amp; "*")</f>
        <v>0</v>
      </c>
      <c r="E65" s="60">
        <f>COUNTIF(H3:H37,"*" &amp; B65 &amp; "*")</f>
        <v>0</v>
      </c>
      <c r="F65" s="60"/>
      <c r="G65" s="60">
        <f>COUNTIF(K3:L37,"*" &amp; B65 &amp; "*")</f>
        <v>22</v>
      </c>
      <c r="H65" s="60">
        <f>COUNTIF(G3:G36,"*" &amp; B65 &amp; "*")</f>
        <v>0</v>
      </c>
      <c r="I65" s="66">
        <f>J48</f>
        <v>2</v>
      </c>
      <c r="J65" s="67"/>
      <c r="K65" s="210" t="str">
        <f t="shared" si="24"/>
        <v>I kişisi (MS)</v>
      </c>
      <c r="L65" s="59">
        <f>COUNTIF(C3:F36,"*" &amp; K65 &amp; "*")</f>
        <v>0</v>
      </c>
      <c r="M65" s="63">
        <f>COUNTIF(K3:L37,"*" &amp; K65 &amp; "*")</f>
        <v>0</v>
      </c>
      <c r="N65" s="64">
        <f>COUNTIF(K3:L37,"*" &amp; K65 &amp; "*")</f>
        <v>0</v>
      </c>
      <c r="O65" s="33">
        <f>COUNTIF(G3:G36,"*" &amp; K65 &amp; "*")</f>
        <v>0</v>
      </c>
      <c r="P65" s="40"/>
      <c r="Q65" s="42"/>
    </row>
    <row r="66" spans="1:17" ht="23.25" hidden="1" customHeight="1">
      <c r="A66" s="44"/>
      <c r="B66" s="604" t="str">
        <f t="shared" si="22"/>
        <v>J kişisi</v>
      </c>
      <c r="C66" s="605"/>
      <c r="D66" s="59">
        <f>COUNTIF(C3:F36,"*" &amp; B66 &amp; "*")</f>
        <v>0</v>
      </c>
      <c r="E66" s="60">
        <f>COUNTIF(H3:H37,"*" &amp; B66 &amp; "*")</f>
        <v>22</v>
      </c>
      <c r="F66" s="60"/>
      <c r="G66" s="60">
        <f>COUNTIF(K3:L37,"*" &amp; B66 &amp; "*")</f>
        <v>0</v>
      </c>
      <c r="H66" s="60">
        <f>COUNTIF(G3:G36,"*" &amp; B66 &amp; "*")</f>
        <v>0</v>
      </c>
      <c r="I66" s="61">
        <f t="shared" si="23"/>
        <v>2</v>
      </c>
      <c r="J66" s="67"/>
      <c r="K66" s="210" t="str">
        <f t="shared" si="24"/>
        <v>J kişisi (MS)</v>
      </c>
      <c r="L66" s="59">
        <f>COUNTIF(C3:F36,"*" &amp; K66 &amp; "*")</f>
        <v>0</v>
      </c>
      <c r="M66" s="63">
        <f>COUNTIF(H3:H37,"*" &amp; K66 &amp; "*")</f>
        <v>0</v>
      </c>
      <c r="N66" s="64">
        <f>COUNTIF(K3:L37,"*" &amp; K66 &amp; "*")</f>
        <v>0</v>
      </c>
      <c r="O66" s="33">
        <f>COUNTIF(G3:G36,"*" &amp; K66 &amp; "*")</f>
        <v>0</v>
      </c>
      <c r="P66" s="40"/>
      <c r="Q66" s="42"/>
    </row>
    <row r="67" spans="1:17" ht="27" hidden="1" customHeight="1">
      <c r="A67" s="44"/>
      <c r="B67" s="604" t="str">
        <f t="shared" si="22"/>
        <v>K kişisi</v>
      </c>
      <c r="C67" s="605"/>
      <c r="D67" s="59">
        <f>COUNTIF(C3:F36,"*" &amp; B67 &amp; "*")</f>
        <v>10</v>
      </c>
      <c r="E67" s="60">
        <f>COUNTIF(H3:H37,"*" &amp; B67 &amp; "*")</f>
        <v>0</v>
      </c>
      <c r="F67" s="60"/>
      <c r="G67" s="60">
        <f>COUNTIF(K3:L37,"*" &amp; B67 &amp; "*")</f>
        <v>0</v>
      </c>
      <c r="H67" s="60">
        <f>COUNTIF(G3:G36,"*" &amp; B67&amp; "*")</f>
        <v>6</v>
      </c>
      <c r="I67" s="66">
        <f t="shared" si="23"/>
        <v>0</v>
      </c>
      <c r="J67" s="67"/>
      <c r="K67" s="210" t="str">
        <f t="shared" si="24"/>
        <v>K kişisi (MS)</v>
      </c>
      <c r="L67" s="59">
        <f>COUNTIF(C3:F36,"*" &amp; K67 &amp; "*")</f>
        <v>0</v>
      </c>
      <c r="M67" s="63">
        <f>COUNTIF(H3:H37,"*" &amp; K67 &amp; "*")</f>
        <v>0</v>
      </c>
      <c r="N67" s="64">
        <f>COUNTIF(K3:L37,"*" &amp; K67 &amp; "*")</f>
        <v>0</v>
      </c>
      <c r="O67" s="33">
        <f>COUNTIF(G3:G36,"*" &amp; K67&amp; "*")</f>
        <v>0</v>
      </c>
      <c r="P67" s="40"/>
      <c r="Q67" s="42"/>
    </row>
    <row r="68" spans="1:17" ht="27" hidden="1" customHeight="1">
      <c r="A68" s="44"/>
      <c r="B68" s="604" t="str">
        <f t="shared" si="22"/>
        <v>L kişisi</v>
      </c>
      <c r="C68" s="605"/>
      <c r="D68" s="59">
        <f>COUNTIF(C3:F36,"*" &amp; B68 &amp; "*")</f>
        <v>0</v>
      </c>
      <c r="E68" s="60">
        <f>COUNTIF(H3:H37,"*" &amp; B68 &amp; "*")</f>
        <v>0</v>
      </c>
      <c r="F68" s="60"/>
      <c r="G68" s="60">
        <f>COUNTIF(K3:L37,"*" &amp; B68 &amp; "*")</f>
        <v>0</v>
      </c>
      <c r="H68" s="60">
        <f>COUNTIF(G3:G36,"*" &amp; B68 &amp; "*")</f>
        <v>0</v>
      </c>
      <c r="I68" s="61">
        <f t="shared" si="23"/>
        <v>0</v>
      </c>
      <c r="J68" s="67"/>
      <c r="K68" s="210" t="str">
        <f t="shared" si="24"/>
        <v>L kişisi (MS)</v>
      </c>
      <c r="L68" s="59">
        <f>COUNTIF(C3:F36,"*" &amp; K68 &amp; "*")</f>
        <v>0</v>
      </c>
      <c r="M68" s="63">
        <f>COUNTIF(H3:H37,"*" &amp; K68 &amp; "*")</f>
        <v>0</v>
      </c>
      <c r="N68" s="64">
        <f>COUNTIF(K3:L37,"*" &amp; K68 &amp; "*")</f>
        <v>0</v>
      </c>
      <c r="O68" s="33">
        <f>COUNTIF(G3:G36,"*" &amp; K68 &amp; "*")</f>
        <v>0</v>
      </c>
      <c r="P68" s="40"/>
      <c r="Q68" s="42"/>
    </row>
    <row r="69" spans="1:17" ht="27" hidden="1" customHeight="1">
      <c r="A69" s="44"/>
      <c r="B69" s="604" t="str">
        <f>B52</f>
        <v>M kişisi</v>
      </c>
      <c r="C69" s="605"/>
      <c r="D69" s="59">
        <f>COUNTIF(C3:F36,"*" &amp; B69 &amp; "*")</f>
        <v>15</v>
      </c>
      <c r="E69" s="60">
        <f>COUNTIF(H3:H37,"*" &amp; B69 &amp; "*")</f>
        <v>1</v>
      </c>
      <c r="F69" s="60"/>
      <c r="G69" s="60">
        <f>COUNTIF(K3:L37,"*" &amp; B69 &amp; "*")</f>
        <v>0</v>
      </c>
      <c r="H69" s="60">
        <f>COUNTIF(G3:G36,"*" &amp; B69 &amp; "*")</f>
        <v>2</v>
      </c>
      <c r="I69" s="66">
        <f t="shared" si="23"/>
        <v>1</v>
      </c>
      <c r="J69" s="209"/>
      <c r="K69" s="210" t="str">
        <f t="shared" si="24"/>
        <v>M kişisi (MS)</v>
      </c>
      <c r="L69" s="59">
        <f>COUNTIF(C3:F36,"*" &amp; K69 &amp; "*")</f>
        <v>0</v>
      </c>
      <c r="M69" s="63">
        <f>COUNTIF(H3:H37,"*" &amp; K69 &amp; "*")</f>
        <v>0</v>
      </c>
      <c r="N69" s="64">
        <f>COUNTIF(K3:L37,"*" &amp; K69 &amp; "*")</f>
        <v>0</v>
      </c>
      <c r="O69" s="33">
        <f>COUNTIF(G3:G36,"*" &amp; K69 &amp; "*")</f>
        <v>0</v>
      </c>
      <c r="P69" s="40"/>
      <c r="Q69" s="42"/>
    </row>
    <row r="70" spans="1:17" ht="27" hidden="1" customHeight="1">
      <c r="A70" s="44"/>
      <c r="B70" s="604" t="str">
        <f t="shared" ref="B70:B71" si="25">B53</f>
        <v>N kişisi</v>
      </c>
      <c r="C70" s="605"/>
      <c r="D70" s="59">
        <f>COUNTIF(C3:F36,"*" &amp; B70 &amp; "*")</f>
        <v>0</v>
      </c>
      <c r="E70" s="60">
        <f>COUNTIF(H3:H37,"*" &amp; B70 &amp; "*")</f>
        <v>0</v>
      </c>
      <c r="F70" s="60"/>
      <c r="G70" s="60">
        <f>COUNTIF(K3:L37,"*" &amp; B70 &amp; "*")</f>
        <v>0</v>
      </c>
      <c r="H70" s="60">
        <f>COUNTIF(G3:G36,"*" &amp; B70 &amp; "*")</f>
        <v>0</v>
      </c>
      <c r="I70" s="61">
        <f t="shared" si="23"/>
        <v>0</v>
      </c>
      <c r="J70" s="209"/>
      <c r="K70" s="210" t="str">
        <f t="shared" si="24"/>
        <v>N kişisi (MS)</v>
      </c>
      <c r="L70" s="59">
        <f>COUNTIF(C3:F36,"*" &amp; K70 &amp; "*")</f>
        <v>0</v>
      </c>
      <c r="M70" s="63">
        <f>COUNTIF(H3:H37,"*" &amp; K70 &amp; "*")</f>
        <v>0</v>
      </c>
      <c r="N70" s="64">
        <f>COUNTIF(K3:L37,"*" &amp; K70 &amp; "*")</f>
        <v>0</v>
      </c>
      <c r="O70" s="33">
        <f>COUNTIF(G3:G36,"*" &amp; K70 &amp; "*")</f>
        <v>0</v>
      </c>
      <c r="P70" s="40"/>
      <c r="Q70" s="42"/>
    </row>
    <row r="71" spans="1:17" ht="27" hidden="1" customHeight="1" thickBot="1">
      <c r="A71" s="44"/>
      <c r="B71" s="604" t="str">
        <f t="shared" si="25"/>
        <v>YENİ PERSONEL 3</v>
      </c>
      <c r="C71" s="605"/>
      <c r="D71" s="69">
        <f>COUNTIF(C3:F36,"*" &amp; B71 &amp; "*")</f>
        <v>0</v>
      </c>
      <c r="E71" s="70">
        <f>COUNTIF(H3:H37,"*" &amp; B71 &amp; "*")</f>
        <v>0</v>
      </c>
      <c r="F71" s="70"/>
      <c r="G71" s="70">
        <f>COUNTIF(K3:L37,"*" &amp; B71 &amp; "*")</f>
        <v>0</v>
      </c>
      <c r="H71" s="70">
        <f>COUNTIF(G3:G36,"*" &amp; B71 &amp; "*")</f>
        <v>0</v>
      </c>
      <c r="I71" s="66">
        <f t="shared" si="23"/>
        <v>0</v>
      </c>
      <c r="J71" s="209"/>
      <c r="K71" s="210" t="str">
        <f t="shared" si="24"/>
        <v>YENİ PERSONEL 3 (MS)</v>
      </c>
      <c r="L71" s="69">
        <f>COUNTIF(C3:F36,"*" &amp; K71 &amp; "*")</f>
        <v>0</v>
      </c>
      <c r="M71" s="63">
        <f>COUNTIF(H3:H37,"*" &amp; K71 &amp; "*")</f>
        <v>0</v>
      </c>
      <c r="N71" s="64">
        <f>COUNTIF(K3:L37,"*" &amp; K71 &amp; "*")</f>
        <v>0</v>
      </c>
      <c r="O71" s="33">
        <f>COUNTIF(G3:G36,"*" &amp; K71 &amp; "*")</f>
        <v>0</v>
      </c>
      <c r="P71" s="40"/>
      <c r="Q71" s="42"/>
    </row>
    <row r="72" spans="1:17" ht="27" hidden="1" customHeight="1">
      <c r="A72" s="44"/>
      <c r="B72" s="608"/>
      <c r="C72" s="608"/>
      <c r="D72" s="71"/>
      <c r="E72" s="71"/>
      <c r="F72" s="71"/>
      <c r="G72" s="71"/>
      <c r="H72" s="609"/>
      <c r="I72" s="72"/>
      <c r="J72" s="72"/>
      <c r="K72" s="210"/>
      <c r="L72" s="48"/>
      <c r="M72" s="49"/>
      <c r="N72" s="73"/>
      <c r="O72" s="40"/>
      <c r="P72" s="42"/>
    </row>
    <row r="73" spans="1:17" ht="27" hidden="1" customHeight="1">
      <c r="A73" s="44"/>
      <c r="B73" s="609"/>
      <c r="C73" s="609"/>
      <c r="D73" s="74" t="s">
        <v>13</v>
      </c>
      <c r="E73" s="75"/>
      <c r="F73" s="75"/>
      <c r="G73" s="76"/>
      <c r="H73" s="609"/>
      <c r="I73" s="614" t="s">
        <v>14</v>
      </c>
      <c r="J73" s="77"/>
      <c r="K73" s="616" t="s">
        <v>16</v>
      </c>
      <c r="L73" s="618" t="s">
        <v>18</v>
      </c>
      <c r="M73" s="49"/>
      <c r="N73" s="73"/>
      <c r="O73" s="40"/>
      <c r="P73" s="42"/>
    </row>
    <row r="74" spans="1:17" ht="27" hidden="1" customHeight="1">
      <c r="A74" s="44"/>
      <c r="B74" s="610"/>
      <c r="C74" s="610"/>
      <c r="D74" s="78" t="s">
        <v>8</v>
      </c>
      <c r="E74" s="77" t="s">
        <v>1</v>
      </c>
      <c r="F74" s="77"/>
      <c r="G74" s="77" t="s">
        <v>12</v>
      </c>
      <c r="H74" s="609"/>
      <c r="I74" s="615"/>
      <c r="J74" s="20"/>
      <c r="K74" s="617"/>
      <c r="L74" s="619"/>
      <c r="M74" s="49"/>
      <c r="N74" s="73"/>
      <c r="O74" s="40"/>
      <c r="P74" s="42"/>
    </row>
    <row r="75" spans="1:17" ht="21" hidden="1" customHeight="1">
      <c r="A75" s="44"/>
      <c r="B75" s="604" t="str">
        <f>B41</f>
        <v>A kişisi</v>
      </c>
      <c r="C75" s="592"/>
      <c r="D75" s="78">
        <f t="shared" ref="D75:D88" si="26">D58+E58+G58-I58</f>
        <v>23</v>
      </c>
      <c r="E75" s="77">
        <f t="shared" ref="E75:E88" si="27">H58</f>
        <v>0</v>
      </c>
      <c r="F75" s="77"/>
      <c r="G75" s="78">
        <f t="shared" ref="G75:G88" si="28">I58</f>
        <v>1</v>
      </c>
      <c r="H75" s="609"/>
      <c r="I75" s="20">
        <v>8</v>
      </c>
      <c r="J75" s="20">
        <v>8</v>
      </c>
      <c r="K75" s="79">
        <v>15.5</v>
      </c>
      <c r="L75" s="80">
        <v>5</v>
      </c>
      <c r="M75" s="49"/>
      <c r="N75" s="73"/>
      <c r="O75" s="40"/>
      <c r="P75" s="42"/>
    </row>
    <row r="76" spans="1:17" ht="21" hidden="1" customHeight="1">
      <c r="A76" s="44"/>
      <c r="B76" s="604" t="str">
        <f t="shared" ref="B76:B85" si="29">B42</f>
        <v>C kişisi</v>
      </c>
      <c r="C76" s="592"/>
      <c r="D76" s="78">
        <f t="shared" si="26"/>
        <v>7</v>
      </c>
      <c r="E76" s="77">
        <f t="shared" si="27"/>
        <v>6</v>
      </c>
      <c r="F76" s="77"/>
      <c r="G76" s="77">
        <f t="shared" si="28"/>
        <v>1</v>
      </c>
      <c r="H76" s="609"/>
      <c r="I76" s="20">
        <v>8</v>
      </c>
      <c r="J76" s="20">
        <v>8</v>
      </c>
      <c r="K76" s="79">
        <v>15.5</v>
      </c>
      <c r="L76" s="80">
        <v>5</v>
      </c>
      <c r="M76" s="49"/>
      <c r="N76" s="73"/>
      <c r="O76" s="40"/>
      <c r="P76" s="42"/>
    </row>
    <row r="77" spans="1:17" ht="21" hidden="1" customHeight="1">
      <c r="A77" s="44"/>
      <c r="B77" s="604" t="str">
        <f t="shared" si="29"/>
        <v>D kişisi</v>
      </c>
      <c r="C77" s="592"/>
      <c r="D77" s="78">
        <f t="shared" si="26"/>
        <v>0</v>
      </c>
      <c r="E77" s="78">
        <f t="shared" si="27"/>
        <v>0</v>
      </c>
      <c r="F77" s="78"/>
      <c r="G77" s="77">
        <f t="shared" si="28"/>
        <v>0</v>
      </c>
      <c r="H77" s="609"/>
      <c r="I77" s="20">
        <v>8</v>
      </c>
      <c r="J77" s="20">
        <v>8</v>
      </c>
      <c r="K77" s="79">
        <v>15.5</v>
      </c>
      <c r="L77" s="80">
        <v>5</v>
      </c>
      <c r="M77" s="49"/>
      <c r="N77" s="73"/>
      <c r="O77" s="40"/>
      <c r="P77" s="42"/>
    </row>
    <row r="78" spans="1:17" ht="21" hidden="1" customHeight="1">
      <c r="A78" s="44"/>
      <c r="B78" s="604" t="str">
        <f t="shared" si="29"/>
        <v>E kişisi</v>
      </c>
      <c r="C78" s="592"/>
      <c r="D78" s="78">
        <f t="shared" si="26"/>
        <v>7</v>
      </c>
      <c r="E78" s="77">
        <f t="shared" si="27"/>
        <v>6</v>
      </c>
      <c r="F78" s="77"/>
      <c r="G78" s="77">
        <f t="shared" si="28"/>
        <v>1</v>
      </c>
      <c r="H78" s="609"/>
      <c r="I78" s="20">
        <v>8</v>
      </c>
      <c r="J78" s="81">
        <v>8</v>
      </c>
      <c r="K78" s="79">
        <v>15.5</v>
      </c>
      <c r="L78" s="80">
        <v>5</v>
      </c>
      <c r="M78" s="49"/>
      <c r="N78" s="73"/>
      <c r="O78" s="40"/>
      <c r="P78" s="42"/>
    </row>
    <row r="79" spans="1:17" ht="21" hidden="1" customHeight="1">
      <c r="A79" s="44"/>
      <c r="B79" s="604" t="str">
        <f t="shared" si="29"/>
        <v>F kişisi</v>
      </c>
      <c r="C79" s="592"/>
      <c r="D79" s="78">
        <f t="shared" si="26"/>
        <v>19</v>
      </c>
      <c r="E79" s="77">
        <f t="shared" si="27"/>
        <v>2</v>
      </c>
      <c r="F79" s="77"/>
      <c r="G79" s="77">
        <f t="shared" si="28"/>
        <v>2</v>
      </c>
      <c r="H79" s="609"/>
      <c r="I79" s="20">
        <v>8</v>
      </c>
      <c r="J79" s="81">
        <v>8</v>
      </c>
      <c r="K79" s="79">
        <v>15.5</v>
      </c>
      <c r="L79" s="80">
        <v>5</v>
      </c>
      <c r="M79" s="49"/>
      <c r="N79" s="73"/>
      <c r="O79" s="40"/>
      <c r="P79" s="42"/>
    </row>
    <row r="80" spans="1:17" ht="21" hidden="1" customHeight="1">
      <c r="A80" s="44"/>
      <c r="B80" s="604" t="str">
        <f t="shared" si="29"/>
        <v>G kişisi</v>
      </c>
      <c r="C80" s="592"/>
      <c r="D80" s="78">
        <f t="shared" si="26"/>
        <v>17</v>
      </c>
      <c r="E80" s="77">
        <f t="shared" si="27"/>
        <v>0</v>
      </c>
      <c r="F80" s="77"/>
      <c r="G80" s="77">
        <f t="shared" si="28"/>
        <v>2</v>
      </c>
      <c r="H80" s="609"/>
      <c r="I80" s="20">
        <v>8</v>
      </c>
      <c r="J80" s="81">
        <v>8</v>
      </c>
      <c r="K80" s="79">
        <v>15.5</v>
      </c>
      <c r="L80" s="80">
        <v>5</v>
      </c>
      <c r="M80" s="49"/>
      <c r="N80" s="73"/>
      <c r="O80" s="40"/>
      <c r="P80" s="42"/>
    </row>
    <row r="81" spans="1:16" ht="21" hidden="1" customHeight="1">
      <c r="A81" s="44"/>
      <c r="B81" s="604" t="str">
        <f t="shared" si="29"/>
        <v>H kişisi</v>
      </c>
      <c r="C81" s="592"/>
      <c r="D81" s="78">
        <f t="shared" si="26"/>
        <v>4</v>
      </c>
      <c r="E81" s="77">
        <f t="shared" si="27"/>
        <v>9</v>
      </c>
      <c r="F81" s="77"/>
      <c r="G81" s="77">
        <f t="shared" si="28"/>
        <v>0</v>
      </c>
      <c r="H81" s="609"/>
      <c r="I81" s="20">
        <v>8</v>
      </c>
      <c r="J81" s="20">
        <v>8</v>
      </c>
      <c r="K81" s="79">
        <v>15.5</v>
      </c>
      <c r="L81" s="80">
        <v>5</v>
      </c>
      <c r="M81" s="49"/>
      <c r="N81" s="73"/>
      <c r="O81" s="40"/>
      <c r="P81" s="42"/>
    </row>
    <row r="82" spans="1:16" ht="21" hidden="1" customHeight="1">
      <c r="A82" s="44"/>
      <c r="B82" s="604" t="str">
        <f t="shared" si="29"/>
        <v>I kişisi</v>
      </c>
      <c r="C82" s="592"/>
      <c r="D82" s="78">
        <f t="shared" si="26"/>
        <v>20</v>
      </c>
      <c r="E82" s="77">
        <f t="shared" si="27"/>
        <v>0</v>
      </c>
      <c r="F82" s="77"/>
      <c r="G82" s="77">
        <f t="shared" si="28"/>
        <v>2</v>
      </c>
      <c r="H82" s="609"/>
      <c r="I82" s="20">
        <v>8</v>
      </c>
      <c r="J82" s="20">
        <v>8</v>
      </c>
      <c r="K82" s="79">
        <v>15.5</v>
      </c>
      <c r="L82" s="80">
        <v>5</v>
      </c>
      <c r="M82" s="49"/>
      <c r="N82" s="73"/>
      <c r="O82" s="40"/>
      <c r="P82" s="42"/>
    </row>
    <row r="83" spans="1:16" ht="21" hidden="1" customHeight="1">
      <c r="A83" s="44"/>
      <c r="B83" s="604" t="str">
        <f t="shared" si="29"/>
        <v>J kişisi</v>
      </c>
      <c r="C83" s="592"/>
      <c r="D83" s="78">
        <f t="shared" si="26"/>
        <v>20</v>
      </c>
      <c r="E83" s="77">
        <f t="shared" si="27"/>
        <v>0</v>
      </c>
      <c r="F83" s="77"/>
      <c r="G83" s="77">
        <f t="shared" si="28"/>
        <v>2</v>
      </c>
      <c r="H83" s="609"/>
      <c r="I83" s="20">
        <v>8</v>
      </c>
      <c r="J83" s="20">
        <v>8</v>
      </c>
      <c r="K83" s="79">
        <v>15.5</v>
      </c>
      <c r="L83" s="80">
        <v>5</v>
      </c>
      <c r="M83" s="49"/>
      <c r="N83" s="73"/>
      <c r="O83" s="40"/>
      <c r="P83" s="42"/>
    </row>
    <row r="84" spans="1:16" ht="21" hidden="1" customHeight="1">
      <c r="A84" s="44"/>
      <c r="B84" s="604" t="str">
        <f t="shared" si="29"/>
        <v>K kişisi</v>
      </c>
      <c r="C84" s="592"/>
      <c r="D84" s="78">
        <f t="shared" si="26"/>
        <v>10</v>
      </c>
      <c r="E84" s="78">
        <f t="shared" si="27"/>
        <v>6</v>
      </c>
      <c r="F84" s="78"/>
      <c r="G84" s="77">
        <f t="shared" si="28"/>
        <v>0</v>
      </c>
      <c r="H84" s="609"/>
      <c r="I84" s="20">
        <v>8</v>
      </c>
      <c r="J84" s="20">
        <v>8</v>
      </c>
      <c r="K84" s="79">
        <v>15.5</v>
      </c>
      <c r="L84" s="80">
        <v>5</v>
      </c>
      <c r="M84" s="49"/>
      <c r="N84" s="73"/>
      <c r="O84" s="40"/>
      <c r="P84" s="42"/>
    </row>
    <row r="85" spans="1:16" ht="21" hidden="1" customHeight="1">
      <c r="A85" s="44"/>
      <c r="B85" s="604" t="str">
        <f t="shared" si="29"/>
        <v>L kişisi</v>
      </c>
      <c r="C85" s="592"/>
      <c r="D85" s="78">
        <f t="shared" si="26"/>
        <v>0</v>
      </c>
      <c r="E85" s="77">
        <f t="shared" si="27"/>
        <v>0</v>
      </c>
      <c r="F85" s="77"/>
      <c r="G85" s="77">
        <f t="shared" si="28"/>
        <v>0</v>
      </c>
      <c r="H85" s="609"/>
      <c r="I85" s="20">
        <v>8</v>
      </c>
      <c r="J85" s="20">
        <v>8</v>
      </c>
      <c r="K85" s="79">
        <v>15.5</v>
      </c>
      <c r="L85" s="80">
        <v>5</v>
      </c>
      <c r="M85" s="49"/>
      <c r="N85" s="73"/>
      <c r="O85" s="40"/>
      <c r="P85" s="42"/>
    </row>
    <row r="86" spans="1:16" ht="21" hidden="1" customHeight="1">
      <c r="A86" s="82"/>
      <c r="B86" s="604" t="str">
        <f>B69</f>
        <v>M kişisi</v>
      </c>
      <c r="C86" s="592"/>
      <c r="D86" s="78">
        <f t="shared" si="26"/>
        <v>15</v>
      </c>
      <c r="E86" s="77">
        <f t="shared" si="27"/>
        <v>2</v>
      </c>
      <c r="F86" s="77"/>
      <c r="G86" s="77">
        <f t="shared" si="28"/>
        <v>1</v>
      </c>
      <c r="H86" s="208"/>
      <c r="I86" s="20">
        <v>8</v>
      </c>
      <c r="J86" s="20">
        <v>8</v>
      </c>
      <c r="K86" s="79">
        <v>15.5</v>
      </c>
      <c r="L86" s="80">
        <v>5</v>
      </c>
      <c r="M86" s="49"/>
      <c r="N86" s="73"/>
      <c r="O86" s="40"/>
      <c r="P86" s="42"/>
    </row>
    <row r="87" spans="1:16" ht="21" hidden="1" customHeight="1">
      <c r="A87" s="82"/>
      <c r="B87" s="604" t="str">
        <f t="shared" ref="B87:B88" si="30">B70</f>
        <v>N kişisi</v>
      </c>
      <c r="C87" s="592"/>
      <c r="D87" s="78">
        <f t="shared" si="26"/>
        <v>0</v>
      </c>
      <c r="E87" s="78">
        <f t="shared" si="27"/>
        <v>0</v>
      </c>
      <c r="F87" s="78"/>
      <c r="G87" s="77">
        <f t="shared" si="28"/>
        <v>0</v>
      </c>
      <c r="H87" s="208"/>
      <c r="I87" s="20">
        <v>8</v>
      </c>
      <c r="J87" s="20">
        <v>8</v>
      </c>
      <c r="K87" s="79">
        <v>15.5</v>
      </c>
      <c r="L87" s="80">
        <v>5</v>
      </c>
      <c r="M87" s="49"/>
      <c r="N87" s="73"/>
      <c r="O87" s="40"/>
      <c r="P87" s="42"/>
    </row>
    <row r="88" spans="1:16" ht="21" hidden="1" customHeight="1">
      <c r="A88" s="82"/>
      <c r="B88" s="604" t="str">
        <f t="shared" si="30"/>
        <v>YENİ PERSONEL 3</v>
      </c>
      <c r="C88" s="592"/>
      <c r="D88" s="78">
        <f t="shared" si="26"/>
        <v>0</v>
      </c>
      <c r="E88" s="77">
        <f t="shared" si="27"/>
        <v>0</v>
      </c>
      <c r="F88" s="77"/>
      <c r="G88" s="77">
        <f t="shared" si="28"/>
        <v>0</v>
      </c>
      <c r="H88" s="208"/>
      <c r="I88" s="20">
        <v>8</v>
      </c>
      <c r="J88" s="20">
        <v>8</v>
      </c>
      <c r="K88" s="79">
        <v>15.5</v>
      </c>
      <c r="L88" s="80">
        <v>5</v>
      </c>
      <c r="M88" s="49"/>
      <c r="N88" s="73"/>
      <c r="O88" s="40"/>
      <c r="P88" s="42"/>
    </row>
    <row r="89" spans="1:16" ht="16.5" hidden="1" thickBot="1">
      <c r="A89" s="642"/>
      <c r="B89" s="643"/>
      <c r="C89" s="643"/>
      <c r="D89" s="643"/>
      <c r="E89" s="643"/>
      <c r="F89" s="643"/>
      <c r="G89" s="643"/>
      <c r="H89" s="643"/>
      <c r="I89" s="643"/>
      <c r="J89" s="643"/>
      <c r="K89" s="83"/>
      <c r="L89" s="84"/>
      <c r="M89" s="85"/>
      <c r="N89" s="86"/>
      <c r="O89" s="87"/>
    </row>
    <row r="90" spans="1:16" ht="90" customHeight="1" thickBot="1">
      <c r="A90" s="611" t="s">
        <v>59</v>
      </c>
      <c r="B90" s="612"/>
      <c r="C90" s="612"/>
      <c r="D90" s="612"/>
      <c r="E90" s="612"/>
      <c r="F90" s="612"/>
      <c r="G90" s="612"/>
      <c r="H90" s="612"/>
      <c r="I90" s="612"/>
      <c r="J90" s="612"/>
      <c r="K90" s="612"/>
      <c r="L90" s="613"/>
    </row>
    <row r="91" spans="1:16" ht="27" customHeight="1"/>
  </sheetData>
  <sheetProtection selectLockedCells="1" selectUnlockedCells="1"/>
  <mergeCells count="118">
    <mergeCell ref="B88:C88"/>
    <mergeCell ref="A89:J89"/>
    <mergeCell ref="A90:L90"/>
    <mergeCell ref="B82:C82"/>
    <mergeCell ref="B83:C83"/>
    <mergeCell ref="B84:C84"/>
    <mergeCell ref="B85:C85"/>
    <mergeCell ref="B86:C86"/>
    <mergeCell ref="B87:C87"/>
    <mergeCell ref="I73:I74"/>
    <mergeCell ref="K73:K74"/>
    <mergeCell ref="L73:L74"/>
    <mergeCell ref="B75:C75"/>
    <mergeCell ref="B76:C76"/>
    <mergeCell ref="B77:C77"/>
    <mergeCell ref="B68:C68"/>
    <mergeCell ref="B69:C69"/>
    <mergeCell ref="B70:C70"/>
    <mergeCell ref="B71:C71"/>
    <mergeCell ref="B72:C74"/>
    <mergeCell ref="H72:H85"/>
    <mergeCell ref="B78:C78"/>
    <mergeCell ref="B79:C79"/>
    <mergeCell ref="B80:C80"/>
    <mergeCell ref="B81:C81"/>
    <mergeCell ref="B62:C62"/>
    <mergeCell ref="B63:C63"/>
    <mergeCell ref="B64:C64"/>
    <mergeCell ref="B65:C65"/>
    <mergeCell ref="B66:C66"/>
    <mergeCell ref="B67:C67"/>
    <mergeCell ref="N56:N57"/>
    <mergeCell ref="O56:O57"/>
    <mergeCell ref="B58:C58"/>
    <mergeCell ref="B59:C59"/>
    <mergeCell ref="B60:C60"/>
    <mergeCell ref="B61:C61"/>
    <mergeCell ref="B54:C54"/>
    <mergeCell ref="H54:I54"/>
    <mergeCell ref="J54:K54"/>
    <mergeCell ref="L54:M54"/>
    <mergeCell ref="B55:C57"/>
    <mergeCell ref="L56:L57"/>
    <mergeCell ref="M56:M57"/>
    <mergeCell ref="B52:C52"/>
    <mergeCell ref="H52:I52"/>
    <mergeCell ref="J52:K52"/>
    <mergeCell ref="L52:M52"/>
    <mergeCell ref="B53:C53"/>
    <mergeCell ref="H53:I53"/>
    <mergeCell ref="J53:K53"/>
    <mergeCell ref="L53:M53"/>
    <mergeCell ref="B50:C50"/>
    <mergeCell ref="H50:I50"/>
    <mergeCell ref="J50:K50"/>
    <mergeCell ref="L50:M50"/>
    <mergeCell ref="B51:C51"/>
    <mergeCell ref="H51:I51"/>
    <mergeCell ref="J51:K51"/>
    <mergeCell ref="L51:M51"/>
    <mergeCell ref="B48:C48"/>
    <mergeCell ref="H48:I48"/>
    <mergeCell ref="J48:K48"/>
    <mergeCell ref="L48:M48"/>
    <mergeCell ref="B49:C49"/>
    <mergeCell ref="H49:I49"/>
    <mergeCell ref="J49:K49"/>
    <mergeCell ref="L49:M49"/>
    <mergeCell ref="B46:C46"/>
    <mergeCell ref="H46:I46"/>
    <mergeCell ref="J46:K46"/>
    <mergeCell ref="L46:M46"/>
    <mergeCell ref="B47:C47"/>
    <mergeCell ref="H47:I47"/>
    <mergeCell ref="J47:K47"/>
    <mergeCell ref="L47:M47"/>
    <mergeCell ref="B44:C44"/>
    <mergeCell ref="H44:I44"/>
    <mergeCell ref="J44:K44"/>
    <mergeCell ref="L44:M44"/>
    <mergeCell ref="B45:C45"/>
    <mergeCell ref="H45:I45"/>
    <mergeCell ref="J45:K45"/>
    <mergeCell ref="L45:M45"/>
    <mergeCell ref="B42:C42"/>
    <mergeCell ref="H42:I42"/>
    <mergeCell ref="J42:K42"/>
    <mergeCell ref="L42:M42"/>
    <mergeCell ref="B43:C43"/>
    <mergeCell ref="H43:I43"/>
    <mergeCell ref="J43:K43"/>
    <mergeCell ref="L43:M43"/>
    <mergeCell ref="H40:J40"/>
    <mergeCell ref="K40:M40"/>
    <mergeCell ref="B41:C41"/>
    <mergeCell ref="H41:I41"/>
    <mergeCell ref="J41:K41"/>
    <mergeCell ref="L41:M41"/>
    <mergeCell ref="AO21:AP21"/>
    <mergeCell ref="A1:E1"/>
    <mergeCell ref="N1:AK1"/>
    <mergeCell ref="A2:E2"/>
    <mergeCell ref="A38:N38"/>
    <mergeCell ref="A39:A40"/>
    <mergeCell ref="B39:G39"/>
    <mergeCell ref="H39:M39"/>
    <mergeCell ref="N39:N40"/>
    <mergeCell ref="B40:C40"/>
    <mergeCell ref="E40:G40"/>
    <mergeCell ref="K3:L3"/>
    <mergeCell ref="K6:L6"/>
    <mergeCell ref="K7:L7"/>
    <mergeCell ref="K13:L13"/>
    <mergeCell ref="K14:L14"/>
    <mergeCell ref="K20:L20"/>
    <mergeCell ref="K21:L21"/>
    <mergeCell ref="K27:L27"/>
    <mergeCell ref="K28:L28"/>
  </mergeCells>
  <conditionalFormatting sqref="B5">
    <cfRule type="containsText" dxfId="17" priority="2" operator="containsText" text="Pazar">
      <formula>NOT(ISERROR(SEARCH("Pazar",B5)))</formula>
    </cfRule>
  </conditionalFormatting>
  <conditionalFormatting sqref="A4">
    <cfRule type="containsText" dxfId="16" priority="1" operator="containsText" text="pazar">
      <formula>NOT(ISERROR(SEARCH("pazar",A4)))</formula>
    </cfRule>
  </conditionalFormatting>
  <pageMargins left="0.22" right="0.15748031496062992" top="0.63" bottom="0.74803149606299213" header="0.51181102362204722" footer="0.51181102362204722"/>
  <pageSetup scale="41" firstPageNumber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91"/>
  <sheetViews>
    <sheetView view="pageBreakPreview" topLeftCell="A10" zoomScale="50" zoomScaleNormal="70" zoomScaleSheetLayoutView="50" workbookViewId="0">
      <selection activeCell="M26" sqref="M26"/>
    </sheetView>
  </sheetViews>
  <sheetFormatPr defaultColWidth="9.28515625" defaultRowHeight="15"/>
  <cols>
    <col min="1" max="1" width="16.5703125" style="50" customWidth="1"/>
    <col min="2" max="3" width="22" style="50" customWidth="1"/>
    <col min="4" max="4" width="28" style="50" customWidth="1"/>
    <col min="5" max="5" width="26.7109375" style="50" customWidth="1"/>
    <col min="6" max="6" width="25.28515625" style="50" hidden="1" customWidth="1"/>
    <col min="7" max="7" width="27.28515625" style="50" customWidth="1"/>
    <col min="8" max="8" width="41.7109375" style="50" customWidth="1"/>
    <col min="9" max="9" width="20.28515625" style="50" hidden="1" customWidth="1"/>
    <col min="10" max="10" width="26.7109375" style="88" customWidth="1"/>
    <col min="11" max="11" width="19.7109375" style="50" customWidth="1"/>
    <col min="12" max="12" width="19.42578125" style="50" customWidth="1"/>
    <col min="13" max="13" width="119.140625" style="50" customWidth="1"/>
    <col min="14" max="14" width="16.42578125" style="10" customWidth="1"/>
    <col min="15" max="37" width="9.28515625" style="10" hidden="1" customWidth="1"/>
    <col min="38" max="39" width="0" style="10" hidden="1" customWidth="1"/>
    <col min="40" max="40" width="30.85546875" style="10" customWidth="1"/>
    <col min="41" max="16384" width="9.28515625" style="10"/>
  </cols>
  <sheetData>
    <row r="1" spans="1:44" ht="35.1" customHeight="1" thickBot="1">
      <c r="A1" s="558"/>
      <c r="B1" s="558"/>
      <c r="C1" s="558"/>
      <c r="D1" s="558"/>
      <c r="E1" s="558"/>
      <c r="F1" s="104"/>
      <c r="G1" s="132">
        <f>A3</f>
        <v>43617</v>
      </c>
      <c r="H1" s="131" t="s">
        <v>106</v>
      </c>
      <c r="I1" s="104"/>
      <c r="J1" s="104"/>
      <c r="K1" s="104"/>
      <c r="L1" s="104"/>
      <c r="M1" s="105"/>
      <c r="N1" s="620" t="s">
        <v>53</v>
      </c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</row>
    <row r="2" spans="1:44" ht="35.1" customHeight="1">
      <c r="A2" s="622" t="s">
        <v>0</v>
      </c>
      <c r="B2" s="623"/>
      <c r="C2" s="624"/>
      <c r="D2" s="624"/>
      <c r="E2" s="624"/>
      <c r="F2" s="11" t="s">
        <v>19</v>
      </c>
      <c r="G2" s="18" t="s">
        <v>1</v>
      </c>
      <c r="H2" s="15" t="s">
        <v>2</v>
      </c>
      <c r="I2" s="107" t="s">
        <v>3</v>
      </c>
      <c r="J2" s="108" t="s">
        <v>4</v>
      </c>
      <c r="K2" s="12" t="s">
        <v>5</v>
      </c>
      <c r="L2" s="13" t="s">
        <v>6</v>
      </c>
      <c r="M2" s="111" t="s">
        <v>7</v>
      </c>
      <c r="AN2" s="310" t="s">
        <v>92</v>
      </c>
      <c r="AO2" s="318" t="s">
        <v>95</v>
      </c>
      <c r="AP2" s="311" t="s">
        <v>93</v>
      </c>
      <c r="AQ2" s="311" t="s">
        <v>94</v>
      </c>
      <c r="AR2" s="307" t="s">
        <v>13</v>
      </c>
    </row>
    <row r="3" spans="1:44" s="19" customFormat="1" ht="35.1" customHeight="1">
      <c r="A3" s="14">
        <v>43617</v>
      </c>
      <c r="B3" s="103">
        <f>A3</f>
        <v>43617</v>
      </c>
      <c r="C3" s="420" t="s">
        <v>142</v>
      </c>
      <c r="D3" s="658" t="s">
        <v>196</v>
      </c>
      <c r="E3" s="626"/>
      <c r="F3" s="419"/>
      <c r="G3" s="420" t="s">
        <v>122</v>
      </c>
      <c r="H3" s="420" t="s">
        <v>173</v>
      </c>
      <c r="I3" s="421"/>
      <c r="J3" s="422" t="s">
        <v>79</v>
      </c>
      <c r="K3" s="542" t="s">
        <v>185</v>
      </c>
      <c r="L3" s="543"/>
      <c r="M3" s="391" t="s">
        <v>203</v>
      </c>
      <c r="O3" s="19">
        <f>IFERROR(FIND("MS",D8,5),0)</f>
        <v>0</v>
      </c>
      <c r="P3" s="19">
        <f>IFERROR(FIND("MS",D3,5),0)</f>
        <v>0</v>
      </c>
      <c r="Q3" s="19">
        <f>IFERROR(FIND("MS",E3,5),0)</f>
        <v>0</v>
      </c>
      <c r="R3" s="19">
        <f>IFERROR(FIND("MS",F3,5),0)</f>
        <v>0</v>
      </c>
      <c r="S3" s="19">
        <f>IFERROR(FIND("MS",G3,5),0)</f>
        <v>0</v>
      </c>
      <c r="T3" s="19">
        <f t="shared" ref="S3:X18" si="0">IFERROR(FIND("MS",H3,5),0)</f>
        <v>0</v>
      </c>
      <c r="U3" s="19">
        <f t="shared" si="0"/>
        <v>0</v>
      </c>
      <c r="W3" s="19">
        <f t="shared" ref="W3" si="1">IFERROR(FIND("MS",K3,5),0)</f>
        <v>0</v>
      </c>
      <c r="X3" s="19">
        <f>IFERROR(FIND("MS",L3,5),0)</f>
        <v>0</v>
      </c>
      <c r="Z3" s="19">
        <f>VALUE(P3)</f>
        <v>0</v>
      </c>
      <c r="AA3" s="19">
        <f t="shared" ref="AA3:AH18" si="2">VALUE(Q3)</f>
        <v>0</v>
      </c>
      <c r="AB3" s="19">
        <f t="shared" si="2"/>
        <v>0</v>
      </c>
      <c r="AC3" s="19">
        <f t="shared" si="2"/>
        <v>0</v>
      </c>
      <c r="AD3" s="19">
        <f t="shared" si="2"/>
        <v>0</v>
      </c>
      <c r="AE3" s="19">
        <f t="shared" si="2"/>
        <v>0</v>
      </c>
      <c r="AF3" s="19">
        <f t="shared" si="2"/>
        <v>0</v>
      </c>
      <c r="AG3" s="19">
        <f t="shared" si="2"/>
        <v>0</v>
      </c>
      <c r="AH3" s="19">
        <f t="shared" si="2"/>
        <v>0</v>
      </c>
      <c r="AJ3" s="19">
        <f>SUM(Z3:AH3)</f>
        <v>0</v>
      </c>
      <c r="AN3" s="308" t="str">
        <f>B41</f>
        <v>A kişisi</v>
      </c>
      <c r="AO3" s="299"/>
      <c r="AP3" s="320">
        <f>1.5</f>
        <v>1.5</v>
      </c>
      <c r="AQ3" s="313">
        <f>5</f>
        <v>5</v>
      </c>
      <c r="AR3" s="317">
        <f>AO3+AP3+(AQ3/8)</f>
        <v>2.125</v>
      </c>
    </row>
    <row r="4" spans="1:44" s="19" customFormat="1" ht="35.1" customHeight="1">
      <c r="A4" s="102">
        <f>A3+1</f>
        <v>43618</v>
      </c>
      <c r="B4" s="103">
        <f>A4</f>
        <v>43618</v>
      </c>
      <c r="C4" s="655" t="s">
        <v>160</v>
      </c>
      <c r="D4" s="656"/>
      <c r="E4" s="657"/>
      <c r="F4" s="404"/>
      <c r="G4" s="399" t="s">
        <v>180</v>
      </c>
      <c r="H4" s="420" t="s">
        <v>85</v>
      </c>
      <c r="I4" s="390"/>
      <c r="J4" s="387" t="s">
        <v>79</v>
      </c>
      <c r="K4" s="542" t="s">
        <v>78</v>
      </c>
      <c r="L4" s="543"/>
      <c r="M4" s="391" t="s">
        <v>203</v>
      </c>
      <c r="O4" s="19">
        <f>IFERROR(FIND("MS",#REF!,5),0)</f>
        <v>0</v>
      </c>
      <c r="P4" s="19">
        <f>IFERROR(FIND("MS",#REF!,5),0)</f>
        <v>0</v>
      </c>
      <c r="Q4" s="19">
        <f t="shared" ref="Q4:Q24" si="3">IFERROR(FIND("MS",E4,5),0)</f>
        <v>0</v>
      </c>
      <c r="R4" s="19">
        <f>IFERROR(FIND("MS",C4,5),0)</f>
        <v>0</v>
      </c>
      <c r="S4" s="19">
        <f t="shared" si="0"/>
        <v>0</v>
      </c>
      <c r="T4" s="19">
        <f t="shared" si="0"/>
        <v>0</v>
      </c>
      <c r="U4" s="19">
        <f t="shared" si="0"/>
        <v>0</v>
      </c>
      <c r="W4" s="19">
        <f t="shared" si="0"/>
        <v>0</v>
      </c>
      <c r="X4" s="19">
        <f>IFERROR(FIND("MS",L4,5),0)</f>
        <v>0</v>
      </c>
      <c r="Z4" s="19">
        <f>VALUE(P4)</f>
        <v>0</v>
      </c>
      <c r="AA4" s="19">
        <f t="shared" si="2"/>
        <v>0</v>
      </c>
      <c r="AB4" s="19">
        <f t="shared" si="2"/>
        <v>0</v>
      </c>
      <c r="AC4" s="19">
        <f t="shared" si="2"/>
        <v>0</v>
      </c>
      <c r="AD4" s="19">
        <f t="shared" si="2"/>
        <v>0</v>
      </c>
      <c r="AE4" s="19">
        <f t="shared" si="2"/>
        <v>0</v>
      </c>
      <c r="AF4" s="19">
        <f t="shared" si="2"/>
        <v>0</v>
      </c>
      <c r="AG4" s="19">
        <f t="shared" si="2"/>
        <v>0</v>
      </c>
      <c r="AH4" s="19">
        <f t="shared" si="2"/>
        <v>0</v>
      </c>
      <c r="AJ4" s="19">
        <f>SUM(Z4:AH4)</f>
        <v>0</v>
      </c>
      <c r="AN4" s="308" t="str">
        <f t="shared" ref="AN4:AN16" si="4">B42</f>
        <v>C kişisi</v>
      </c>
      <c r="AO4" s="319"/>
      <c r="AP4" s="320"/>
      <c r="AQ4" s="314">
        <f>5+5</f>
        <v>10</v>
      </c>
      <c r="AR4" s="317">
        <f t="shared" ref="AR4:AR16" si="5">AO4+AP4+(AQ4/8)</f>
        <v>1.25</v>
      </c>
    </row>
    <row r="5" spans="1:44" ht="35.1" customHeight="1">
      <c r="A5" s="102">
        <f>A4+1</f>
        <v>43619</v>
      </c>
      <c r="B5" s="103">
        <f t="shared" ref="B5:B33" si="6">A5</f>
        <v>43619</v>
      </c>
      <c r="C5" s="427" t="s">
        <v>196</v>
      </c>
      <c r="D5" s="654" t="s">
        <v>171</v>
      </c>
      <c r="E5" s="654"/>
      <c r="F5" s="425"/>
      <c r="G5" s="428" t="s">
        <v>171</v>
      </c>
      <c r="H5" s="429" t="s">
        <v>173</v>
      </c>
      <c r="I5" s="390"/>
      <c r="J5" s="387" t="s">
        <v>79</v>
      </c>
      <c r="K5" s="542"/>
      <c r="L5" s="543"/>
      <c r="M5" s="391" t="s">
        <v>203</v>
      </c>
      <c r="N5" s="432">
        <v>4.5</v>
      </c>
      <c r="O5" s="19">
        <f t="shared" ref="O5:O30" si="7">IFERROR(FIND("MS",C5,5),0)</f>
        <v>0</v>
      </c>
      <c r="P5" s="19">
        <f>IFERROR(FIND("MS",#REF!,5),0)</f>
        <v>0</v>
      </c>
      <c r="Q5" s="19">
        <f t="shared" si="3"/>
        <v>0</v>
      </c>
      <c r="R5" s="19">
        <f>IFERROR(FIND("MS",D5,5),0)</f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9"/>
      <c r="W5" s="19">
        <f t="shared" si="0"/>
        <v>0</v>
      </c>
      <c r="X5" s="19">
        <f t="shared" si="0"/>
        <v>0</v>
      </c>
      <c r="Z5" s="19">
        <f t="shared" ref="Z5:AH37" si="8">VALUE(P5)</f>
        <v>0</v>
      </c>
      <c r="AA5" s="19">
        <f t="shared" si="2"/>
        <v>0</v>
      </c>
      <c r="AB5" s="19">
        <f t="shared" si="2"/>
        <v>0</v>
      </c>
      <c r="AC5" s="19">
        <f t="shared" si="2"/>
        <v>0</v>
      </c>
      <c r="AD5" s="19">
        <f t="shared" si="2"/>
        <v>0</v>
      </c>
      <c r="AE5" s="19">
        <f t="shared" si="2"/>
        <v>0</v>
      </c>
      <c r="AF5" s="19">
        <f t="shared" si="2"/>
        <v>0</v>
      </c>
      <c r="AG5" s="19">
        <f t="shared" si="2"/>
        <v>0</v>
      </c>
      <c r="AH5" s="19">
        <f t="shared" si="2"/>
        <v>0</v>
      </c>
      <c r="AJ5" s="19">
        <f t="shared" ref="AJ5:AJ37" si="9">SUM(Z5:AH5)</f>
        <v>0</v>
      </c>
      <c r="AN5" s="308" t="str">
        <f t="shared" si="4"/>
        <v>D kişisi</v>
      </c>
      <c r="AO5" s="299"/>
      <c r="AP5" s="320">
        <v>3</v>
      </c>
      <c r="AQ5" s="314">
        <f>5</f>
        <v>5</v>
      </c>
      <c r="AR5" s="317">
        <f t="shared" si="5"/>
        <v>3.625</v>
      </c>
    </row>
    <row r="6" spans="1:44" s="19" customFormat="1" ht="35.1" customHeight="1">
      <c r="A6" s="102">
        <f t="shared" ref="A6:A32" si="10">A5+1</f>
        <v>43620</v>
      </c>
      <c r="B6" s="103">
        <f t="shared" si="6"/>
        <v>43620</v>
      </c>
      <c r="C6" s="661" t="s">
        <v>157</v>
      </c>
      <c r="D6" s="662"/>
      <c r="E6" s="662"/>
      <c r="F6" s="425"/>
      <c r="G6" s="431" t="s">
        <v>157</v>
      </c>
      <c r="H6" s="430"/>
      <c r="I6" s="390"/>
      <c r="J6" s="387" t="s">
        <v>79</v>
      </c>
      <c r="K6" s="423"/>
      <c r="L6" s="423"/>
      <c r="M6" s="391" t="s">
        <v>203</v>
      </c>
      <c r="O6" s="19">
        <f t="shared" si="7"/>
        <v>0</v>
      </c>
      <c r="P6" s="19">
        <f>IFERROR(FIND("MS",#REF!,5),0)</f>
        <v>0</v>
      </c>
      <c r="Q6" s="19">
        <f t="shared" si="3"/>
        <v>0</v>
      </c>
      <c r="R6" s="19">
        <f>IFERROR(FIND("MS",D6,5),0)</f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W6" s="19">
        <f>IFERROR(FIND("MS",K6,5),0)</f>
        <v>0</v>
      </c>
      <c r="X6" s="19">
        <f t="shared" si="0"/>
        <v>0</v>
      </c>
      <c r="Z6" s="19">
        <f t="shared" si="8"/>
        <v>0</v>
      </c>
      <c r="AA6" s="19">
        <f t="shared" si="2"/>
        <v>0</v>
      </c>
      <c r="AB6" s="19">
        <f t="shared" si="2"/>
        <v>0</v>
      </c>
      <c r="AC6" s="19">
        <f t="shared" si="2"/>
        <v>0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J6" s="19">
        <f t="shared" si="9"/>
        <v>0</v>
      </c>
      <c r="AN6" s="308" t="str">
        <f t="shared" si="4"/>
        <v>E kişisi</v>
      </c>
      <c r="AO6" s="299"/>
      <c r="AP6" s="320">
        <v>1</v>
      </c>
      <c r="AQ6" s="313"/>
      <c r="AR6" s="317">
        <f t="shared" si="5"/>
        <v>1</v>
      </c>
    </row>
    <row r="7" spans="1:44" s="19" customFormat="1" ht="35.1" customHeight="1">
      <c r="A7" s="102">
        <f t="shared" si="10"/>
        <v>43621</v>
      </c>
      <c r="B7" s="103">
        <f t="shared" si="6"/>
        <v>43621</v>
      </c>
      <c r="C7" s="661" t="s">
        <v>160</v>
      </c>
      <c r="D7" s="662"/>
      <c r="E7" s="662"/>
      <c r="F7" s="425"/>
      <c r="G7" s="431" t="s">
        <v>160</v>
      </c>
      <c r="H7" s="419"/>
      <c r="I7" s="390"/>
      <c r="J7" s="387" t="s">
        <v>79</v>
      </c>
      <c r="K7" s="423"/>
      <c r="L7" s="423"/>
      <c r="M7" s="391" t="s">
        <v>203</v>
      </c>
      <c r="O7" s="19">
        <f t="shared" si="7"/>
        <v>0</v>
      </c>
      <c r="P7" s="19">
        <f>IFERROR(FIND("MS",#REF!,5),0)</f>
        <v>0</v>
      </c>
      <c r="Q7" s="19">
        <f t="shared" si="3"/>
        <v>0</v>
      </c>
      <c r="R7" s="19">
        <f>IFERROR(FIND("MS",D7,5),0)</f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W7" s="19">
        <f>IFERROR(FIND("MS",K7,5),0)</f>
        <v>0</v>
      </c>
      <c r="X7" s="19">
        <f t="shared" si="0"/>
        <v>0</v>
      </c>
      <c r="Z7" s="19">
        <f t="shared" si="8"/>
        <v>0</v>
      </c>
      <c r="AA7" s="19">
        <f t="shared" si="2"/>
        <v>0</v>
      </c>
      <c r="AB7" s="19">
        <f t="shared" si="2"/>
        <v>0</v>
      </c>
      <c r="AC7" s="19">
        <f t="shared" si="2"/>
        <v>0</v>
      </c>
      <c r="AD7" s="19">
        <f t="shared" si="2"/>
        <v>0</v>
      </c>
      <c r="AE7" s="19">
        <f t="shared" si="2"/>
        <v>0</v>
      </c>
      <c r="AF7" s="19">
        <f t="shared" si="2"/>
        <v>0</v>
      </c>
      <c r="AG7" s="19">
        <f t="shared" si="2"/>
        <v>0</v>
      </c>
      <c r="AH7" s="19">
        <f t="shared" si="2"/>
        <v>0</v>
      </c>
      <c r="AJ7" s="19">
        <f t="shared" si="9"/>
        <v>0</v>
      </c>
      <c r="AN7" s="308" t="str">
        <f t="shared" si="4"/>
        <v>F kişisi</v>
      </c>
      <c r="AO7" s="299"/>
      <c r="AP7" s="320"/>
      <c r="AQ7" s="314">
        <f>5</f>
        <v>5</v>
      </c>
      <c r="AR7" s="317">
        <f t="shared" si="5"/>
        <v>0.625</v>
      </c>
    </row>
    <row r="8" spans="1:44" ht="35.1" customHeight="1">
      <c r="A8" s="102">
        <f t="shared" si="10"/>
        <v>43622</v>
      </c>
      <c r="B8" s="103">
        <f t="shared" si="6"/>
        <v>43622</v>
      </c>
      <c r="C8" s="661" t="s">
        <v>142</v>
      </c>
      <c r="D8" s="662"/>
      <c r="E8" s="662"/>
      <c r="F8" s="425"/>
      <c r="G8" s="431" t="s">
        <v>142</v>
      </c>
      <c r="H8" s="419"/>
      <c r="I8" s="390"/>
      <c r="J8" s="387" t="s">
        <v>79</v>
      </c>
      <c r="K8" s="423"/>
      <c r="L8" s="423"/>
      <c r="M8" s="391" t="s">
        <v>203</v>
      </c>
      <c r="O8" s="19">
        <f t="shared" si="7"/>
        <v>0</v>
      </c>
      <c r="P8" s="19">
        <f>IFERROR(FIND("MS",#REF!,5),0)</f>
        <v>0</v>
      </c>
      <c r="Q8" s="19">
        <f t="shared" si="3"/>
        <v>0</v>
      </c>
      <c r="R8" s="19">
        <f>IFERROR(FIND("MS",#REF!,5),0)</f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/>
      <c r="W8" s="19">
        <f>IFERROR(FIND("MS",K8,5),0)</f>
        <v>0</v>
      </c>
      <c r="X8" s="19">
        <f t="shared" si="0"/>
        <v>0</v>
      </c>
      <c r="Z8" s="19">
        <f t="shared" si="8"/>
        <v>0</v>
      </c>
      <c r="AA8" s="19">
        <f t="shared" si="2"/>
        <v>0</v>
      </c>
      <c r="AB8" s="19">
        <f t="shared" si="2"/>
        <v>0</v>
      </c>
      <c r="AC8" s="19">
        <f t="shared" si="2"/>
        <v>0</v>
      </c>
      <c r="AD8" s="19">
        <f t="shared" si="2"/>
        <v>0</v>
      </c>
      <c r="AE8" s="19">
        <f t="shared" si="2"/>
        <v>0</v>
      </c>
      <c r="AF8" s="19">
        <f t="shared" si="2"/>
        <v>0</v>
      </c>
      <c r="AG8" s="19">
        <f t="shared" si="2"/>
        <v>0</v>
      </c>
      <c r="AH8" s="19">
        <f t="shared" si="2"/>
        <v>0</v>
      </c>
      <c r="AJ8" s="19">
        <f t="shared" si="9"/>
        <v>0</v>
      </c>
      <c r="AN8" s="308" t="str">
        <f t="shared" si="4"/>
        <v>G kişisi</v>
      </c>
      <c r="AO8" s="299">
        <v>30</v>
      </c>
      <c r="AP8" s="320"/>
      <c r="AQ8" s="314"/>
      <c r="AR8" s="317">
        <f t="shared" si="5"/>
        <v>30</v>
      </c>
    </row>
    <row r="9" spans="1:44" ht="35.1" customHeight="1">
      <c r="A9" s="102">
        <f t="shared" si="10"/>
        <v>43623</v>
      </c>
      <c r="B9" s="103">
        <f t="shared" si="6"/>
        <v>43623</v>
      </c>
      <c r="C9" s="424" t="s">
        <v>130</v>
      </c>
      <c r="D9" s="659" t="s">
        <v>122</v>
      </c>
      <c r="E9" s="660"/>
      <c r="F9" s="396"/>
      <c r="G9" s="398" t="s">
        <v>180</v>
      </c>
      <c r="H9" s="398" t="s">
        <v>196</v>
      </c>
      <c r="I9" s="390"/>
      <c r="J9" s="387" t="s">
        <v>79</v>
      </c>
      <c r="K9" s="651" t="s">
        <v>82</v>
      </c>
      <c r="L9" s="652"/>
      <c r="M9" s="391" t="s">
        <v>203</v>
      </c>
      <c r="O9" s="19">
        <f t="shared" si="7"/>
        <v>0</v>
      </c>
      <c r="P9" s="19">
        <f>IFERROR(FIND("MS",#REF!,5),0)</f>
        <v>0</v>
      </c>
      <c r="Q9" s="19">
        <f>IFERROR(FIND("MS",D9,5),0)</f>
        <v>0</v>
      </c>
      <c r="R9" s="19">
        <f>IFERROR(FIND("MS",#REF!,5),0)</f>
        <v>0</v>
      </c>
      <c r="S9" s="19">
        <f t="shared" si="0"/>
        <v>0</v>
      </c>
      <c r="T9" s="19">
        <f t="shared" si="0"/>
        <v>0</v>
      </c>
      <c r="U9" s="19">
        <f t="shared" si="0"/>
        <v>0</v>
      </c>
      <c r="V9" s="19"/>
      <c r="W9" s="19">
        <f>IFERROR(FIND("MS",K9,5),0)</f>
        <v>0</v>
      </c>
      <c r="X9" s="19">
        <f t="shared" si="0"/>
        <v>0</v>
      </c>
      <c r="Z9" s="19">
        <f t="shared" si="8"/>
        <v>0</v>
      </c>
      <c r="AA9" s="19">
        <f t="shared" si="2"/>
        <v>0</v>
      </c>
      <c r="AB9" s="19">
        <f t="shared" si="2"/>
        <v>0</v>
      </c>
      <c r="AC9" s="19">
        <f t="shared" si="2"/>
        <v>0</v>
      </c>
      <c r="AD9" s="19">
        <f t="shared" si="2"/>
        <v>0</v>
      </c>
      <c r="AE9" s="19">
        <f t="shared" si="2"/>
        <v>0</v>
      </c>
      <c r="AF9" s="19">
        <f t="shared" si="2"/>
        <v>0</v>
      </c>
      <c r="AG9" s="19">
        <f t="shared" si="2"/>
        <v>0</v>
      </c>
      <c r="AH9" s="19">
        <f t="shared" si="2"/>
        <v>0</v>
      </c>
      <c r="AJ9" s="19">
        <f t="shared" si="9"/>
        <v>0</v>
      </c>
      <c r="AN9" s="308" t="str">
        <f t="shared" si="4"/>
        <v>H kişisi</v>
      </c>
      <c r="AO9" s="299"/>
      <c r="AP9" s="320">
        <f>1+12</f>
        <v>13</v>
      </c>
      <c r="AQ9" s="313">
        <f>5</f>
        <v>5</v>
      </c>
      <c r="AR9" s="317">
        <f t="shared" si="5"/>
        <v>13.625</v>
      </c>
    </row>
    <row r="10" spans="1:44" s="19" customFormat="1" ht="35.1" customHeight="1">
      <c r="A10" s="102">
        <f t="shared" si="10"/>
        <v>43624</v>
      </c>
      <c r="B10" s="103">
        <f t="shared" si="6"/>
        <v>43624</v>
      </c>
      <c r="C10" s="462" t="s">
        <v>132</v>
      </c>
      <c r="D10" s="409" t="s">
        <v>156</v>
      </c>
      <c r="E10" s="410"/>
      <c r="F10" s="411"/>
      <c r="G10" s="407" t="s">
        <v>160</v>
      </c>
      <c r="H10" s="418" t="s">
        <v>185</v>
      </c>
      <c r="I10" s="412"/>
      <c r="J10" s="408"/>
      <c r="K10" s="542" t="s">
        <v>163</v>
      </c>
      <c r="L10" s="543"/>
      <c r="M10" s="391" t="s">
        <v>203</v>
      </c>
      <c r="N10" s="21"/>
      <c r="O10" s="19">
        <f t="shared" si="7"/>
        <v>0</v>
      </c>
      <c r="P10" s="19">
        <f>IFERROR(FIND("MS",D10,5),0)</f>
        <v>0</v>
      </c>
      <c r="Q10" s="19">
        <f t="shared" si="3"/>
        <v>0</v>
      </c>
      <c r="R10" s="19">
        <f>IFERROR(FIND("MS",F10,5),0)</f>
        <v>0</v>
      </c>
      <c r="S10" s="19">
        <f t="shared" si="0"/>
        <v>0</v>
      </c>
      <c r="T10" s="19">
        <f t="shared" si="0"/>
        <v>0</v>
      </c>
      <c r="U10" s="19">
        <f t="shared" si="0"/>
        <v>0</v>
      </c>
      <c r="W10" s="19">
        <f>IFERROR(FIND("MS",K10,5),0)</f>
        <v>0</v>
      </c>
      <c r="X10" s="19">
        <f t="shared" si="0"/>
        <v>0</v>
      </c>
      <c r="Z10" s="19">
        <f t="shared" si="8"/>
        <v>0</v>
      </c>
      <c r="AA10" s="19">
        <f t="shared" si="2"/>
        <v>0</v>
      </c>
      <c r="AB10" s="19">
        <f t="shared" si="2"/>
        <v>0</v>
      </c>
      <c r="AC10" s="19">
        <f t="shared" si="2"/>
        <v>0</v>
      </c>
      <c r="AD10" s="19">
        <f t="shared" si="2"/>
        <v>0</v>
      </c>
      <c r="AE10" s="19">
        <f t="shared" si="2"/>
        <v>0</v>
      </c>
      <c r="AF10" s="19">
        <f t="shared" si="2"/>
        <v>0</v>
      </c>
      <c r="AG10" s="19">
        <f t="shared" si="2"/>
        <v>0</v>
      </c>
      <c r="AH10" s="19">
        <f t="shared" si="2"/>
        <v>0</v>
      </c>
      <c r="AJ10" s="19">
        <f t="shared" si="9"/>
        <v>0</v>
      </c>
      <c r="AN10" s="308" t="str">
        <f t="shared" si="4"/>
        <v>I kişisi</v>
      </c>
      <c r="AO10" s="299"/>
      <c r="AP10" s="320">
        <v>1</v>
      </c>
      <c r="AQ10" s="313"/>
      <c r="AR10" s="317">
        <f t="shared" si="5"/>
        <v>1</v>
      </c>
    </row>
    <row r="11" spans="1:44" s="19" customFormat="1" ht="35.1" customHeight="1">
      <c r="A11" s="102">
        <f t="shared" si="10"/>
        <v>43625</v>
      </c>
      <c r="B11" s="103">
        <f t="shared" si="6"/>
        <v>43625</v>
      </c>
      <c r="C11" s="413"/>
      <c r="D11" s="414" t="s">
        <v>180</v>
      </c>
      <c r="E11" s="415"/>
      <c r="F11" s="411"/>
      <c r="G11" s="457" t="s">
        <v>142</v>
      </c>
      <c r="H11" s="416" t="s">
        <v>85</v>
      </c>
      <c r="I11" s="412"/>
      <c r="J11" s="408"/>
      <c r="K11" s="542" t="s">
        <v>85</v>
      </c>
      <c r="L11" s="543"/>
      <c r="M11" s="391" t="s">
        <v>203</v>
      </c>
      <c r="N11" s="22"/>
      <c r="O11" s="19">
        <f t="shared" si="7"/>
        <v>0</v>
      </c>
      <c r="P11" s="19">
        <f>IFERROR(FIND("MS",#REF!,5),0)</f>
        <v>0</v>
      </c>
      <c r="Q11" s="19">
        <f t="shared" si="3"/>
        <v>0</v>
      </c>
      <c r="R11" s="19">
        <f t="shared" ref="R11:R16" si="11">IFERROR(FIND("MS",D11,5),0)</f>
        <v>0</v>
      </c>
      <c r="S11" s="19">
        <f t="shared" si="0"/>
        <v>0</v>
      </c>
      <c r="T11" s="19">
        <f t="shared" si="0"/>
        <v>0</v>
      </c>
      <c r="U11" s="19">
        <f t="shared" si="0"/>
        <v>0</v>
      </c>
      <c r="W11" s="19">
        <f t="shared" si="0"/>
        <v>0</v>
      </c>
      <c r="X11" s="19">
        <f t="shared" si="0"/>
        <v>0</v>
      </c>
      <c r="Z11" s="19">
        <f t="shared" si="8"/>
        <v>0</v>
      </c>
      <c r="AA11" s="19">
        <f t="shared" si="2"/>
        <v>0</v>
      </c>
      <c r="AB11" s="19">
        <f t="shared" si="2"/>
        <v>0</v>
      </c>
      <c r="AC11" s="19">
        <f t="shared" si="2"/>
        <v>0</v>
      </c>
      <c r="AD11" s="19">
        <f t="shared" si="2"/>
        <v>0</v>
      </c>
      <c r="AE11" s="19">
        <f t="shared" si="2"/>
        <v>0</v>
      </c>
      <c r="AF11" s="19">
        <f t="shared" si="2"/>
        <v>0</v>
      </c>
      <c r="AG11" s="19">
        <f t="shared" si="2"/>
        <v>0</v>
      </c>
      <c r="AH11" s="19">
        <f t="shared" si="2"/>
        <v>0</v>
      </c>
      <c r="AJ11" s="19">
        <f t="shared" si="9"/>
        <v>0</v>
      </c>
      <c r="AN11" s="308" t="str">
        <f t="shared" si="4"/>
        <v>J kişisi</v>
      </c>
      <c r="AO11" s="299"/>
      <c r="AP11" s="320">
        <f>1.5+12</f>
        <v>13.5</v>
      </c>
      <c r="AQ11" s="314"/>
      <c r="AR11" s="317">
        <f t="shared" si="5"/>
        <v>13.5</v>
      </c>
    </row>
    <row r="12" spans="1:44" ht="35.1" customHeight="1">
      <c r="A12" s="102">
        <f t="shared" si="10"/>
        <v>43626</v>
      </c>
      <c r="B12" s="103">
        <f t="shared" si="6"/>
        <v>43626</v>
      </c>
      <c r="C12" s="398" t="s">
        <v>132</v>
      </c>
      <c r="D12" s="398" t="s">
        <v>122</v>
      </c>
      <c r="E12" s="398" t="s">
        <v>196</v>
      </c>
      <c r="F12" s="396"/>
      <c r="G12" s="398" t="s">
        <v>180</v>
      </c>
      <c r="H12" s="398" t="s">
        <v>118</v>
      </c>
      <c r="I12" s="390"/>
      <c r="J12" s="387" t="s">
        <v>79</v>
      </c>
      <c r="K12" s="389" t="s">
        <v>163</v>
      </c>
      <c r="L12" s="397" t="s">
        <v>185</v>
      </c>
      <c r="M12" s="391" t="s">
        <v>205</v>
      </c>
      <c r="N12" s="23"/>
      <c r="O12" s="19">
        <f t="shared" si="7"/>
        <v>0</v>
      </c>
      <c r="P12" s="19">
        <f>IFERROR(FIND("MS",#REF!,5),0)</f>
        <v>0</v>
      </c>
      <c r="Q12" s="19">
        <f t="shared" si="3"/>
        <v>0</v>
      </c>
      <c r="R12" s="19">
        <f t="shared" si="11"/>
        <v>0</v>
      </c>
      <c r="S12" s="19">
        <f t="shared" si="0"/>
        <v>0</v>
      </c>
      <c r="T12" s="19">
        <f t="shared" si="0"/>
        <v>0</v>
      </c>
      <c r="U12" s="19">
        <f t="shared" si="0"/>
        <v>0</v>
      </c>
      <c r="V12" s="19"/>
      <c r="W12" s="19">
        <f t="shared" si="0"/>
        <v>0</v>
      </c>
      <c r="X12" s="19">
        <f t="shared" si="0"/>
        <v>0</v>
      </c>
      <c r="Z12" s="19">
        <f t="shared" si="8"/>
        <v>0</v>
      </c>
      <c r="AA12" s="19">
        <f t="shared" si="2"/>
        <v>0</v>
      </c>
      <c r="AB12" s="19">
        <f t="shared" si="2"/>
        <v>0</v>
      </c>
      <c r="AC12" s="19">
        <f t="shared" si="2"/>
        <v>0</v>
      </c>
      <c r="AD12" s="19">
        <f t="shared" si="2"/>
        <v>0</v>
      </c>
      <c r="AE12" s="19">
        <f t="shared" si="2"/>
        <v>0</v>
      </c>
      <c r="AF12" s="19">
        <f t="shared" si="2"/>
        <v>0</v>
      </c>
      <c r="AG12" s="19">
        <f t="shared" si="2"/>
        <v>0</v>
      </c>
      <c r="AH12" s="19">
        <f t="shared" si="2"/>
        <v>0</v>
      </c>
      <c r="AJ12" s="19">
        <f t="shared" si="9"/>
        <v>0</v>
      </c>
      <c r="AN12" s="308" t="str">
        <f t="shared" si="4"/>
        <v>K kişisi</v>
      </c>
      <c r="AO12" s="299"/>
      <c r="AP12" s="320">
        <v>3</v>
      </c>
      <c r="AQ12" s="314"/>
      <c r="AR12" s="317">
        <f t="shared" si="5"/>
        <v>3</v>
      </c>
    </row>
    <row r="13" spans="1:44" s="19" customFormat="1" ht="35.1" customHeight="1">
      <c r="A13" s="102">
        <f t="shared" si="10"/>
        <v>43627</v>
      </c>
      <c r="B13" s="103">
        <f t="shared" si="6"/>
        <v>43627</v>
      </c>
      <c r="C13" s="398" t="s">
        <v>132</v>
      </c>
      <c r="D13" s="398" t="s">
        <v>122</v>
      </c>
      <c r="E13" s="398" t="s">
        <v>196</v>
      </c>
      <c r="F13" s="396"/>
      <c r="G13" s="398" t="s">
        <v>160</v>
      </c>
      <c r="H13" s="398" t="s">
        <v>118</v>
      </c>
      <c r="I13" s="390"/>
      <c r="J13" s="387" t="s">
        <v>79</v>
      </c>
      <c r="K13" s="389" t="s">
        <v>163</v>
      </c>
      <c r="L13" s="397" t="s">
        <v>185</v>
      </c>
      <c r="M13" s="391" t="s">
        <v>205</v>
      </c>
      <c r="N13" s="24"/>
      <c r="O13" s="19">
        <f t="shared" si="7"/>
        <v>0</v>
      </c>
      <c r="P13" s="19">
        <f>IFERROR(FIND("MS",#REF!,5),0)</f>
        <v>0</v>
      </c>
      <c r="Q13" s="19">
        <f t="shared" si="3"/>
        <v>0</v>
      </c>
      <c r="R13" s="19">
        <f t="shared" si="11"/>
        <v>0</v>
      </c>
      <c r="S13" s="19">
        <f t="shared" si="0"/>
        <v>0</v>
      </c>
      <c r="T13" s="19">
        <f t="shared" si="0"/>
        <v>0</v>
      </c>
      <c r="U13" s="19">
        <f t="shared" si="0"/>
        <v>0</v>
      </c>
      <c r="W13" s="19">
        <f t="shared" si="0"/>
        <v>0</v>
      </c>
      <c r="X13" s="19">
        <f t="shared" si="0"/>
        <v>0</v>
      </c>
      <c r="Z13" s="19">
        <f t="shared" si="8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 t="shared" si="2"/>
        <v>0</v>
      </c>
      <c r="AG13" s="19">
        <f t="shared" si="2"/>
        <v>0</v>
      </c>
      <c r="AH13" s="19">
        <f t="shared" si="2"/>
        <v>0</v>
      </c>
      <c r="AJ13" s="19">
        <f t="shared" si="9"/>
        <v>0</v>
      </c>
      <c r="AN13" s="308" t="str">
        <f t="shared" si="4"/>
        <v>L kişisi</v>
      </c>
      <c r="AO13" s="299"/>
      <c r="AP13" s="320">
        <v>1</v>
      </c>
      <c r="AQ13" s="313"/>
      <c r="AR13" s="317">
        <f t="shared" si="5"/>
        <v>1</v>
      </c>
    </row>
    <row r="14" spans="1:44" s="19" customFormat="1" ht="35.1" customHeight="1">
      <c r="A14" s="102">
        <f t="shared" si="10"/>
        <v>43628</v>
      </c>
      <c r="B14" s="103">
        <f t="shared" si="6"/>
        <v>43628</v>
      </c>
      <c r="C14" s="398" t="s">
        <v>132</v>
      </c>
      <c r="D14" s="398" t="s">
        <v>122</v>
      </c>
      <c r="E14" s="398" t="s">
        <v>196</v>
      </c>
      <c r="F14" s="396"/>
      <c r="G14" s="398" t="s">
        <v>142</v>
      </c>
      <c r="H14" s="398" t="s">
        <v>118</v>
      </c>
      <c r="I14" s="390"/>
      <c r="J14" s="387" t="s">
        <v>79</v>
      </c>
      <c r="K14" s="389" t="s">
        <v>163</v>
      </c>
      <c r="L14" s="397" t="s">
        <v>185</v>
      </c>
      <c r="M14" s="391" t="s">
        <v>205</v>
      </c>
      <c r="N14" s="24"/>
      <c r="O14" s="19">
        <f t="shared" si="7"/>
        <v>0</v>
      </c>
      <c r="P14" s="19">
        <f>IFERROR(FIND("MS",#REF!,5),0)</f>
        <v>0</v>
      </c>
      <c r="Q14" s="19">
        <f t="shared" si="3"/>
        <v>0</v>
      </c>
      <c r="R14" s="19">
        <f t="shared" si="11"/>
        <v>0</v>
      </c>
      <c r="S14" s="19">
        <f t="shared" si="0"/>
        <v>0</v>
      </c>
      <c r="T14" s="19">
        <f t="shared" si="0"/>
        <v>0</v>
      </c>
      <c r="U14" s="19">
        <f t="shared" si="0"/>
        <v>0</v>
      </c>
      <c r="W14" s="19">
        <f t="shared" si="0"/>
        <v>0</v>
      </c>
      <c r="X14" s="19">
        <f t="shared" si="0"/>
        <v>0</v>
      </c>
      <c r="Z14" s="19">
        <f t="shared" si="8"/>
        <v>0</v>
      </c>
      <c r="AA14" s="19">
        <f t="shared" si="2"/>
        <v>0</v>
      </c>
      <c r="AB14" s="19">
        <f t="shared" si="2"/>
        <v>0</v>
      </c>
      <c r="AC14" s="19">
        <f t="shared" si="2"/>
        <v>0</v>
      </c>
      <c r="AD14" s="19">
        <f t="shared" si="2"/>
        <v>0</v>
      </c>
      <c r="AE14" s="19">
        <f t="shared" si="2"/>
        <v>0</v>
      </c>
      <c r="AF14" s="19">
        <f t="shared" si="2"/>
        <v>0</v>
      </c>
      <c r="AG14" s="19">
        <f t="shared" si="2"/>
        <v>0</v>
      </c>
      <c r="AH14" s="19">
        <f t="shared" si="2"/>
        <v>0</v>
      </c>
      <c r="AJ14" s="19">
        <f t="shared" si="9"/>
        <v>0</v>
      </c>
      <c r="AN14" s="308" t="str">
        <f>B52</f>
        <v>M kişisi</v>
      </c>
      <c r="AO14" s="299"/>
      <c r="AP14" s="320"/>
      <c r="AQ14" s="314">
        <f>5</f>
        <v>5</v>
      </c>
      <c r="AR14" s="317">
        <f t="shared" si="5"/>
        <v>0.625</v>
      </c>
    </row>
    <row r="15" spans="1:44" ht="35.1" customHeight="1">
      <c r="A15" s="102">
        <f t="shared" si="10"/>
        <v>43629</v>
      </c>
      <c r="B15" s="103">
        <f t="shared" si="6"/>
        <v>43629</v>
      </c>
      <c r="C15" s="398" t="s">
        <v>132</v>
      </c>
      <c r="D15" s="398" t="s">
        <v>122</v>
      </c>
      <c r="E15" s="398" t="s">
        <v>196</v>
      </c>
      <c r="F15" s="396"/>
      <c r="G15" s="398" t="s">
        <v>130</v>
      </c>
      <c r="H15" s="398" t="s">
        <v>118</v>
      </c>
      <c r="I15" s="390"/>
      <c r="J15" s="387" t="s">
        <v>79</v>
      </c>
      <c r="K15" s="389" t="s">
        <v>163</v>
      </c>
      <c r="L15" s="397" t="s">
        <v>185</v>
      </c>
      <c r="M15" s="391" t="s">
        <v>206</v>
      </c>
      <c r="N15" s="25"/>
      <c r="O15" s="19">
        <f t="shared" si="7"/>
        <v>0</v>
      </c>
      <c r="P15" s="19">
        <f>IFERROR(FIND("MS",#REF!,5),0)</f>
        <v>0</v>
      </c>
      <c r="Q15" s="19">
        <f t="shared" si="3"/>
        <v>0</v>
      </c>
      <c r="R15" s="19">
        <f t="shared" si="11"/>
        <v>0</v>
      </c>
      <c r="S15" s="19">
        <f>IFERROR(FIND("MS",G15,5),0)</f>
        <v>0</v>
      </c>
      <c r="T15" s="19">
        <f t="shared" si="0"/>
        <v>0</v>
      </c>
      <c r="U15" s="19">
        <f t="shared" si="0"/>
        <v>0</v>
      </c>
      <c r="V15" s="19"/>
      <c r="W15" s="19">
        <f t="shared" si="0"/>
        <v>0</v>
      </c>
      <c r="X15" s="19">
        <f t="shared" si="0"/>
        <v>0</v>
      </c>
      <c r="Z15" s="19">
        <f t="shared" si="8"/>
        <v>0</v>
      </c>
      <c r="AA15" s="19">
        <f t="shared" si="2"/>
        <v>0</v>
      </c>
      <c r="AB15" s="19">
        <f t="shared" si="2"/>
        <v>0</v>
      </c>
      <c r="AC15" s="19">
        <f t="shared" si="2"/>
        <v>0</v>
      </c>
      <c r="AD15" s="19">
        <f t="shared" si="2"/>
        <v>0</v>
      </c>
      <c r="AE15" s="19">
        <f t="shared" si="2"/>
        <v>0</v>
      </c>
      <c r="AF15" s="19">
        <f t="shared" si="2"/>
        <v>0</v>
      </c>
      <c r="AG15" s="19">
        <f t="shared" si="2"/>
        <v>0</v>
      </c>
      <c r="AH15" s="19">
        <f t="shared" si="2"/>
        <v>0</v>
      </c>
      <c r="AJ15" s="19">
        <f t="shared" si="9"/>
        <v>0</v>
      </c>
      <c r="AN15" s="308" t="str">
        <f t="shared" si="4"/>
        <v>N kişisi</v>
      </c>
      <c r="AO15" s="299"/>
      <c r="AP15" s="320"/>
      <c r="AQ15" s="314"/>
      <c r="AR15" s="317">
        <f t="shared" si="5"/>
        <v>0</v>
      </c>
    </row>
    <row r="16" spans="1:44" ht="35.1" customHeight="1" thickBot="1">
      <c r="A16" s="102">
        <f t="shared" si="10"/>
        <v>43630</v>
      </c>
      <c r="B16" s="103">
        <f t="shared" si="6"/>
        <v>43630</v>
      </c>
      <c r="C16" s="398" t="s">
        <v>132</v>
      </c>
      <c r="D16" s="398" t="s">
        <v>122</v>
      </c>
      <c r="E16" s="398" t="s">
        <v>196</v>
      </c>
      <c r="F16" s="396"/>
      <c r="G16" s="398" t="s">
        <v>160</v>
      </c>
      <c r="H16" s="398" t="s">
        <v>118</v>
      </c>
      <c r="I16" s="390"/>
      <c r="J16" s="387" t="s">
        <v>79</v>
      </c>
      <c r="K16" s="389" t="s">
        <v>163</v>
      </c>
      <c r="L16" s="397" t="s">
        <v>185</v>
      </c>
      <c r="M16" s="391" t="s">
        <v>207</v>
      </c>
      <c r="N16" s="25"/>
      <c r="O16" s="19">
        <f t="shared" si="7"/>
        <v>0</v>
      </c>
      <c r="P16" s="19">
        <f>IFERROR(FIND("MS",#REF!,5),0)</f>
        <v>0</v>
      </c>
      <c r="Q16" s="19">
        <f t="shared" si="3"/>
        <v>0</v>
      </c>
      <c r="R16" s="19">
        <f t="shared" si="11"/>
        <v>0</v>
      </c>
      <c r="S16" s="19">
        <f t="shared" si="0"/>
        <v>0</v>
      </c>
      <c r="T16" s="19">
        <f t="shared" si="0"/>
        <v>0</v>
      </c>
      <c r="U16" s="19">
        <f t="shared" si="0"/>
        <v>0</v>
      </c>
      <c r="V16" s="19"/>
      <c r="W16" s="19">
        <f t="shared" si="0"/>
        <v>0</v>
      </c>
      <c r="X16" s="19">
        <f t="shared" si="0"/>
        <v>0</v>
      </c>
      <c r="Z16" s="19">
        <f t="shared" si="8"/>
        <v>0</v>
      </c>
      <c r="AA16" s="19">
        <f t="shared" si="2"/>
        <v>0</v>
      </c>
      <c r="AB16" s="19">
        <f t="shared" si="2"/>
        <v>0</v>
      </c>
      <c r="AC16" s="19">
        <f t="shared" si="2"/>
        <v>0</v>
      </c>
      <c r="AD16" s="19">
        <f t="shared" si="2"/>
        <v>0</v>
      </c>
      <c r="AE16" s="19">
        <f t="shared" si="2"/>
        <v>0</v>
      </c>
      <c r="AF16" s="19">
        <f t="shared" si="2"/>
        <v>0</v>
      </c>
      <c r="AG16" s="19">
        <f t="shared" si="2"/>
        <v>0</v>
      </c>
      <c r="AH16" s="19">
        <f t="shared" si="2"/>
        <v>0</v>
      </c>
      <c r="AJ16" s="19">
        <f t="shared" si="9"/>
        <v>0</v>
      </c>
      <c r="AN16" s="309" t="str">
        <f t="shared" si="4"/>
        <v>YENİ PERSONEL 3</v>
      </c>
      <c r="AO16" s="298"/>
      <c r="AP16" s="321"/>
      <c r="AQ16" s="316"/>
      <c r="AR16" s="317">
        <f t="shared" si="5"/>
        <v>0</v>
      </c>
    </row>
    <row r="17" spans="1:36" s="19" customFormat="1" ht="35.1" customHeight="1">
      <c r="A17" s="102">
        <f t="shared" si="10"/>
        <v>43631</v>
      </c>
      <c r="B17" s="103">
        <f t="shared" si="6"/>
        <v>43631</v>
      </c>
      <c r="C17" s="462" t="s">
        <v>122</v>
      </c>
      <c r="D17" s="409" t="s">
        <v>130</v>
      </c>
      <c r="E17" s="410"/>
      <c r="F17" s="411"/>
      <c r="G17" s="407" t="s">
        <v>142</v>
      </c>
      <c r="H17" s="418" t="s">
        <v>118</v>
      </c>
      <c r="I17" s="412"/>
      <c r="J17" s="408"/>
      <c r="K17" s="542" t="s">
        <v>196</v>
      </c>
      <c r="L17" s="543"/>
      <c r="M17" s="391" t="s">
        <v>208</v>
      </c>
      <c r="N17" s="24"/>
      <c r="O17" s="19">
        <f t="shared" si="7"/>
        <v>0</v>
      </c>
      <c r="P17" s="19">
        <f>IFERROR(FIND("MS",D17,5),0)</f>
        <v>0</v>
      </c>
      <c r="Q17" s="19">
        <f t="shared" si="3"/>
        <v>0</v>
      </c>
      <c r="R17" s="19">
        <f>IFERROR(FIND("MS",F17,5),0)</f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W17" s="19">
        <f t="shared" si="0"/>
        <v>0</v>
      </c>
      <c r="X17" s="19">
        <f t="shared" si="0"/>
        <v>0</v>
      </c>
      <c r="Z17" s="19">
        <f t="shared" si="8"/>
        <v>0</v>
      </c>
      <c r="AA17" s="19">
        <f t="shared" si="2"/>
        <v>0</v>
      </c>
      <c r="AB17" s="19">
        <f t="shared" si="2"/>
        <v>0</v>
      </c>
      <c r="AC17" s="19">
        <f t="shared" si="2"/>
        <v>0</v>
      </c>
      <c r="AD17" s="19">
        <f t="shared" si="2"/>
        <v>0</v>
      </c>
      <c r="AE17" s="19">
        <f t="shared" si="2"/>
        <v>0</v>
      </c>
      <c r="AF17" s="19">
        <f t="shared" si="2"/>
        <v>0</v>
      </c>
      <c r="AG17" s="19">
        <f t="shared" si="2"/>
        <v>0</v>
      </c>
      <c r="AH17" s="19">
        <f t="shared" si="2"/>
        <v>0</v>
      </c>
      <c r="AJ17" s="19">
        <f t="shared" si="9"/>
        <v>0</v>
      </c>
    </row>
    <row r="18" spans="1:36" s="19" customFormat="1" ht="35.1" customHeight="1">
      <c r="A18" s="102">
        <f t="shared" si="10"/>
        <v>43632</v>
      </c>
      <c r="B18" s="103">
        <f t="shared" si="6"/>
        <v>43632</v>
      </c>
      <c r="C18" s="413"/>
      <c r="D18" s="414" t="s">
        <v>160</v>
      </c>
      <c r="E18" s="415"/>
      <c r="F18" s="411"/>
      <c r="G18" s="457" t="s">
        <v>132</v>
      </c>
      <c r="H18" s="416"/>
      <c r="I18" s="412"/>
      <c r="J18" s="408"/>
      <c r="K18" s="542"/>
      <c r="L18" s="543"/>
      <c r="M18" s="391" t="s">
        <v>209</v>
      </c>
      <c r="N18" s="24"/>
      <c r="O18" s="19">
        <f t="shared" si="7"/>
        <v>0</v>
      </c>
      <c r="P18" s="19">
        <f>IFERROR(FIND("MS",#REF!,5),0)</f>
        <v>0</v>
      </c>
      <c r="Q18" s="19">
        <f t="shared" si="3"/>
        <v>0</v>
      </c>
      <c r="R18" s="19">
        <f t="shared" ref="R18:R23" si="12">IFERROR(FIND("MS",D18,5),0)</f>
        <v>0</v>
      </c>
      <c r="S18" s="19">
        <f t="shared" si="0"/>
        <v>0</v>
      </c>
      <c r="T18" s="19">
        <f t="shared" si="0"/>
        <v>0</v>
      </c>
      <c r="U18" s="19">
        <f t="shared" si="0"/>
        <v>0</v>
      </c>
      <c r="W18" s="19">
        <f t="shared" si="0"/>
        <v>0</v>
      </c>
      <c r="X18" s="19">
        <f t="shared" si="0"/>
        <v>0</v>
      </c>
      <c r="Z18" s="19">
        <f t="shared" si="8"/>
        <v>0</v>
      </c>
      <c r="AA18" s="19">
        <f t="shared" si="2"/>
        <v>0</v>
      </c>
      <c r="AB18" s="19">
        <f t="shared" si="2"/>
        <v>0</v>
      </c>
      <c r="AC18" s="19">
        <f t="shared" si="2"/>
        <v>0</v>
      </c>
      <c r="AD18" s="19">
        <f t="shared" si="2"/>
        <v>0</v>
      </c>
      <c r="AE18" s="19">
        <f t="shared" si="2"/>
        <v>0</v>
      </c>
      <c r="AF18" s="19">
        <f t="shared" si="2"/>
        <v>0</v>
      </c>
      <c r="AG18" s="19">
        <f t="shared" si="2"/>
        <v>0</v>
      </c>
      <c r="AH18" s="19">
        <f t="shared" si="2"/>
        <v>0</v>
      </c>
      <c r="AJ18" s="19">
        <f t="shared" si="9"/>
        <v>0</v>
      </c>
    </row>
    <row r="19" spans="1:36" ht="35.1" customHeight="1">
      <c r="A19" s="102">
        <f t="shared" si="10"/>
        <v>43633</v>
      </c>
      <c r="B19" s="103">
        <f t="shared" si="6"/>
        <v>43633</v>
      </c>
      <c r="C19" s="398" t="s">
        <v>130</v>
      </c>
      <c r="D19" s="398" t="s">
        <v>185</v>
      </c>
      <c r="E19" s="398" t="s">
        <v>180</v>
      </c>
      <c r="F19" s="396"/>
      <c r="G19" s="398" t="s">
        <v>122</v>
      </c>
      <c r="H19" s="398" t="s">
        <v>118</v>
      </c>
      <c r="I19" s="395"/>
      <c r="J19" s="387" t="s">
        <v>79</v>
      </c>
      <c r="K19" s="397" t="s">
        <v>163</v>
      </c>
      <c r="L19" s="397" t="s">
        <v>142</v>
      </c>
      <c r="M19" s="391" t="s">
        <v>210</v>
      </c>
      <c r="N19" s="23"/>
      <c r="O19" s="19">
        <f t="shared" si="7"/>
        <v>0</v>
      </c>
      <c r="P19" s="19">
        <f>IFERROR(FIND("MS",#REF!,5),0)</f>
        <v>0</v>
      </c>
      <c r="Q19" s="19">
        <f t="shared" si="3"/>
        <v>0</v>
      </c>
      <c r="R19" s="19">
        <f t="shared" si="12"/>
        <v>0</v>
      </c>
      <c r="S19" s="19">
        <f t="shared" ref="S19:S32" si="13">IFERROR(FIND("MS",G19,5),0)</f>
        <v>0</v>
      </c>
      <c r="T19" s="19">
        <f t="shared" ref="T19:T32" si="14">IFERROR(FIND("MS",H19,5),0)</f>
        <v>0</v>
      </c>
      <c r="U19" s="19">
        <f t="shared" ref="U19:U32" si="15">IFERROR(FIND("MS",I19,5),0)</f>
        <v>0</v>
      </c>
      <c r="V19" s="19"/>
      <c r="W19" s="19">
        <f t="shared" ref="W19:W32" si="16">IFERROR(FIND("MS",K19,5),0)</f>
        <v>0</v>
      </c>
      <c r="X19" s="19">
        <f t="shared" ref="X19:X32" si="17">IFERROR(FIND("MS",L19,5),0)</f>
        <v>0</v>
      </c>
      <c r="Z19" s="19">
        <f t="shared" si="8"/>
        <v>0</v>
      </c>
      <c r="AA19" s="19">
        <f t="shared" si="8"/>
        <v>0</v>
      </c>
      <c r="AB19" s="19">
        <f t="shared" si="8"/>
        <v>0</v>
      </c>
      <c r="AC19" s="19">
        <f t="shared" si="8"/>
        <v>0</v>
      </c>
      <c r="AD19" s="19">
        <f t="shared" si="8"/>
        <v>0</v>
      </c>
      <c r="AE19" s="19">
        <f t="shared" si="8"/>
        <v>0</v>
      </c>
      <c r="AF19" s="19">
        <f t="shared" si="8"/>
        <v>0</v>
      </c>
      <c r="AG19" s="19">
        <f t="shared" si="8"/>
        <v>0</v>
      </c>
      <c r="AH19" s="19">
        <f t="shared" si="8"/>
        <v>0</v>
      </c>
      <c r="AJ19" s="19">
        <f t="shared" si="9"/>
        <v>0</v>
      </c>
    </row>
    <row r="20" spans="1:36" s="19" customFormat="1" ht="35.1" customHeight="1">
      <c r="A20" s="102">
        <f t="shared" si="10"/>
        <v>43634</v>
      </c>
      <c r="B20" s="103">
        <f t="shared" si="6"/>
        <v>43634</v>
      </c>
      <c r="C20" s="398" t="s">
        <v>130</v>
      </c>
      <c r="D20" s="398" t="s">
        <v>185</v>
      </c>
      <c r="E20" s="398" t="s">
        <v>180</v>
      </c>
      <c r="F20" s="396"/>
      <c r="G20" s="398" t="s">
        <v>196</v>
      </c>
      <c r="H20" s="398" t="s">
        <v>118</v>
      </c>
      <c r="I20" s="390"/>
      <c r="J20" s="387" t="s">
        <v>79</v>
      </c>
      <c r="K20" s="397" t="s">
        <v>163</v>
      </c>
      <c r="L20" s="397" t="s">
        <v>142</v>
      </c>
      <c r="M20" s="391" t="s">
        <v>210</v>
      </c>
      <c r="N20" s="22"/>
      <c r="O20" s="19">
        <f t="shared" si="7"/>
        <v>0</v>
      </c>
      <c r="P20" s="19">
        <f>IFERROR(FIND("MS",#REF!,5),0)</f>
        <v>0</v>
      </c>
      <c r="Q20" s="19">
        <f t="shared" si="3"/>
        <v>0</v>
      </c>
      <c r="R20" s="19">
        <f t="shared" si="12"/>
        <v>0</v>
      </c>
      <c r="S20" s="19">
        <f t="shared" si="13"/>
        <v>0</v>
      </c>
      <c r="T20" s="19">
        <f t="shared" si="14"/>
        <v>0</v>
      </c>
      <c r="U20" s="19">
        <f t="shared" si="15"/>
        <v>0</v>
      </c>
      <c r="W20" s="19">
        <f t="shared" si="16"/>
        <v>0</v>
      </c>
      <c r="X20" s="19">
        <f t="shared" si="17"/>
        <v>0</v>
      </c>
      <c r="Z20" s="19">
        <f t="shared" si="8"/>
        <v>0</v>
      </c>
      <c r="AA20" s="19">
        <f t="shared" si="8"/>
        <v>0</v>
      </c>
      <c r="AB20" s="19">
        <f t="shared" si="8"/>
        <v>0</v>
      </c>
      <c r="AC20" s="19">
        <f t="shared" si="8"/>
        <v>0</v>
      </c>
      <c r="AD20" s="19">
        <f t="shared" si="8"/>
        <v>0</v>
      </c>
      <c r="AE20" s="19">
        <f t="shared" si="8"/>
        <v>0</v>
      </c>
      <c r="AF20" s="19">
        <f t="shared" si="8"/>
        <v>0</v>
      </c>
      <c r="AG20" s="19">
        <f t="shared" si="8"/>
        <v>0</v>
      </c>
      <c r="AH20" s="19">
        <f t="shared" si="8"/>
        <v>0</v>
      </c>
      <c r="AJ20" s="19">
        <f t="shared" si="9"/>
        <v>0</v>
      </c>
    </row>
    <row r="21" spans="1:36" s="19" customFormat="1" ht="35.1" customHeight="1">
      <c r="A21" s="102">
        <f t="shared" si="10"/>
        <v>43635</v>
      </c>
      <c r="B21" s="103">
        <f t="shared" si="6"/>
        <v>43635</v>
      </c>
      <c r="C21" s="398" t="s">
        <v>130</v>
      </c>
      <c r="D21" s="398" t="s">
        <v>185</v>
      </c>
      <c r="E21" s="398" t="s">
        <v>180</v>
      </c>
      <c r="F21" s="396"/>
      <c r="G21" s="398" t="s">
        <v>132</v>
      </c>
      <c r="H21" s="398" t="s">
        <v>118</v>
      </c>
      <c r="I21" s="390"/>
      <c r="J21" s="387" t="s">
        <v>79</v>
      </c>
      <c r="K21" s="397" t="s">
        <v>163</v>
      </c>
      <c r="L21" s="397" t="s">
        <v>142</v>
      </c>
      <c r="M21" s="391" t="s">
        <v>210</v>
      </c>
      <c r="O21" s="19">
        <f t="shared" si="7"/>
        <v>0</v>
      </c>
      <c r="P21" s="19">
        <f>IFERROR(FIND("MS",#REF!,5),0)</f>
        <v>0</v>
      </c>
      <c r="Q21" s="19">
        <f t="shared" si="3"/>
        <v>0</v>
      </c>
      <c r="R21" s="19">
        <f t="shared" si="12"/>
        <v>0</v>
      </c>
      <c r="S21" s="19">
        <f t="shared" si="13"/>
        <v>0</v>
      </c>
      <c r="T21" s="19">
        <f t="shared" si="14"/>
        <v>0</v>
      </c>
      <c r="U21" s="19">
        <f t="shared" si="15"/>
        <v>0</v>
      </c>
      <c r="W21" s="19">
        <f t="shared" si="16"/>
        <v>0</v>
      </c>
      <c r="X21" s="19">
        <f t="shared" si="17"/>
        <v>0</v>
      </c>
      <c r="Z21" s="19">
        <f t="shared" si="8"/>
        <v>0</v>
      </c>
      <c r="AA21" s="19">
        <f t="shared" si="8"/>
        <v>0</v>
      </c>
      <c r="AB21" s="19">
        <f t="shared" si="8"/>
        <v>0</v>
      </c>
      <c r="AC21" s="19">
        <f t="shared" si="8"/>
        <v>0</v>
      </c>
      <c r="AD21" s="19">
        <f t="shared" si="8"/>
        <v>0</v>
      </c>
      <c r="AE21" s="19">
        <f t="shared" si="8"/>
        <v>0</v>
      </c>
      <c r="AF21" s="19">
        <f t="shared" si="8"/>
        <v>0</v>
      </c>
      <c r="AG21" s="19">
        <f t="shared" si="8"/>
        <v>0</v>
      </c>
      <c r="AH21" s="19">
        <f t="shared" si="8"/>
        <v>0</v>
      </c>
      <c r="AJ21" s="19">
        <f t="shared" si="9"/>
        <v>0</v>
      </c>
    </row>
    <row r="22" spans="1:36" ht="35.1" customHeight="1">
      <c r="A22" s="102">
        <f t="shared" si="10"/>
        <v>43636</v>
      </c>
      <c r="B22" s="103">
        <f t="shared" si="6"/>
        <v>43636</v>
      </c>
      <c r="C22" s="398" t="s">
        <v>130</v>
      </c>
      <c r="D22" s="398" t="s">
        <v>185</v>
      </c>
      <c r="E22" s="398" t="s">
        <v>180</v>
      </c>
      <c r="F22" s="396"/>
      <c r="G22" s="398" t="s">
        <v>122</v>
      </c>
      <c r="H22" s="398" t="s">
        <v>118</v>
      </c>
      <c r="I22" s="390"/>
      <c r="J22" s="387" t="s">
        <v>79</v>
      </c>
      <c r="K22" s="397" t="s">
        <v>163</v>
      </c>
      <c r="L22" s="397" t="s">
        <v>142</v>
      </c>
      <c r="M22" s="391" t="s">
        <v>210</v>
      </c>
      <c r="O22" s="19">
        <f t="shared" si="7"/>
        <v>0</v>
      </c>
      <c r="P22" s="19">
        <f>IFERROR(FIND("MS",#REF!,5),0)</f>
        <v>0</v>
      </c>
      <c r="Q22" s="19">
        <f t="shared" si="3"/>
        <v>0</v>
      </c>
      <c r="R22" s="19">
        <f t="shared" si="12"/>
        <v>0</v>
      </c>
      <c r="S22" s="19">
        <f t="shared" si="13"/>
        <v>0</v>
      </c>
      <c r="T22" s="19">
        <f t="shared" si="14"/>
        <v>0</v>
      </c>
      <c r="U22" s="19">
        <f t="shared" si="15"/>
        <v>0</v>
      </c>
      <c r="V22" s="19"/>
      <c r="W22" s="19">
        <f t="shared" si="16"/>
        <v>0</v>
      </c>
      <c r="X22" s="19">
        <f t="shared" si="17"/>
        <v>0</v>
      </c>
      <c r="Z22" s="19">
        <f t="shared" si="8"/>
        <v>0</v>
      </c>
      <c r="AA22" s="19">
        <f t="shared" si="8"/>
        <v>0</v>
      </c>
      <c r="AB22" s="19">
        <f t="shared" si="8"/>
        <v>0</v>
      </c>
      <c r="AC22" s="19">
        <f t="shared" si="8"/>
        <v>0</v>
      </c>
      <c r="AD22" s="19">
        <f t="shared" si="8"/>
        <v>0</v>
      </c>
      <c r="AE22" s="19">
        <f t="shared" si="8"/>
        <v>0</v>
      </c>
      <c r="AF22" s="19">
        <f t="shared" si="8"/>
        <v>0</v>
      </c>
      <c r="AG22" s="19">
        <f t="shared" si="8"/>
        <v>0</v>
      </c>
      <c r="AH22" s="19">
        <f t="shared" si="8"/>
        <v>0</v>
      </c>
      <c r="AJ22" s="19">
        <f t="shared" si="9"/>
        <v>0</v>
      </c>
    </row>
    <row r="23" spans="1:36" ht="35.1" customHeight="1">
      <c r="A23" s="102">
        <f t="shared" si="10"/>
        <v>43637</v>
      </c>
      <c r="B23" s="103">
        <f t="shared" si="6"/>
        <v>43637</v>
      </c>
      <c r="C23" s="398" t="s">
        <v>130</v>
      </c>
      <c r="D23" s="398" t="s">
        <v>185</v>
      </c>
      <c r="E23" s="398" t="s">
        <v>180</v>
      </c>
      <c r="F23" s="396"/>
      <c r="G23" s="398" t="s">
        <v>196</v>
      </c>
      <c r="H23" s="398" t="s">
        <v>118</v>
      </c>
      <c r="I23" s="390"/>
      <c r="J23" s="387" t="s">
        <v>79</v>
      </c>
      <c r="K23" s="397" t="s">
        <v>163</v>
      </c>
      <c r="L23" s="397" t="s">
        <v>142</v>
      </c>
      <c r="M23" s="391" t="s">
        <v>210</v>
      </c>
      <c r="O23" s="19">
        <f t="shared" si="7"/>
        <v>0</v>
      </c>
      <c r="P23" s="19">
        <f>IFERROR(FIND("MS",#REF!,5),0)</f>
        <v>0</v>
      </c>
      <c r="Q23" s="19">
        <f t="shared" si="3"/>
        <v>0</v>
      </c>
      <c r="R23" s="19">
        <f t="shared" si="12"/>
        <v>0</v>
      </c>
      <c r="S23" s="19">
        <f t="shared" si="13"/>
        <v>0</v>
      </c>
      <c r="T23" s="19">
        <f t="shared" si="14"/>
        <v>0</v>
      </c>
      <c r="U23" s="19">
        <f t="shared" si="15"/>
        <v>0</v>
      </c>
      <c r="V23" s="19"/>
      <c r="W23" s="19">
        <f t="shared" si="16"/>
        <v>0</v>
      </c>
      <c r="X23" s="19">
        <f t="shared" si="17"/>
        <v>0</v>
      </c>
      <c r="Z23" s="19">
        <f t="shared" si="8"/>
        <v>0</v>
      </c>
      <c r="AA23" s="19">
        <f t="shared" si="8"/>
        <v>0</v>
      </c>
      <c r="AB23" s="19">
        <f t="shared" si="8"/>
        <v>0</v>
      </c>
      <c r="AC23" s="19">
        <f t="shared" si="8"/>
        <v>0</v>
      </c>
      <c r="AD23" s="19">
        <f t="shared" si="8"/>
        <v>0</v>
      </c>
      <c r="AE23" s="19">
        <f t="shared" si="8"/>
        <v>0</v>
      </c>
      <c r="AF23" s="19">
        <f t="shared" si="8"/>
        <v>0</v>
      </c>
      <c r="AG23" s="19">
        <f t="shared" si="8"/>
        <v>0</v>
      </c>
      <c r="AH23" s="19">
        <f t="shared" si="8"/>
        <v>0</v>
      </c>
      <c r="AJ23" s="19">
        <f t="shared" si="9"/>
        <v>0</v>
      </c>
    </row>
    <row r="24" spans="1:36" s="19" customFormat="1" ht="35.1" customHeight="1">
      <c r="A24" s="102">
        <f t="shared" si="10"/>
        <v>43638</v>
      </c>
      <c r="B24" s="103">
        <f t="shared" si="6"/>
        <v>43638</v>
      </c>
      <c r="C24" s="462" t="s">
        <v>130</v>
      </c>
      <c r="D24" s="409" t="s">
        <v>122</v>
      </c>
      <c r="E24" s="410"/>
      <c r="F24" s="411"/>
      <c r="G24" s="407" t="s">
        <v>132</v>
      </c>
      <c r="H24" s="418" t="s">
        <v>185</v>
      </c>
      <c r="I24" s="412"/>
      <c r="J24" s="408"/>
      <c r="K24" s="542" t="s">
        <v>163</v>
      </c>
      <c r="L24" s="543"/>
      <c r="M24" s="391" t="s">
        <v>210</v>
      </c>
      <c r="O24" s="19">
        <f t="shared" si="7"/>
        <v>0</v>
      </c>
      <c r="P24" s="19">
        <f>IFERROR(FIND("MS",D24,5),0)</f>
        <v>0</v>
      </c>
      <c r="Q24" s="19">
        <f t="shared" si="3"/>
        <v>0</v>
      </c>
      <c r="R24" s="19">
        <f>IFERROR(FIND("MS",F24,5),0)</f>
        <v>0</v>
      </c>
      <c r="S24" s="19">
        <f t="shared" si="13"/>
        <v>0</v>
      </c>
      <c r="T24" s="19">
        <f t="shared" si="14"/>
        <v>0</v>
      </c>
      <c r="U24" s="19">
        <f t="shared" si="15"/>
        <v>0</v>
      </c>
      <c r="W24" s="19">
        <f t="shared" si="16"/>
        <v>0</v>
      </c>
      <c r="X24" s="19">
        <f t="shared" si="17"/>
        <v>0</v>
      </c>
      <c r="Z24" s="19">
        <f t="shared" si="8"/>
        <v>0</v>
      </c>
      <c r="AA24" s="19">
        <f t="shared" si="8"/>
        <v>0</v>
      </c>
      <c r="AB24" s="19">
        <f t="shared" si="8"/>
        <v>0</v>
      </c>
      <c r="AC24" s="19">
        <f t="shared" si="8"/>
        <v>0</v>
      </c>
      <c r="AD24" s="19">
        <f t="shared" si="8"/>
        <v>0</v>
      </c>
      <c r="AE24" s="19">
        <f t="shared" si="8"/>
        <v>0</v>
      </c>
      <c r="AF24" s="19">
        <f t="shared" si="8"/>
        <v>0</v>
      </c>
      <c r="AG24" s="19">
        <f t="shared" si="8"/>
        <v>0</v>
      </c>
      <c r="AH24" s="19">
        <f t="shared" si="8"/>
        <v>0</v>
      </c>
      <c r="AJ24" s="19">
        <f t="shared" si="9"/>
        <v>0</v>
      </c>
    </row>
    <row r="25" spans="1:36" s="19" customFormat="1" ht="35.1" customHeight="1">
      <c r="A25" s="102">
        <f t="shared" si="10"/>
        <v>43639</v>
      </c>
      <c r="B25" s="103">
        <f t="shared" si="6"/>
        <v>43639</v>
      </c>
      <c r="C25" s="413"/>
      <c r="D25" s="414" t="s">
        <v>196</v>
      </c>
      <c r="E25" s="415"/>
      <c r="F25" s="411"/>
      <c r="G25" s="457" t="s">
        <v>180</v>
      </c>
      <c r="H25" s="416"/>
      <c r="I25" s="412"/>
      <c r="J25" s="408"/>
      <c r="K25" s="542"/>
      <c r="L25" s="543"/>
      <c r="M25" s="391" t="s">
        <v>211</v>
      </c>
      <c r="O25" s="19">
        <f t="shared" si="7"/>
        <v>0</v>
      </c>
      <c r="P25" s="19">
        <f>IFERROR(FIND("MS",#REF!,5),0)</f>
        <v>0</v>
      </c>
      <c r="Q25" s="19">
        <f>IFERROR(FIND("MS",#REF!,5),0)</f>
        <v>0</v>
      </c>
      <c r="R25" s="19">
        <f>IFERROR(FIND("MS",D25,5),0)</f>
        <v>0</v>
      </c>
      <c r="S25" s="19">
        <f t="shared" si="13"/>
        <v>0</v>
      </c>
      <c r="T25" s="19">
        <f t="shared" si="14"/>
        <v>0</v>
      </c>
      <c r="U25" s="19">
        <f t="shared" si="15"/>
        <v>0</v>
      </c>
      <c r="W25" s="19">
        <f t="shared" si="16"/>
        <v>0</v>
      </c>
      <c r="X25" s="19">
        <f t="shared" si="17"/>
        <v>0</v>
      </c>
      <c r="Z25" s="19">
        <f t="shared" si="8"/>
        <v>0</v>
      </c>
      <c r="AA25" s="19">
        <f t="shared" si="8"/>
        <v>0</v>
      </c>
      <c r="AB25" s="19">
        <f t="shared" si="8"/>
        <v>0</v>
      </c>
      <c r="AC25" s="19">
        <f t="shared" si="8"/>
        <v>0</v>
      </c>
      <c r="AD25" s="19">
        <f t="shared" si="8"/>
        <v>0</v>
      </c>
      <c r="AE25" s="19">
        <f t="shared" si="8"/>
        <v>0</v>
      </c>
      <c r="AF25" s="19">
        <f t="shared" si="8"/>
        <v>0</v>
      </c>
      <c r="AG25" s="19">
        <f t="shared" si="8"/>
        <v>0</v>
      </c>
      <c r="AH25" s="19">
        <f t="shared" si="8"/>
        <v>0</v>
      </c>
      <c r="AJ25" s="19">
        <f t="shared" si="9"/>
        <v>0</v>
      </c>
    </row>
    <row r="26" spans="1:36" ht="35.1" customHeight="1">
      <c r="A26" s="102">
        <f t="shared" si="10"/>
        <v>43640</v>
      </c>
      <c r="B26" s="103">
        <f t="shared" si="6"/>
        <v>43640</v>
      </c>
      <c r="C26" s="398" t="s">
        <v>118</v>
      </c>
      <c r="D26" s="398" t="s">
        <v>132</v>
      </c>
      <c r="E26" s="398" t="s">
        <v>129</v>
      </c>
      <c r="F26" s="396"/>
      <c r="G26" s="398" t="s">
        <v>142</v>
      </c>
      <c r="H26" s="398" t="s">
        <v>173</v>
      </c>
      <c r="I26" s="390"/>
      <c r="J26" s="387" t="s">
        <v>79</v>
      </c>
      <c r="K26" s="397" t="s">
        <v>163</v>
      </c>
      <c r="L26" s="397" t="s">
        <v>196</v>
      </c>
      <c r="M26" s="391" t="s">
        <v>212</v>
      </c>
      <c r="O26" s="19">
        <f t="shared" si="7"/>
        <v>0</v>
      </c>
      <c r="P26" s="19">
        <f>IFERROR(FIND("MS",#REF!,5),0)</f>
        <v>0</v>
      </c>
      <c r="Q26" s="19">
        <f t="shared" ref="Q26:Q30" si="18">IFERROR(FIND("MS",E26,5),0)</f>
        <v>0</v>
      </c>
      <c r="R26" s="19">
        <f>IFERROR(FIND("MS",D26,5),0)</f>
        <v>0</v>
      </c>
      <c r="S26" s="19">
        <f t="shared" si="13"/>
        <v>0</v>
      </c>
      <c r="T26" s="19">
        <f t="shared" si="14"/>
        <v>0</v>
      </c>
      <c r="U26" s="19">
        <f t="shared" si="15"/>
        <v>0</v>
      </c>
      <c r="V26" s="19"/>
      <c r="W26" s="19">
        <f t="shared" si="16"/>
        <v>0</v>
      </c>
      <c r="X26" s="19">
        <f t="shared" si="17"/>
        <v>0</v>
      </c>
      <c r="Z26" s="19">
        <f t="shared" si="8"/>
        <v>0</v>
      </c>
      <c r="AA26" s="19">
        <f t="shared" si="8"/>
        <v>0</v>
      </c>
      <c r="AB26" s="19">
        <f t="shared" si="8"/>
        <v>0</v>
      </c>
      <c r="AC26" s="19">
        <f t="shared" si="8"/>
        <v>0</v>
      </c>
      <c r="AD26" s="19">
        <f t="shared" si="8"/>
        <v>0</v>
      </c>
      <c r="AE26" s="19">
        <f t="shared" si="8"/>
        <v>0</v>
      </c>
      <c r="AF26" s="19">
        <f t="shared" si="8"/>
        <v>0</v>
      </c>
      <c r="AG26" s="19">
        <f t="shared" si="8"/>
        <v>0</v>
      </c>
      <c r="AH26" s="19">
        <f t="shared" si="8"/>
        <v>0</v>
      </c>
      <c r="AJ26" s="19">
        <f t="shared" si="9"/>
        <v>0</v>
      </c>
    </row>
    <row r="27" spans="1:36" s="21" customFormat="1" ht="35.1" customHeight="1">
      <c r="A27" s="102">
        <f t="shared" si="10"/>
        <v>43641</v>
      </c>
      <c r="B27" s="103">
        <f t="shared" si="6"/>
        <v>43641</v>
      </c>
      <c r="C27" s="398" t="s">
        <v>118</v>
      </c>
      <c r="D27" s="398" t="s">
        <v>132</v>
      </c>
      <c r="E27" s="398" t="s">
        <v>129</v>
      </c>
      <c r="F27" s="396"/>
      <c r="G27" s="398" t="s">
        <v>188</v>
      </c>
      <c r="H27" s="398" t="s">
        <v>173</v>
      </c>
      <c r="I27" s="390"/>
      <c r="J27" s="387" t="s">
        <v>79</v>
      </c>
      <c r="K27" s="397" t="s">
        <v>163</v>
      </c>
      <c r="L27" s="397" t="s">
        <v>196</v>
      </c>
      <c r="M27" s="391" t="s">
        <v>212</v>
      </c>
      <c r="O27" s="19">
        <f t="shared" si="7"/>
        <v>0</v>
      </c>
      <c r="P27" s="19">
        <f>IFERROR(FIND("MS",#REF!,5),0)</f>
        <v>0</v>
      </c>
      <c r="Q27" s="19">
        <f>IFERROR(FIND("MS",E28,5),0)</f>
        <v>0</v>
      </c>
      <c r="R27" s="19">
        <f>IFERROR(FIND("MS",D27,5),0)</f>
        <v>0</v>
      </c>
      <c r="S27" s="19">
        <f t="shared" si="13"/>
        <v>0</v>
      </c>
      <c r="T27" s="19">
        <f t="shared" si="14"/>
        <v>0</v>
      </c>
      <c r="U27" s="19">
        <f t="shared" si="15"/>
        <v>0</v>
      </c>
      <c r="V27" s="19"/>
      <c r="W27" s="19">
        <f t="shared" si="16"/>
        <v>0</v>
      </c>
      <c r="X27" s="19">
        <f t="shared" si="17"/>
        <v>0</v>
      </c>
      <c r="Z27" s="19">
        <f t="shared" si="8"/>
        <v>0</v>
      </c>
      <c r="AA27" s="19">
        <f t="shared" si="8"/>
        <v>0</v>
      </c>
      <c r="AB27" s="19">
        <f t="shared" si="8"/>
        <v>0</v>
      </c>
      <c r="AC27" s="19">
        <f t="shared" si="8"/>
        <v>0</v>
      </c>
      <c r="AD27" s="19">
        <f t="shared" si="8"/>
        <v>0</v>
      </c>
      <c r="AE27" s="19">
        <f t="shared" si="8"/>
        <v>0</v>
      </c>
      <c r="AF27" s="19">
        <f t="shared" si="8"/>
        <v>0</v>
      </c>
      <c r="AG27" s="19">
        <f t="shared" si="8"/>
        <v>0</v>
      </c>
      <c r="AH27" s="19">
        <f t="shared" si="8"/>
        <v>0</v>
      </c>
      <c r="AJ27" s="19">
        <f t="shared" si="9"/>
        <v>0</v>
      </c>
    </row>
    <row r="28" spans="1:36" s="19" customFormat="1" ht="35.1" customHeight="1">
      <c r="A28" s="102">
        <f t="shared" si="10"/>
        <v>43642</v>
      </c>
      <c r="B28" s="103">
        <f t="shared" si="6"/>
        <v>43642</v>
      </c>
      <c r="C28" s="398" t="s">
        <v>118</v>
      </c>
      <c r="D28" s="398" t="s">
        <v>132</v>
      </c>
      <c r="E28" s="398" t="s">
        <v>129</v>
      </c>
      <c r="F28" s="396"/>
      <c r="G28" s="398" t="s">
        <v>180</v>
      </c>
      <c r="H28" s="398" t="s">
        <v>173</v>
      </c>
      <c r="I28" s="389"/>
      <c r="J28" s="387" t="s">
        <v>79</v>
      </c>
      <c r="K28" s="397" t="s">
        <v>163</v>
      </c>
      <c r="L28" s="397" t="s">
        <v>196</v>
      </c>
      <c r="M28" s="391" t="s">
        <v>212</v>
      </c>
      <c r="O28" s="19">
        <f t="shared" si="7"/>
        <v>0</v>
      </c>
      <c r="P28" s="19">
        <f>IFERROR(FIND("MS",#REF!,5),0)</f>
        <v>0</v>
      </c>
      <c r="Q28" s="19">
        <f>IFERROR(FIND("MS",#REF!,5),0)</f>
        <v>0</v>
      </c>
      <c r="R28" s="19">
        <f>IFERROR(FIND("MS",D28,5),0)</f>
        <v>0</v>
      </c>
      <c r="S28" s="19">
        <f t="shared" si="13"/>
        <v>0</v>
      </c>
      <c r="T28" s="19">
        <f t="shared" si="14"/>
        <v>0</v>
      </c>
      <c r="U28" s="19">
        <f t="shared" si="15"/>
        <v>0</v>
      </c>
      <c r="W28" s="19">
        <f t="shared" si="16"/>
        <v>0</v>
      </c>
      <c r="X28" s="19">
        <f t="shared" si="17"/>
        <v>0</v>
      </c>
      <c r="Z28" s="19">
        <f t="shared" si="8"/>
        <v>0</v>
      </c>
      <c r="AA28" s="19">
        <f t="shared" si="8"/>
        <v>0</v>
      </c>
      <c r="AB28" s="19">
        <f t="shared" si="8"/>
        <v>0</v>
      </c>
      <c r="AC28" s="19">
        <f t="shared" si="8"/>
        <v>0</v>
      </c>
      <c r="AD28" s="19">
        <f t="shared" si="8"/>
        <v>0</v>
      </c>
      <c r="AE28" s="19">
        <f t="shared" si="8"/>
        <v>0</v>
      </c>
      <c r="AF28" s="19">
        <f t="shared" si="8"/>
        <v>0</v>
      </c>
      <c r="AG28" s="19">
        <f t="shared" si="8"/>
        <v>0</v>
      </c>
      <c r="AH28" s="19">
        <f t="shared" si="8"/>
        <v>0</v>
      </c>
      <c r="AJ28" s="19">
        <f t="shared" si="9"/>
        <v>0</v>
      </c>
    </row>
    <row r="29" spans="1:36" ht="35.1" customHeight="1">
      <c r="A29" s="102">
        <f t="shared" si="10"/>
        <v>43643</v>
      </c>
      <c r="B29" s="103">
        <f t="shared" si="6"/>
        <v>43643</v>
      </c>
      <c r="C29" s="398" t="s">
        <v>118</v>
      </c>
      <c r="D29" s="398" t="s">
        <v>132</v>
      </c>
      <c r="E29" s="398" t="s">
        <v>129</v>
      </c>
      <c r="F29" s="396"/>
      <c r="G29" s="398" t="s">
        <v>142</v>
      </c>
      <c r="H29" s="398" t="s">
        <v>173</v>
      </c>
      <c r="I29" s="389"/>
      <c r="J29" s="387" t="s">
        <v>79</v>
      </c>
      <c r="K29" s="397" t="s">
        <v>163</v>
      </c>
      <c r="L29" s="397" t="s">
        <v>196</v>
      </c>
      <c r="M29" s="391" t="s">
        <v>212</v>
      </c>
      <c r="O29" s="19">
        <f t="shared" si="7"/>
        <v>0</v>
      </c>
      <c r="P29" s="19">
        <f>IFERROR(FIND("MS",#REF!,5),0)</f>
        <v>0</v>
      </c>
      <c r="Q29" s="19">
        <f t="shared" si="18"/>
        <v>0</v>
      </c>
      <c r="R29" s="19">
        <f>IFERROR(FIND("MS",D29,5),0)</f>
        <v>0</v>
      </c>
      <c r="S29" s="19">
        <f t="shared" si="13"/>
        <v>0</v>
      </c>
      <c r="T29" s="19">
        <f t="shared" si="14"/>
        <v>0</v>
      </c>
      <c r="U29" s="19">
        <f t="shared" si="15"/>
        <v>0</v>
      </c>
      <c r="V29" s="19"/>
      <c r="W29" s="19">
        <f t="shared" si="16"/>
        <v>0</v>
      </c>
      <c r="X29" s="19">
        <f t="shared" si="17"/>
        <v>0</v>
      </c>
      <c r="Z29" s="19">
        <f t="shared" si="8"/>
        <v>0</v>
      </c>
      <c r="AA29" s="19">
        <f t="shared" si="8"/>
        <v>0</v>
      </c>
      <c r="AB29" s="19">
        <f t="shared" si="8"/>
        <v>0</v>
      </c>
      <c r="AC29" s="19">
        <f t="shared" si="8"/>
        <v>0</v>
      </c>
      <c r="AD29" s="19">
        <f t="shared" si="8"/>
        <v>0</v>
      </c>
      <c r="AE29" s="19">
        <f t="shared" si="8"/>
        <v>0</v>
      </c>
      <c r="AF29" s="19">
        <f t="shared" si="8"/>
        <v>0</v>
      </c>
      <c r="AG29" s="19">
        <f t="shared" si="8"/>
        <v>0</v>
      </c>
      <c r="AH29" s="19">
        <f t="shared" si="8"/>
        <v>0</v>
      </c>
      <c r="AJ29" s="19">
        <f t="shared" si="9"/>
        <v>0</v>
      </c>
    </row>
    <row r="30" spans="1:36" ht="35.1" customHeight="1">
      <c r="A30" s="102">
        <f t="shared" si="10"/>
        <v>43644</v>
      </c>
      <c r="B30" s="103">
        <f t="shared" si="6"/>
        <v>43644</v>
      </c>
      <c r="C30" s="398" t="s">
        <v>118</v>
      </c>
      <c r="D30" s="398" t="s">
        <v>132</v>
      </c>
      <c r="E30" s="398" t="s">
        <v>129</v>
      </c>
      <c r="F30" s="396"/>
      <c r="G30" s="398" t="s">
        <v>188</v>
      </c>
      <c r="H30" s="398" t="s">
        <v>173</v>
      </c>
      <c r="I30" s="389"/>
      <c r="J30" s="387" t="s">
        <v>79</v>
      </c>
      <c r="K30" s="397" t="s">
        <v>163</v>
      </c>
      <c r="L30" s="397" t="s">
        <v>196</v>
      </c>
      <c r="M30" s="391" t="s">
        <v>212</v>
      </c>
      <c r="O30" s="19">
        <f t="shared" si="7"/>
        <v>0</v>
      </c>
      <c r="P30" s="19">
        <f>IFERROR(FIND("MS",D30,5),0)</f>
        <v>0</v>
      </c>
      <c r="Q30" s="19">
        <f t="shared" si="18"/>
        <v>0</v>
      </c>
      <c r="R30" s="19">
        <f>IFERROR(FIND("MS",F30,5),0)</f>
        <v>0</v>
      </c>
      <c r="S30" s="19">
        <f t="shared" si="13"/>
        <v>0</v>
      </c>
      <c r="T30" s="19">
        <f t="shared" si="14"/>
        <v>0</v>
      </c>
      <c r="U30" s="19">
        <f t="shared" si="15"/>
        <v>0</v>
      </c>
      <c r="V30" s="19"/>
      <c r="W30" s="19">
        <f t="shared" si="16"/>
        <v>0</v>
      </c>
      <c r="X30" s="19">
        <f t="shared" si="17"/>
        <v>0</v>
      </c>
      <c r="Z30" s="19">
        <f t="shared" si="8"/>
        <v>0</v>
      </c>
      <c r="AA30" s="19">
        <f t="shared" si="8"/>
        <v>0</v>
      </c>
      <c r="AB30" s="19">
        <f t="shared" si="8"/>
        <v>0</v>
      </c>
      <c r="AC30" s="19">
        <f t="shared" si="8"/>
        <v>0</v>
      </c>
      <c r="AD30" s="19">
        <f t="shared" si="8"/>
        <v>0</v>
      </c>
      <c r="AE30" s="19">
        <f t="shared" si="8"/>
        <v>0</v>
      </c>
      <c r="AF30" s="19">
        <f t="shared" si="8"/>
        <v>0</v>
      </c>
      <c r="AG30" s="19">
        <f t="shared" si="8"/>
        <v>0</v>
      </c>
      <c r="AH30" s="19">
        <f t="shared" si="8"/>
        <v>0</v>
      </c>
      <c r="AJ30" s="19">
        <f t="shared" si="9"/>
        <v>0</v>
      </c>
    </row>
    <row r="31" spans="1:36" s="19" customFormat="1" ht="35.1" customHeight="1">
      <c r="A31" s="102">
        <f t="shared" si="10"/>
        <v>43645</v>
      </c>
      <c r="B31" s="103">
        <f t="shared" si="6"/>
        <v>43645</v>
      </c>
      <c r="C31" s="462" t="s">
        <v>118</v>
      </c>
      <c r="D31" s="409" t="s">
        <v>156</v>
      </c>
      <c r="E31" s="410"/>
      <c r="F31" s="411"/>
      <c r="G31" s="407" t="s">
        <v>180</v>
      </c>
      <c r="H31" s="418" t="s">
        <v>173</v>
      </c>
      <c r="I31" s="412"/>
      <c r="J31" s="408"/>
      <c r="K31" s="542" t="s">
        <v>196</v>
      </c>
      <c r="L31" s="543"/>
      <c r="M31" s="391" t="s">
        <v>212</v>
      </c>
      <c r="O31" s="19">
        <f>IFERROR(FIND("MS",#REF!,5),0)</f>
        <v>0</v>
      </c>
      <c r="P31" s="19">
        <f>IFERROR(FIND("MS",C31,5),0)</f>
        <v>0</v>
      </c>
      <c r="Q31" s="19">
        <f>IFERROR(FIND("MS",#REF!,5),0)</f>
        <v>0</v>
      </c>
      <c r="R31" s="19">
        <f>IFERROR(FIND("MS",F31,5),0)</f>
        <v>0</v>
      </c>
      <c r="S31" s="19">
        <f t="shared" si="13"/>
        <v>0</v>
      </c>
      <c r="T31" s="19">
        <f t="shared" si="14"/>
        <v>0</v>
      </c>
      <c r="U31" s="19">
        <f t="shared" si="15"/>
        <v>0</v>
      </c>
      <c r="W31" s="19">
        <f t="shared" si="16"/>
        <v>0</v>
      </c>
      <c r="X31" s="19">
        <f t="shared" si="17"/>
        <v>0</v>
      </c>
      <c r="Z31" s="19">
        <f t="shared" si="8"/>
        <v>0</v>
      </c>
      <c r="AA31" s="19">
        <f t="shared" si="8"/>
        <v>0</v>
      </c>
      <c r="AB31" s="19">
        <f t="shared" si="8"/>
        <v>0</v>
      </c>
      <c r="AC31" s="19">
        <f t="shared" si="8"/>
        <v>0</v>
      </c>
      <c r="AD31" s="19">
        <f t="shared" si="8"/>
        <v>0</v>
      </c>
      <c r="AE31" s="19">
        <f t="shared" si="8"/>
        <v>0</v>
      </c>
      <c r="AF31" s="19">
        <f t="shared" si="8"/>
        <v>0</v>
      </c>
      <c r="AG31" s="19">
        <f t="shared" si="8"/>
        <v>0</v>
      </c>
      <c r="AH31" s="19">
        <f t="shared" si="8"/>
        <v>0</v>
      </c>
      <c r="AJ31" s="19">
        <f t="shared" si="9"/>
        <v>0</v>
      </c>
    </row>
    <row r="32" spans="1:36" s="19" customFormat="1" ht="35.1" customHeight="1">
      <c r="A32" s="102">
        <f t="shared" si="10"/>
        <v>43646</v>
      </c>
      <c r="B32" s="103">
        <f t="shared" si="6"/>
        <v>43646</v>
      </c>
      <c r="C32" s="413"/>
      <c r="D32" s="414" t="s">
        <v>185</v>
      </c>
      <c r="E32" s="415"/>
      <c r="F32" s="411"/>
      <c r="G32" s="457" t="s">
        <v>122</v>
      </c>
      <c r="H32" s="416"/>
      <c r="I32" s="412"/>
      <c r="J32" s="408"/>
      <c r="K32" s="542"/>
      <c r="L32" s="543"/>
      <c r="M32" s="391" t="s">
        <v>211</v>
      </c>
      <c r="O32" s="19">
        <f>IFERROR(FIND("MS",#REF!,5),0)</f>
        <v>0</v>
      </c>
      <c r="P32" s="19">
        <f>IFERROR(FIND("MS",C32,5),0)</f>
        <v>0</v>
      </c>
      <c r="Q32" s="19">
        <f>IFERROR(FIND("MS",#REF!,5),0)</f>
        <v>0</v>
      </c>
      <c r="R32" s="19">
        <f>IFERROR(FIND("MS",D32,5),0)</f>
        <v>0</v>
      </c>
      <c r="S32" s="19">
        <f t="shared" si="13"/>
        <v>0</v>
      </c>
      <c r="T32" s="19">
        <f t="shared" si="14"/>
        <v>0</v>
      </c>
      <c r="U32" s="19">
        <f t="shared" si="15"/>
        <v>0</v>
      </c>
      <c r="W32" s="19">
        <f t="shared" si="16"/>
        <v>0</v>
      </c>
      <c r="X32" s="19">
        <f t="shared" si="17"/>
        <v>0</v>
      </c>
      <c r="Z32" s="19">
        <f t="shared" si="8"/>
        <v>0</v>
      </c>
      <c r="AA32" s="19">
        <f t="shared" si="8"/>
        <v>0</v>
      </c>
      <c r="AB32" s="19">
        <f t="shared" si="8"/>
        <v>0</v>
      </c>
      <c r="AC32" s="19">
        <f t="shared" si="8"/>
        <v>0</v>
      </c>
      <c r="AD32" s="19">
        <f t="shared" si="8"/>
        <v>0</v>
      </c>
      <c r="AE32" s="19">
        <f t="shared" si="8"/>
        <v>0</v>
      </c>
      <c r="AF32" s="19">
        <f t="shared" si="8"/>
        <v>0</v>
      </c>
      <c r="AG32" s="19">
        <f t="shared" si="8"/>
        <v>0</v>
      </c>
      <c r="AH32" s="19">
        <f t="shared" si="8"/>
        <v>0</v>
      </c>
      <c r="AJ32" s="19">
        <f t="shared" si="9"/>
        <v>0</v>
      </c>
    </row>
    <row r="33" spans="1:36" ht="35.1" hidden="1" customHeight="1">
      <c r="A33" s="102">
        <f>A32+1</f>
        <v>43647</v>
      </c>
      <c r="B33" s="103">
        <f t="shared" si="6"/>
        <v>43647</v>
      </c>
      <c r="O33" s="19">
        <f>IFERROR(FIND("MS",'TEMMUZ 2019'!C3,5),0)</f>
        <v>0</v>
      </c>
      <c r="P33" s="19">
        <f>IFERROR(FIND("MS",#REF!,5),0)</f>
        <v>0</v>
      </c>
      <c r="Q33" s="19">
        <f>IFERROR(FIND("MS",'TEMMUZ 2019'!E3,5),0)</f>
        <v>0</v>
      </c>
      <c r="R33" s="19">
        <f>IFERROR(FIND("MS",'TEMMUZ 2019'!D3,5),0)</f>
        <v>0</v>
      </c>
      <c r="S33" s="19">
        <f>IFERROR(FIND("MS",'TEMMUZ 2019'!G3,5),0)</f>
        <v>0</v>
      </c>
      <c r="T33" s="19">
        <f>IFERROR(FIND("MS",'TEMMUZ 2019'!H3,5),0)</f>
        <v>0</v>
      </c>
      <c r="U33" s="19">
        <f>IFERROR(FIND("MS",'TEMMUZ 2019'!I3,5),0)</f>
        <v>0</v>
      </c>
      <c r="V33" s="19"/>
      <c r="W33" s="19">
        <f>IFERROR(FIND("MS",'TEMMUZ 2019'!K3,5),0)</f>
        <v>0</v>
      </c>
      <c r="X33" s="19">
        <f>IFERROR(FIND("MS",'TEMMUZ 2019'!L3,5),0)</f>
        <v>0</v>
      </c>
      <c r="Z33" s="19">
        <f t="shared" si="8"/>
        <v>0</v>
      </c>
      <c r="AA33" s="19">
        <f t="shared" si="8"/>
        <v>0</v>
      </c>
      <c r="AB33" s="19">
        <f t="shared" si="8"/>
        <v>0</v>
      </c>
      <c r="AC33" s="19">
        <f t="shared" si="8"/>
        <v>0</v>
      </c>
      <c r="AD33" s="19">
        <f t="shared" si="8"/>
        <v>0</v>
      </c>
      <c r="AE33" s="19">
        <f t="shared" si="8"/>
        <v>0</v>
      </c>
      <c r="AF33" s="19">
        <f t="shared" si="8"/>
        <v>0</v>
      </c>
      <c r="AG33" s="19">
        <f t="shared" si="8"/>
        <v>0</v>
      </c>
      <c r="AH33" s="19">
        <f t="shared" si="8"/>
        <v>0</v>
      </c>
      <c r="AJ33" s="19">
        <f t="shared" si="9"/>
        <v>0</v>
      </c>
    </row>
    <row r="34" spans="1:36" s="19" customFormat="1" ht="35.1" customHeight="1">
      <c r="A34" s="26"/>
      <c r="B34" s="27"/>
      <c r="C34" s="28"/>
      <c r="D34" s="29"/>
      <c r="E34" s="30"/>
      <c r="F34" s="30"/>
      <c r="G34" s="28"/>
      <c r="H34" s="31"/>
      <c r="I34" s="6"/>
      <c r="J34" s="32"/>
      <c r="K34" s="33"/>
      <c r="L34" s="34"/>
      <c r="M34" s="8"/>
      <c r="O34" s="19">
        <f t="shared" ref="O34:U34" si="19">IFERROR(FIND("MS",C34,5),0)</f>
        <v>0</v>
      </c>
      <c r="P34" s="19">
        <f t="shared" si="19"/>
        <v>0</v>
      </c>
      <c r="Q34" s="19">
        <f t="shared" si="19"/>
        <v>0</v>
      </c>
      <c r="R34" s="19">
        <f t="shared" si="19"/>
        <v>0</v>
      </c>
      <c r="S34" s="19">
        <f t="shared" si="19"/>
        <v>0</v>
      </c>
      <c r="T34" s="19">
        <f t="shared" si="19"/>
        <v>0</v>
      </c>
      <c r="U34" s="19">
        <f t="shared" si="19"/>
        <v>0</v>
      </c>
      <c r="W34" s="19">
        <f t="shared" ref="W34:X37" si="20">IFERROR(FIND("MS",K34,5),0)</f>
        <v>0</v>
      </c>
      <c r="X34" s="19">
        <f t="shared" si="20"/>
        <v>0</v>
      </c>
      <c r="Z34" s="19">
        <f t="shared" si="8"/>
        <v>0</v>
      </c>
      <c r="AA34" s="19">
        <f t="shared" si="8"/>
        <v>0</v>
      </c>
      <c r="AB34" s="19">
        <f t="shared" si="8"/>
        <v>0</v>
      </c>
      <c r="AC34" s="19">
        <f t="shared" si="8"/>
        <v>0</v>
      </c>
      <c r="AD34" s="19">
        <f t="shared" si="8"/>
        <v>0</v>
      </c>
      <c r="AE34" s="19">
        <f t="shared" si="8"/>
        <v>0</v>
      </c>
      <c r="AF34" s="19">
        <f t="shared" si="8"/>
        <v>0</v>
      </c>
      <c r="AG34" s="19">
        <f t="shared" si="8"/>
        <v>0</v>
      </c>
      <c r="AH34" s="19">
        <f t="shared" si="8"/>
        <v>0</v>
      </c>
      <c r="AJ34" s="19">
        <f t="shared" si="9"/>
        <v>0</v>
      </c>
    </row>
    <row r="35" spans="1:36" s="19" customFormat="1" ht="35.1" customHeight="1">
      <c r="A35" s="26"/>
      <c r="B35" s="27"/>
      <c r="C35" s="28"/>
      <c r="D35" s="29"/>
      <c r="E35" s="30"/>
      <c r="F35" s="30"/>
      <c r="G35" s="28"/>
      <c r="H35" s="31"/>
      <c r="I35" s="6"/>
      <c r="J35" s="32"/>
      <c r="K35" s="33"/>
      <c r="L35" s="34"/>
      <c r="M35" s="8"/>
      <c r="O35" s="19">
        <f t="shared" ref="O35:U37" si="21">IFERROR(FIND("MS",C35,5),0)</f>
        <v>0</v>
      </c>
      <c r="P35" s="19">
        <f t="shared" si="21"/>
        <v>0</v>
      </c>
      <c r="Q35" s="19">
        <f t="shared" si="21"/>
        <v>0</v>
      </c>
      <c r="R35" s="19">
        <f t="shared" si="21"/>
        <v>0</v>
      </c>
      <c r="S35" s="19">
        <f t="shared" si="21"/>
        <v>0</v>
      </c>
      <c r="T35" s="19">
        <f t="shared" si="21"/>
        <v>0</v>
      </c>
      <c r="U35" s="19">
        <f t="shared" si="21"/>
        <v>0</v>
      </c>
      <c r="W35" s="19">
        <f t="shared" si="20"/>
        <v>0</v>
      </c>
      <c r="X35" s="19">
        <f t="shared" si="20"/>
        <v>0</v>
      </c>
      <c r="Z35" s="19">
        <f t="shared" si="8"/>
        <v>0</v>
      </c>
      <c r="AA35" s="19">
        <f t="shared" si="8"/>
        <v>0</v>
      </c>
      <c r="AB35" s="19">
        <f t="shared" si="8"/>
        <v>0</v>
      </c>
      <c r="AC35" s="19">
        <f t="shared" si="8"/>
        <v>0</v>
      </c>
      <c r="AD35" s="19">
        <f t="shared" si="8"/>
        <v>0</v>
      </c>
      <c r="AE35" s="19">
        <f t="shared" si="8"/>
        <v>0</v>
      </c>
      <c r="AF35" s="19">
        <f t="shared" si="8"/>
        <v>0</v>
      </c>
      <c r="AG35" s="19">
        <f t="shared" si="8"/>
        <v>0</v>
      </c>
      <c r="AH35" s="19">
        <f t="shared" si="8"/>
        <v>0</v>
      </c>
      <c r="AJ35" s="19">
        <f t="shared" si="9"/>
        <v>0</v>
      </c>
    </row>
    <row r="36" spans="1:36" ht="25.15" customHeight="1">
      <c r="A36" s="26"/>
      <c r="B36" s="27"/>
      <c r="C36" s="28"/>
      <c r="D36" s="29"/>
      <c r="E36" s="30"/>
      <c r="F36" s="30"/>
      <c r="G36" s="28"/>
      <c r="H36" s="31"/>
      <c r="I36" s="6"/>
      <c r="J36" s="32"/>
      <c r="K36" s="33"/>
      <c r="L36" s="34"/>
      <c r="M36" s="8"/>
      <c r="O36" s="19">
        <f t="shared" si="21"/>
        <v>0</v>
      </c>
      <c r="P36" s="19">
        <f t="shared" si="21"/>
        <v>0</v>
      </c>
      <c r="Q36" s="19">
        <f t="shared" si="21"/>
        <v>0</v>
      </c>
      <c r="R36" s="19">
        <f t="shared" si="21"/>
        <v>0</v>
      </c>
      <c r="S36" s="19">
        <f t="shared" si="21"/>
        <v>0</v>
      </c>
      <c r="T36" s="19">
        <f t="shared" si="21"/>
        <v>0</v>
      </c>
      <c r="U36" s="19">
        <f t="shared" si="21"/>
        <v>0</v>
      </c>
      <c r="V36" s="19"/>
      <c r="W36" s="19">
        <f t="shared" si="20"/>
        <v>0</v>
      </c>
      <c r="X36" s="19">
        <f t="shared" si="20"/>
        <v>0</v>
      </c>
      <c r="Z36" s="19">
        <f t="shared" si="8"/>
        <v>0</v>
      </c>
      <c r="AA36" s="19">
        <f t="shared" si="8"/>
        <v>0</v>
      </c>
      <c r="AB36" s="19">
        <f t="shared" si="8"/>
        <v>0</v>
      </c>
      <c r="AC36" s="19">
        <f t="shared" si="8"/>
        <v>0</v>
      </c>
      <c r="AD36" s="19">
        <f t="shared" si="8"/>
        <v>0</v>
      </c>
      <c r="AE36" s="19">
        <f t="shared" si="8"/>
        <v>0</v>
      </c>
      <c r="AF36" s="19">
        <f t="shared" si="8"/>
        <v>0</v>
      </c>
      <c r="AG36" s="19">
        <f t="shared" si="8"/>
        <v>0</v>
      </c>
      <c r="AH36" s="19">
        <f t="shared" si="8"/>
        <v>0</v>
      </c>
      <c r="AJ36" s="19">
        <f t="shared" si="9"/>
        <v>0</v>
      </c>
    </row>
    <row r="37" spans="1:36" ht="25.15" customHeight="1" thickBot="1">
      <c r="A37" s="35"/>
      <c r="B37" s="36"/>
      <c r="C37" s="6"/>
      <c r="D37" s="6"/>
      <c r="E37" s="6"/>
      <c r="F37" s="6"/>
      <c r="G37" s="6"/>
      <c r="H37" s="6"/>
      <c r="I37" s="6"/>
      <c r="J37" s="32"/>
      <c r="K37" s="6"/>
      <c r="L37" s="6"/>
      <c r="M37" s="1"/>
      <c r="O37" s="19">
        <f t="shared" si="21"/>
        <v>0</v>
      </c>
      <c r="P37" s="19">
        <f t="shared" si="21"/>
        <v>0</v>
      </c>
      <c r="Q37" s="19">
        <f t="shared" si="21"/>
        <v>0</v>
      </c>
      <c r="R37" s="19">
        <f t="shared" si="21"/>
        <v>0</v>
      </c>
      <c r="S37" s="19">
        <f t="shared" si="21"/>
        <v>0</v>
      </c>
      <c r="T37" s="19">
        <f t="shared" si="21"/>
        <v>0</v>
      </c>
      <c r="U37" s="19">
        <f t="shared" si="21"/>
        <v>0</v>
      </c>
      <c r="V37" s="19"/>
      <c r="W37" s="19">
        <f t="shared" si="20"/>
        <v>0</v>
      </c>
      <c r="X37" s="19">
        <f t="shared" si="20"/>
        <v>0</v>
      </c>
      <c r="Z37" s="19">
        <f t="shared" si="8"/>
        <v>0</v>
      </c>
      <c r="AA37" s="19">
        <f t="shared" si="8"/>
        <v>0</v>
      </c>
      <c r="AB37" s="19">
        <f t="shared" si="8"/>
        <v>0</v>
      </c>
      <c r="AC37" s="19">
        <f t="shared" si="8"/>
        <v>0</v>
      </c>
      <c r="AD37" s="19">
        <f t="shared" si="8"/>
        <v>0</v>
      </c>
      <c r="AE37" s="19">
        <f t="shared" si="8"/>
        <v>0</v>
      </c>
      <c r="AF37" s="19">
        <f t="shared" si="8"/>
        <v>0</v>
      </c>
      <c r="AG37" s="19">
        <f t="shared" si="8"/>
        <v>0</v>
      </c>
      <c r="AH37" s="19">
        <f t="shared" si="8"/>
        <v>0</v>
      </c>
      <c r="AJ37" s="19">
        <f t="shared" si="9"/>
        <v>0</v>
      </c>
    </row>
    <row r="38" spans="1:36" ht="25.15" customHeight="1" thickBot="1">
      <c r="A38" s="544" t="s">
        <v>54</v>
      </c>
      <c r="B38" s="545"/>
      <c r="C38" s="545"/>
      <c r="D38" s="545"/>
      <c r="E38" s="545"/>
      <c r="F38" s="545"/>
      <c r="G38" s="545"/>
      <c r="H38" s="545"/>
      <c r="I38" s="545"/>
      <c r="J38" s="545"/>
      <c r="K38" s="545"/>
      <c r="L38" s="545"/>
      <c r="M38" s="545"/>
      <c r="N38" s="545"/>
      <c r="O38" s="37"/>
    </row>
    <row r="39" spans="1:36" ht="38.25" customHeight="1" thickBot="1">
      <c r="A39" s="546" t="s">
        <v>57</v>
      </c>
      <c r="B39" s="548" t="s">
        <v>51</v>
      </c>
      <c r="C39" s="548"/>
      <c r="D39" s="548"/>
      <c r="E39" s="548"/>
      <c r="F39" s="548"/>
      <c r="G39" s="549"/>
      <c r="H39" s="550" t="s">
        <v>55</v>
      </c>
      <c r="I39" s="551"/>
      <c r="J39" s="551"/>
      <c r="K39" s="551"/>
      <c r="L39" s="551"/>
      <c r="M39" s="551"/>
      <c r="N39" s="552" t="s">
        <v>58</v>
      </c>
      <c r="O39" s="38"/>
    </row>
    <row r="40" spans="1:36" ht="25.15" customHeight="1" thickBot="1">
      <c r="A40" s="547"/>
      <c r="B40" s="554">
        <f>A3</f>
        <v>43617</v>
      </c>
      <c r="C40" s="555"/>
      <c r="D40" s="97" t="s">
        <v>15</v>
      </c>
      <c r="E40" s="575" t="s">
        <v>50</v>
      </c>
      <c r="F40" s="576"/>
      <c r="G40" s="577"/>
      <c r="H40" s="578" t="s">
        <v>56</v>
      </c>
      <c r="I40" s="579"/>
      <c r="J40" s="580"/>
      <c r="K40" s="581" t="s">
        <v>52</v>
      </c>
      <c r="L40" s="582"/>
      <c r="M40" s="582"/>
      <c r="N40" s="553"/>
      <c r="O40" s="23"/>
    </row>
    <row r="41" spans="1:36" ht="25.15" customHeight="1" thickBot="1">
      <c r="A41" s="39"/>
      <c r="B41" s="568" t="str">
        <f>'TÜM YIL SAAT HESAPLAMA '!C2</f>
        <v>A kişisi</v>
      </c>
      <c r="C41" s="569"/>
      <c r="D41" s="98">
        <f t="shared" ref="D41:D54" si="22">(D75*I75)+(E75*K75)+(G75*L75)+(A41)+N41</f>
        <v>130</v>
      </c>
      <c r="E41" s="89" t="str">
        <f>K58</f>
        <v>A kişisi (MS)</v>
      </c>
      <c r="F41" s="90"/>
      <c r="G41" s="91">
        <f t="shared" ref="G41:G54" si="23">(L58*I75)+(M58*I75)+(N58*I75)-(L41*I75)+(L41*L75)+(O58*K75)+(A41)</f>
        <v>0</v>
      </c>
      <c r="H41" s="583" t="str">
        <f>B41</f>
        <v>A kişisi</v>
      </c>
      <c r="I41" s="583"/>
      <c r="J41" s="571">
        <v>2</v>
      </c>
      <c r="K41" s="572"/>
      <c r="L41" s="584"/>
      <c r="M41" s="585"/>
      <c r="N41" s="99"/>
      <c r="O41" s="40"/>
      <c r="P41" s="40"/>
    </row>
    <row r="42" spans="1:36" ht="25.15" customHeight="1" thickBot="1">
      <c r="A42" s="41"/>
      <c r="B42" s="568" t="str">
        <f>'TÜM YIL SAAT HESAPLAMA '!G2</f>
        <v>C kişisi</v>
      </c>
      <c r="C42" s="569"/>
      <c r="D42" s="98">
        <f t="shared" si="22"/>
        <v>163</v>
      </c>
      <c r="E42" s="92" t="str">
        <f t="shared" ref="E42:E54" si="24">K59</f>
        <v>C kişisi (MS)</v>
      </c>
      <c r="F42" s="93"/>
      <c r="G42" s="91">
        <f t="shared" si="23"/>
        <v>0</v>
      </c>
      <c r="H42" s="570" t="str">
        <f>B42</f>
        <v>C kişisi</v>
      </c>
      <c r="I42" s="570"/>
      <c r="J42" s="571">
        <v>1</v>
      </c>
      <c r="K42" s="572"/>
      <c r="L42" s="573"/>
      <c r="M42" s="574"/>
      <c r="N42" s="100"/>
      <c r="O42" s="40"/>
      <c r="P42" s="40"/>
    </row>
    <row r="43" spans="1:36" ht="25.15" customHeight="1" thickBot="1">
      <c r="A43" s="41"/>
      <c r="B43" s="568" t="str">
        <f>'TÜM YIL SAAT HESAPLAMA '!I2</f>
        <v>D kişisi</v>
      </c>
      <c r="C43" s="569"/>
      <c r="D43" s="98">
        <f t="shared" si="22"/>
        <v>81</v>
      </c>
      <c r="E43" s="92" t="str">
        <f t="shared" si="24"/>
        <v>D kişisi (MS)</v>
      </c>
      <c r="F43" s="93"/>
      <c r="G43" s="91">
        <f t="shared" si="23"/>
        <v>0</v>
      </c>
      <c r="H43" s="570" t="str">
        <f t="shared" ref="H43:H51" si="25">B43</f>
        <v>D kişisi</v>
      </c>
      <c r="I43" s="570"/>
      <c r="J43" s="571">
        <v>1</v>
      </c>
      <c r="K43" s="572"/>
      <c r="L43" s="573"/>
      <c r="M43" s="574"/>
      <c r="N43" s="101">
        <v>4.5</v>
      </c>
      <c r="O43" s="40"/>
      <c r="P43" s="42"/>
    </row>
    <row r="44" spans="1:36" ht="25.15" customHeight="1" thickBot="1">
      <c r="A44" s="41"/>
      <c r="B44" s="568" t="str">
        <f>'TÜM YIL SAAT HESAPLAMA '!K2</f>
        <v>E kişisi</v>
      </c>
      <c r="C44" s="569"/>
      <c r="D44" s="98">
        <f t="shared" si="22"/>
        <v>155.5</v>
      </c>
      <c r="E44" s="92" t="str">
        <f t="shared" si="24"/>
        <v>E kişisi (MS)</v>
      </c>
      <c r="F44" s="93"/>
      <c r="G44" s="91">
        <f t="shared" si="23"/>
        <v>0</v>
      </c>
      <c r="H44" s="570" t="str">
        <f t="shared" si="25"/>
        <v>E kişisi</v>
      </c>
      <c r="I44" s="570"/>
      <c r="J44" s="571">
        <v>1</v>
      </c>
      <c r="K44" s="586"/>
      <c r="L44" s="587"/>
      <c r="M44" s="587"/>
      <c r="N44" s="101">
        <v>0.5</v>
      </c>
      <c r="O44" s="40"/>
      <c r="P44" s="42"/>
    </row>
    <row r="45" spans="1:36" ht="24.6" customHeight="1" thickBot="1">
      <c r="A45" s="41"/>
      <c r="B45" s="588" t="str">
        <f>'TÜM YIL SAAT HESAPLAMA '!M2</f>
        <v>F kişisi</v>
      </c>
      <c r="C45" s="569"/>
      <c r="D45" s="98">
        <f t="shared" si="22"/>
        <v>162.5</v>
      </c>
      <c r="E45" s="92" t="str">
        <f t="shared" si="24"/>
        <v>F kişisi (MS)</v>
      </c>
      <c r="F45" s="93"/>
      <c r="G45" s="91">
        <f t="shared" si="23"/>
        <v>0</v>
      </c>
      <c r="H45" s="570" t="str">
        <f t="shared" si="25"/>
        <v>F kişisi</v>
      </c>
      <c r="I45" s="570"/>
      <c r="J45" s="571">
        <v>1</v>
      </c>
      <c r="K45" s="572"/>
      <c r="L45" s="573"/>
      <c r="M45" s="574"/>
      <c r="N45" s="101">
        <v>0.5</v>
      </c>
      <c r="O45" s="40"/>
      <c r="P45" s="42"/>
    </row>
    <row r="46" spans="1:36" ht="25.15" customHeight="1" thickBot="1">
      <c r="A46" s="41"/>
      <c r="B46" s="568" t="str">
        <f>'TÜM YIL SAAT HESAPLAMA '!O2</f>
        <v>G kişisi</v>
      </c>
      <c r="C46" s="569"/>
      <c r="D46" s="98">
        <f t="shared" si="22"/>
        <v>24</v>
      </c>
      <c r="E46" s="92" t="str">
        <f t="shared" si="24"/>
        <v>G kişisi (MS)</v>
      </c>
      <c r="F46" s="93"/>
      <c r="G46" s="91">
        <f t="shared" si="23"/>
        <v>0</v>
      </c>
      <c r="H46" s="570" t="str">
        <f t="shared" si="25"/>
        <v>G kişisi</v>
      </c>
      <c r="I46" s="570"/>
      <c r="J46" s="571"/>
      <c r="K46" s="572"/>
      <c r="L46" s="573"/>
      <c r="M46" s="574"/>
      <c r="N46" s="101">
        <v>0.5</v>
      </c>
      <c r="O46" s="40"/>
      <c r="P46" s="42"/>
    </row>
    <row r="47" spans="1:36" ht="25.15" customHeight="1" thickBot="1">
      <c r="A47" s="41"/>
      <c r="B47" s="568" t="str">
        <f>'TÜM YIL SAAT HESAPLAMA '!Q2</f>
        <v>H kişisi</v>
      </c>
      <c r="C47" s="569"/>
      <c r="D47" s="98">
        <f t="shared" si="22"/>
        <v>86.5</v>
      </c>
      <c r="E47" s="92" t="str">
        <f t="shared" si="24"/>
        <v>H kişisi (MS)</v>
      </c>
      <c r="F47" s="93"/>
      <c r="G47" s="91">
        <f t="shared" si="23"/>
        <v>0</v>
      </c>
      <c r="H47" s="570" t="str">
        <f t="shared" si="25"/>
        <v>H kişisi</v>
      </c>
      <c r="I47" s="570"/>
      <c r="J47" s="571"/>
      <c r="K47" s="572"/>
      <c r="L47" s="573"/>
      <c r="M47" s="574"/>
      <c r="N47" s="101">
        <v>0.5</v>
      </c>
      <c r="O47" s="40"/>
      <c r="P47" s="42"/>
    </row>
    <row r="48" spans="1:36" ht="25.15" customHeight="1" thickBot="1">
      <c r="A48" s="41"/>
      <c r="B48" s="568" t="str">
        <f>'TÜM YIL SAAT HESAPLAMA '!S2</f>
        <v>I kişisi</v>
      </c>
      <c r="C48" s="569"/>
      <c r="D48" s="98">
        <f t="shared" si="22"/>
        <v>154</v>
      </c>
      <c r="E48" s="92" t="str">
        <f t="shared" si="24"/>
        <v>I kişisi (MS)</v>
      </c>
      <c r="F48" s="93"/>
      <c r="G48" s="94">
        <f t="shared" si="23"/>
        <v>0</v>
      </c>
      <c r="H48" s="591" t="str">
        <f t="shared" si="25"/>
        <v>I kişisi</v>
      </c>
      <c r="I48" s="592"/>
      <c r="J48" s="571">
        <v>2</v>
      </c>
      <c r="K48" s="572"/>
      <c r="L48" s="573"/>
      <c r="M48" s="574"/>
      <c r="N48" s="101">
        <v>0.5</v>
      </c>
      <c r="O48" s="40"/>
      <c r="P48" s="42"/>
    </row>
    <row r="49" spans="1:17" ht="25.15" customHeight="1" thickBot="1">
      <c r="A49" s="41"/>
      <c r="B49" s="568" t="s">
        <v>173</v>
      </c>
      <c r="C49" s="569"/>
      <c r="D49" s="98">
        <f t="shared" si="22"/>
        <v>55</v>
      </c>
      <c r="E49" s="92" t="str">
        <f t="shared" si="24"/>
        <v>J kişisi (MS)</v>
      </c>
      <c r="F49" s="93"/>
      <c r="G49" s="94">
        <f t="shared" si="23"/>
        <v>0</v>
      </c>
      <c r="H49" s="591" t="str">
        <f t="shared" si="25"/>
        <v>J kişisi</v>
      </c>
      <c r="I49" s="592"/>
      <c r="J49" s="571">
        <v>3</v>
      </c>
      <c r="K49" s="572"/>
      <c r="L49" s="573"/>
      <c r="M49" s="574"/>
      <c r="N49" s="101"/>
      <c r="O49" s="40"/>
      <c r="P49" s="42"/>
    </row>
    <row r="50" spans="1:17" ht="27" customHeight="1" thickBot="1">
      <c r="A50" s="41"/>
      <c r="B50" s="589" t="str">
        <f>'TÜM YIL SAAT HESAPLAMA '!W2</f>
        <v>K kişisi</v>
      </c>
      <c r="C50" s="590"/>
      <c r="D50" s="98">
        <f t="shared" si="22"/>
        <v>141</v>
      </c>
      <c r="E50" s="92" t="str">
        <f t="shared" si="24"/>
        <v>K kişisi (MS)</v>
      </c>
      <c r="F50" s="93"/>
      <c r="G50" s="94">
        <f t="shared" si="23"/>
        <v>0</v>
      </c>
      <c r="H50" s="591" t="str">
        <f t="shared" si="25"/>
        <v>K kişisi</v>
      </c>
      <c r="I50" s="592"/>
      <c r="J50" s="571"/>
      <c r="K50" s="572"/>
      <c r="L50" s="573"/>
      <c r="M50" s="574"/>
      <c r="N50" s="101"/>
      <c r="O50" s="40"/>
      <c r="P50" s="42"/>
    </row>
    <row r="51" spans="1:17" ht="27" customHeight="1" thickBot="1">
      <c r="A51" s="41"/>
      <c r="B51" s="568" t="str">
        <f>'TÜM YIL SAAT HESAPLAMA '!Y2</f>
        <v>L kişisi</v>
      </c>
      <c r="C51" s="569"/>
      <c r="D51" s="98">
        <f t="shared" si="22"/>
        <v>134</v>
      </c>
      <c r="E51" s="92" t="str">
        <f t="shared" si="24"/>
        <v>L kişisi (MS)</v>
      </c>
      <c r="F51" s="93"/>
      <c r="G51" s="94">
        <f t="shared" si="23"/>
        <v>0</v>
      </c>
      <c r="H51" s="591" t="str">
        <f t="shared" si="25"/>
        <v>L kişisi</v>
      </c>
      <c r="I51" s="592"/>
      <c r="J51" s="571">
        <v>3</v>
      </c>
      <c r="K51" s="572"/>
      <c r="L51" s="573"/>
      <c r="M51" s="574"/>
      <c r="N51" s="101"/>
      <c r="O51" s="40"/>
      <c r="P51" s="42"/>
    </row>
    <row r="52" spans="1:17" ht="27" customHeight="1" thickBot="1">
      <c r="A52" s="41"/>
      <c r="B52" s="568" t="str">
        <f>'TÜM YIL SAAT HESAPLAMA '!AA2</f>
        <v>M kişisi</v>
      </c>
      <c r="C52" s="569"/>
      <c r="D52" s="98">
        <f t="shared" si="22"/>
        <v>147</v>
      </c>
      <c r="E52" s="92" t="str">
        <f t="shared" si="24"/>
        <v>M kişisi (MS)</v>
      </c>
      <c r="F52" s="93"/>
      <c r="G52" s="94">
        <f t="shared" si="23"/>
        <v>0</v>
      </c>
      <c r="H52" s="591" t="str">
        <f>B52</f>
        <v>M kişisi</v>
      </c>
      <c r="I52" s="592"/>
      <c r="J52" s="571">
        <v>4</v>
      </c>
      <c r="K52" s="572"/>
      <c r="L52" s="573"/>
      <c r="M52" s="574"/>
      <c r="N52" s="101"/>
      <c r="O52" s="40"/>
      <c r="P52" s="42"/>
    </row>
    <row r="53" spans="1:17" ht="27" customHeight="1" thickBot="1">
      <c r="A53" s="41"/>
      <c r="B53" s="568" t="str">
        <f>'TÜM YIL SAAT HESAPLAMA '!AC2</f>
        <v>N kişisi</v>
      </c>
      <c r="C53" s="569"/>
      <c r="D53" s="98">
        <f t="shared" si="22"/>
        <v>0</v>
      </c>
      <c r="E53" s="92" t="str">
        <f t="shared" si="24"/>
        <v>N kişisi (MS)</v>
      </c>
      <c r="F53" s="93"/>
      <c r="G53" s="94">
        <f t="shared" si="23"/>
        <v>0</v>
      </c>
      <c r="H53" s="591" t="str">
        <f t="shared" ref="H53:H54" si="26">B53</f>
        <v>N kişisi</v>
      </c>
      <c r="I53" s="592"/>
      <c r="J53" s="571"/>
      <c r="K53" s="572"/>
      <c r="L53" s="573"/>
      <c r="M53" s="574"/>
      <c r="N53" s="101"/>
      <c r="O53" s="40"/>
      <c r="P53" s="42"/>
    </row>
    <row r="54" spans="1:17" s="43" customFormat="1" ht="26.25" customHeight="1" thickBot="1">
      <c r="A54" s="41"/>
      <c r="B54" s="593" t="str">
        <f>'TÜM YIL SAAT HESAPLAMA '!AE2</f>
        <v>YENİ PERSONEL 3</v>
      </c>
      <c r="C54" s="594"/>
      <c r="D54" s="98">
        <f t="shared" si="22"/>
        <v>0</v>
      </c>
      <c r="E54" s="95" t="str">
        <f t="shared" si="24"/>
        <v>YENİ PERSONEL 3 (MS)</v>
      </c>
      <c r="F54" s="96"/>
      <c r="G54" s="94">
        <f t="shared" si="23"/>
        <v>0</v>
      </c>
      <c r="H54" s="595" t="str">
        <f t="shared" si="26"/>
        <v>YENİ PERSONEL 3</v>
      </c>
      <c r="I54" s="596"/>
      <c r="J54" s="571"/>
      <c r="K54" s="572"/>
      <c r="L54" s="597"/>
      <c r="M54" s="598"/>
      <c r="N54" s="101"/>
      <c r="O54" s="40"/>
      <c r="P54" s="42"/>
    </row>
    <row r="55" spans="1:17" ht="19.899999999999999" hidden="1" customHeight="1" thickBot="1">
      <c r="A55" s="44"/>
      <c r="B55" s="599"/>
      <c r="C55" s="599"/>
      <c r="D55" s="7"/>
      <c r="E55" s="7"/>
      <c r="F55" s="7"/>
      <c r="G55" s="45"/>
      <c r="H55" s="208"/>
      <c r="I55" s="46"/>
      <c r="J55" s="208"/>
      <c r="K55" s="47"/>
      <c r="L55" s="48"/>
      <c r="M55" s="49"/>
      <c r="N55" s="50"/>
      <c r="O55" s="40"/>
      <c r="P55" s="42"/>
    </row>
    <row r="56" spans="1:17" ht="19.899999999999999" hidden="1" customHeight="1">
      <c r="A56" s="44"/>
      <c r="B56" s="599"/>
      <c r="C56" s="599"/>
      <c r="D56" s="4" t="s">
        <v>9</v>
      </c>
      <c r="E56" s="5" t="s">
        <v>2</v>
      </c>
      <c r="F56" s="5"/>
      <c r="G56" s="51" t="s">
        <v>10</v>
      </c>
      <c r="H56" s="51" t="s">
        <v>9</v>
      </c>
      <c r="I56" s="52" t="s">
        <v>17</v>
      </c>
      <c r="J56" s="209"/>
      <c r="K56" s="53"/>
      <c r="L56" s="601" t="s">
        <v>48</v>
      </c>
      <c r="M56" s="603" t="s">
        <v>49</v>
      </c>
      <c r="N56" s="606" t="s">
        <v>47</v>
      </c>
      <c r="O56" s="607" t="s">
        <v>46</v>
      </c>
      <c r="P56" s="40"/>
      <c r="Q56" s="42"/>
    </row>
    <row r="57" spans="1:17" ht="19.899999999999999" hidden="1" customHeight="1" thickBot="1">
      <c r="A57" s="44"/>
      <c r="B57" s="600"/>
      <c r="C57" s="600"/>
      <c r="D57" s="54" t="s">
        <v>8</v>
      </c>
      <c r="E57" s="55" t="s">
        <v>8</v>
      </c>
      <c r="F57" s="55"/>
      <c r="G57" s="55" t="s">
        <v>8</v>
      </c>
      <c r="H57" s="55" t="s">
        <v>1</v>
      </c>
      <c r="I57" s="56" t="s">
        <v>11</v>
      </c>
      <c r="J57" s="57"/>
      <c r="K57" s="58"/>
      <c r="L57" s="602"/>
      <c r="M57" s="603"/>
      <c r="N57" s="606"/>
      <c r="O57" s="607"/>
      <c r="P57" s="40"/>
      <c r="Q57" s="42"/>
    </row>
    <row r="58" spans="1:17" ht="19.899999999999999" hidden="1" customHeight="1">
      <c r="A58" s="44"/>
      <c r="B58" s="604" t="str">
        <f>B41</f>
        <v>A kişisi</v>
      </c>
      <c r="C58" s="605"/>
      <c r="D58" s="59">
        <f>COUNTIF(C3:F36,"*" &amp; B58 &amp; "*")</f>
        <v>6</v>
      </c>
      <c r="E58" s="60">
        <f>COUNTIF(H3:H37,"*" &amp; B58 &amp; "*")</f>
        <v>11</v>
      </c>
      <c r="F58" s="60"/>
      <c r="G58" s="60">
        <f>COUNTIF(K3:L37,"*" &amp; B58 &amp; "*")</f>
        <v>0</v>
      </c>
      <c r="H58" s="60">
        <f>COUNTIF(G3:G36,"*" &amp; B58 &amp; "*")</f>
        <v>0</v>
      </c>
      <c r="I58" s="61">
        <f>J41</f>
        <v>2</v>
      </c>
      <c r="J58" s="209"/>
      <c r="K58" s="210" t="str">
        <f>B58&amp;" "&amp;"(MS)"</f>
        <v>A kişisi (MS)</v>
      </c>
      <c r="L58" s="62">
        <f>COUNTIF(C3:F36,"*" &amp; K58 &amp; "*")</f>
        <v>0</v>
      </c>
      <c r="M58" s="63">
        <f>COUNTIF(H3:H37,"*" &amp; K58 &amp; "*")</f>
        <v>0</v>
      </c>
      <c r="N58" s="64">
        <f>COUNTIF(K3:L37,"*" &amp; K58 &amp; "*")</f>
        <v>0</v>
      </c>
      <c r="O58" s="33">
        <f>COUNTIF(G3:G36,"*" &amp; K58 &amp; "*")</f>
        <v>0</v>
      </c>
      <c r="P58" s="40"/>
      <c r="Q58" s="42"/>
    </row>
    <row r="59" spans="1:17" ht="19.899999999999999" hidden="1" customHeight="1">
      <c r="A59" s="44"/>
      <c r="B59" s="604" t="str">
        <f t="shared" ref="B59:B68" si="27">B42</f>
        <v>C kişisi</v>
      </c>
      <c r="C59" s="605"/>
      <c r="D59" s="65">
        <f>COUNTIF(C3:F36,"*" &amp; B59 &amp; "*")</f>
        <v>13</v>
      </c>
      <c r="E59" s="60">
        <f>COUNTIF(H3:H37,"*" &amp; B59 &amp; "*")</f>
        <v>0</v>
      </c>
      <c r="F59" s="60"/>
      <c r="G59" s="60">
        <f>COUNTIF(K3:L37,"*" &amp; B59 &amp; "*")</f>
        <v>0</v>
      </c>
      <c r="H59" s="60">
        <f>COUNTIF(G3:G36,"*" &amp; B59 &amp; "*")</f>
        <v>4</v>
      </c>
      <c r="I59" s="66">
        <f>J42</f>
        <v>1</v>
      </c>
      <c r="J59" s="67"/>
      <c r="K59" s="210" t="str">
        <f>B59&amp;" "&amp;"(MS)"</f>
        <v>C kişisi (MS)</v>
      </c>
      <c r="L59" s="62">
        <f>COUNTIF(C3:F36,"*" &amp; K59 &amp; "*")</f>
        <v>0</v>
      </c>
      <c r="M59" s="63">
        <f>COUNTIF(H3:H37,"*" &amp; K59 &amp; "*")</f>
        <v>0</v>
      </c>
      <c r="N59" s="64">
        <f>COUNTIF(K3:L37,"*" &amp; K59 &amp; "*")</f>
        <v>0</v>
      </c>
      <c r="O59" s="33">
        <f>COUNTIF(G3:G36,"*" &amp; K59 &amp; "*")</f>
        <v>0</v>
      </c>
      <c r="P59" s="40"/>
      <c r="Q59" s="42"/>
    </row>
    <row r="60" spans="1:17" ht="19.899999999999999" hidden="1" customHeight="1">
      <c r="A60" s="44"/>
      <c r="B60" s="604" t="str">
        <f t="shared" si="27"/>
        <v>D kişisi</v>
      </c>
      <c r="C60" s="605"/>
      <c r="D60" s="59">
        <f>COUNTIF(C3:F36,"*" &amp; B60 &amp; "*")</f>
        <v>8</v>
      </c>
      <c r="E60" s="60">
        <f>COUNTIF(H3:H37,"*" &amp; B60 &amp; "*")</f>
        <v>0</v>
      </c>
      <c r="F60" s="60"/>
      <c r="G60" s="60">
        <f>COUNTIF(K3:L37,"*" &amp; B60 &amp; "*")</f>
        <v>0</v>
      </c>
      <c r="H60" s="60">
        <f>COUNTIF(G3:G36,"*" &amp; B60 &amp; "*")</f>
        <v>1</v>
      </c>
      <c r="I60" s="61">
        <f t="shared" ref="I60:I71" si="28">J43</f>
        <v>1</v>
      </c>
      <c r="J60" s="67"/>
      <c r="K60" s="210" t="str">
        <f t="shared" ref="K60:K71" si="29">B60&amp;" "&amp;"(MS)"</f>
        <v>D kişisi (MS)</v>
      </c>
      <c r="L60" s="62">
        <f>COUNTIF(C3:F36,"*" &amp; K60 &amp; "*")</f>
        <v>0</v>
      </c>
      <c r="M60" s="63">
        <f>COUNTIF(H3:H37,"*" &amp; K60 &amp; "*")</f>
        <v>0</v>
      </c>
      <c r="N60" s="64">
        <f>COUNTIF(K3:L37,"*" &amp; K60 &amp; "*")</f>
        <v>0</v>
      </c>
      <c r="O60" s="33">
        <f>COUNTIF(G3:G36,"*" &amp; K60 &amp; "*")</f>
        <v>0</v>
      </c>
      <c r="P60" s="40"/>
      <c r="Q60" s="42"/>
    </row>
    <row r="61" spans="1:17" ht="19.899999999999999" hidden="1" customHeight="1">
      <c r="A61" s="44"/>
      <c r="B61" s="604" t="str">
        <f>B44</f>
        <v>E kişisi</v>
      </c>
      <c r="C61" s="605"/>
      <c r="D61" s="59">
        <f>COUNTIF(C3:F36,"*" &amp; B61 &amp; "*")</f>
        <v>12</v>
      </c>
      <c r="E61" s="60">
        <f>COUNTIF(H3:H37,"*" &amp; B61 &amp; "*")</f>
        <v>0</v>
      </c>
      <c r="F61" s="60"/>
      <c r="G61" s="60">
        <f>COUNTIF(K3:L37,"*" &amp; B61 &amp; "*")</f>
        <v>0</v>
      </c>
      <c r="H61" s="60">
        <f>COUNTIF(G3:G36,"*" &amp; B61 &amp; "*")</f>
        <v>4</v>
      </c>
      <c r="I61" s="66">
        <f t="shared" si="28"/>
        <v>1</v>
      </c>
      <c r="J61" s="67"/>
      <c r="K61" s="210" t="str">
        <f t="shared" si="29"/>
        <v>E kişisi (MS)</v>
      </c>
      <c r="L61" s="62">
        <f>COUNTIF(C3:F36,"*" &amp; K61 &amp; "*")</f>
        <v>0</v>
      </c>
      <c r="M61" s="63">
        <f>COUNTIF(H3:H37,"*" &amp; K61 &amp; "*")</f>
        <v>0</v>
      </c>
      <c r="N61" s="64">
        <f>COUNTIF(K3:L37,"*" &amp; K61 &amp; "*")</f>
        <v>0</v>
      </c>
      <c r="O61" s="33">
        <f>COUNTIF(G3:G36,"*" &amp; K61 &amp; "*")</f>
        <v>0</v>
      </c>
      <c r="P61" s="40"/>
      <c r="Q61" s="42"/>
    </row>
    <row r="62" spans="1:17" ht="27" hidden="1" customHeight="1">
      <c r="A62" s="44"/>
      <c r="B62" s="604" t="str">
        <f>B45</f>
        <v>F kişisi</v>
      </c>
      <c r="C62" s="605"/>
      <c r="D62" s="59">
        <f>COUNTIF(C3:F36,"*" &amp; B62 &amp; "*")</f>
        <v>4</v>
      </c>
      <c r="E62" s="60">
        <f>COUNTIF(H3:H37,"*" &amp; B62 &amp; "*")</f>
        <v>0</v>
      </c>
      <c r="F62" s="60"/>
      <c r="G62" s="60">
        <f>COUNTIF(K3:L37,"*" &amp; B62 &amp; "*")</f>
        <v>5</v>
      </c>
      <c r="H62" s="60">
        <f>COUNTIF(G3:G36,"*" &amp; B62 &amp; "*")</f>
        <v>6</v>
      </c>
      <c r="I62" s="61">
        <f>J45</f>
        <v>1</v>
      </c>
      <c r="J62" s="67"/>
      <c r="K62" s="210" t="str">
        <f t="shared" si="29"/>
        <v>F kişisi (MS)</v>
      </c>
      <c r="L62" s="59">
        <f>COUNTIF(C3:F36,"*" &amp; K62 &amp; "*")</f>
        <v>0</v>
      </c>
      <c r="M62" s="63">
        <f>COUNTIF(H3:H37,"*" &amp; K62 &amp; "*")</f>
        <v>0</v>
      </c>
      <c r="N62" s="64">
        <f>COUNTIF(K3:L37,"*" &amp; K62 &amp; "*")</f>
        <v>0</v>
      </c>
      <c r="O62" s="33">
        <f>COUNTIF(G3:G36,"*" &amp; K62 &amp; "*")</f>
        <v>0</v>
      </c>
      <c r="P62" s="40"/>
      <c r="Q62" s="42"/>
    </row>
    <row r="63" spans="1:17" ht="27" hidden="1" customHeight="1">
      <c r="A63" s="44"/>
      <c r="B63" s="604" t="str">
        <f t="shared" si="27"/>
        <v>G kişisi</v>
      </c>
      <c r="C63" s="605"/>
      <c r="D63" s="59">
        <f>COUNTIF(C3:F36,"*" &amp; B63 &amp; "*")</f>
        <v>1</v>
      </c>
      <c r="E63" s="60">
        <f>COUNTIF(H3:H37,"*" &amp; B63 &amp; "*")</f>
        <v>0</v>
      </c>
      <c r="F63" s="60"/>
      <c r="G63" s="60">
        <f>COUNTIF(K3:L37,"*" &amp; B63 &amp; "*")</f>
        <v>0</v>
      </c>
      <c r="H63" s="60">
        <f>COUNTIF(G3:G36,"*" &amp; B63 &amp; "*")</f>
        <v>1</v>
      </c>
      <c r="I63" s="66">
        <f t="shared" si="28"/>
        <v>0</v>
      </c>
      <c r="J63" s="67"/>
      <c r="K63" s="210" t="str">
        <f t="shared" si="29"/>
        <v>G kişisi (MS)</v>
      </c>
      <c r="L63" s="59">
        <f>COUNTIF(C3:F36,"*" &amp; K63 &amp; "*")</f>
        <v>0</v>
      </c>
      <c r="M63" s="63">
        <f>COUNTIF(H3:H37,"*" &amp; K63 &amp; "*")</f>
        <v>0</v>
      </c>
      <c r="N63" s="64">
        <f>COUNTIF(K3:L37,"*" &amp; K63 &amp; "*")</f>
        <v>0</v>
      </c>
      <c r="O63" s="33">
        <f>COUNTIF(G3:G36,"*" &amp; K63 &amp; "*")</f>
        <v>0</v>
      </c>
      <c r="P63" s="40"/>
      <c r="Q63" s="42"/>
    </row>
    <row r="64" spans="1:17" ht="27" hidden="1" customHeight="1">
      <c r="A64" s="44"/>
      <c r="B64" s="604" t="str">
        <f t="shared" si="27"/>
        <v>H kişisi</v>
      </c>
      <c r="C64" s="605"/>
      <c r="D64" s="59">
        <f>COUNTIF(C3:F36,"*" &amp; B64 &amp; "*")</f>
        <v>3</v>
      </c>
      <c r="E64" s="60">
        <f>COUNTIF(H3:H37,"*" &amp; B64 &amp; "*")</f>
        <v>0</v>
      </c>
      <c r="F64" s="60"/>
      <c r="G64" s="60">
        <f>COUNTIF(K3:L37,"*" &amp; B64 &amp; "*")</f>
        <v>0</v>
      </c>
      <c r="H64" s="60">
        <f>COUNTIF(G3:G36,"*" &amp; B64 &amp; "*")</f>
        <v>4</v>
      </c>
      <c r="I64" s="61">
        <f t="shared" si="28"/>
        <v>0</v>
      </c>
      <c r="J64" s="68"/>
      <c r="K64" s="210" t="str">
        <f t="shared" si="29"/>
        <v>H kişisi (MS)</v>
      </c>
      <c r="L64" s="59">
        <f>COUNTIF(C3:F36,"*" &amp; K64 &amp; "*")</f>
        <v>0</v>
      </c>
      <c r="M64" s="63">
        <f>COUNTIF(K3:L37,"*" &amp; K64 &amp; "*")</f>
        <v>0</v>
      </c>
      <c r="N64" s="64">
        <f>COUNTIF(K3:L37,"*" &amp; K64 &amp; "*")</f>
        <v>0</v>
      </c>
      <c r="O64" s="33">
        <f>COUNTIF(G3:G36,"*" &amp; K64 &amp; "*")</f>
        <v>0</v>
      </c>
      <c r="P64" s="40"/>
      <c r="Q64" s="42"/>
    </row>
    <row r="65" spans="1:17" ht="27" hidden="1" customHeight="1">
      <c r="A65" s="44"/>
      <c r="B65" s="604" t="str">
        <f t="shared" si="27"/>
        <v>I kişisi</v>
      </c>
      <c r="C65" s="605"/>
      <c r="D65" s="59">
        <f>COUNTIF(C3:F36,"*" &amp; B65 &amp; "*")</f>
        <v>1</v>
      </c>
      <c r="E65" s="60">
        <f>COUNTIF(H3:H37,"*" &amp; B65 &amp; "*")</f>
        <v>0</v>
      </c>
      <c r="F65" s="60"/>
      <c r="G65" s="60">
        <f>COUNTIF(K3:L37,"*" &amp; B65 &amp; "*")</f>
        <v>17</v>
      </c>
      <c r="H65" s="60">
        <f>COUNTIF(G3:G36,"*" &amp; B65 &amp; "*")</f>
        <v>1</v>
      </c>
      <c r="I65" s="66">
        <f>J48</f>
        <v>2</v>
      </c>
      <c r="J65" s="67"/>
      <c r="K65" s="210" t="str">
        <f t="shared" si="29"/>
        <v>I kişisi (MS)</v>
      </c>
      <c r="L65" s="59">
        <f>COUNTIF(C3:F36,"*" &amp; K65 &amp; "*")</f>
        <v>0</v>
      </c>
      <c r="M65" s="63">
        <f>COUNTIF(K3:L37,"*" &amp; K65 &amp; "*")</f>
        <v>0</v>
      </c>
      <c r="N65" s="64">
        <f>COUNTIF(K3:L37,"*" &amp; K65 &amp; "*")</f>
        <v>0</v>
      </c>
      <c r="O65" s="33">
        <f>COUNTIF(G3:G36,"*" &amp; K65 &amp; "*")</f>
        <v>0</v>
      </c>
      <c r="P65" s="40"/>
      <c r="Q65" s="42"/>
    </row>
    <row r="66" spans="1:17" ht="23.25" hidden="1" customHeight="1">
      <c r="A66" s="44"/>
      <c r="B66" s="604" t="str">
        <f t="shared" si="27"/>
        <v>J kişisi</v>
      </c>
      <c r="C66" s="605"/>
      <c r="D66" s="59">
        <f>COUNTIF(C3:F36,"*" &amp; B66 &amp; "*")</f>
        <v>0</v>
      </c>
      <c r="E66" s="60">
        <f>COUNTIF(H3:H37,"*" &amp; B66 &amp; "*")</f>
        <v>8</v>
      </c>
      <c r="F66" s="60"/>
      <c r="G66" s="60">
        <f>COUNTIF(K3:L37,"*" &amp; B66 &amp; "*")</f>
        <v>0</v>
      </c>
      <c r="H66" s="60">
        <f>COUNTIF(G3:G36,"*" &amp; B66 &amp; "*")</f>
        <v>0</v>
      </c>
      <c r="I66" s="61">
        <f t="shared" si="28"/>
        <v>3</v>
      </c>
      <c r="J66" s="67"/>
      <c r="K66" s="210" t="str">
        <f t="shared" si="29"/>
        <v>J kişisi (MS)</v>
      </c>
      <c r="L66" s="59">
        <f>COUNTIF(C3:F36,"*" &amp; K66 &amp; "*")</f>
        <v>0</v>
      </c>
      <c r="M66" s="63">
        <f>COUNTIF(H3:H37,"*" &amp; K66 &amp; "*")</f>
        <v>0</v>
      </c>
      <c r="N66" s="64">
        <f>COUNTIF(K3:L37,"*" &amp; K66 &amp; "*")</f>
        <v>0</v>
      </c>
      <c r="O66" s="33">
        <f>COUNTIF(G3:G36,"*" &amp; K66 &amp; "*")</f>
        <v>0</v>
      </c>
      <c r="P66" s="40"/>
      <c r="Q66" s="42"/>
    </row>
    <row r="67" spans="1:17" ht="27" hidden="1" customHeight="1">
      <c r="A67" s="44"/>
      <c r="B67" s="604" t="str">
        <f t="shared" si="27"/>
        <v>K kişisi</v>
      </c>
      <c r="C67" s="605"/>
      <c r="D67" s="59">
        <f>COUNTIF(C3:F36,"*" &amp; B67 &amp; "*")</f>
        <v>6</v>
      </c>
      <c r="E67" s="60">
        <f>COUNTIF(H3:H37,"*" &amp; B67 &amp; "*")</f>
        <v>0</v>
      </c>
      <c r="F67" s="60"/>
      <c r="G67" s="60">
        <f>COUNTIF(K3:L37,"*" &amp; B67 &amp; "*")</f>
        <v>0</v>
      </c>
      <c r="H67" s="60">
        <f>COUNTIF(G3:G36,"*" &amp; B67&amp; "*")</f>
        <v>6</v>
      </c>
      <c r="I67" s="66">
        <f t="shared" si="28"/>
        <v>0</v>
      </c>
      <c r="J67" s="67"/>
      <c r="K67" s="210" t="str">
        <f t="shared" si="29"/>
        <v>K kişisi (MS)</v>
      </c>
      <c r="L67" s="59">
        <f>COUNTIF(C3:F36,"*" &amp; K67 &amp; "*")</f>
        <v>0</v>
      </c>
      <c r="M67" s="63">
        <f>COUNTIF(H3:H37,"*" &amp; K67 &amp; "*")</f>
        <v>0</v>
      </c>
      <c r="N67" s="64">
        <f>COUNTIF(K3:L37,"*" &amp; K67 &amp; "*")</f>
        <v>0</v>
      </c>
      <c r="O67" s="33">
        <f>COUNTIF(G3:G36,"*" &amp; K67&amp; "*")</f>
        <v>0</v>
      </c>
      <c r="P67" s="40"/>
      <c r="Q67" s="42"/>
    </row>
    <row r="68" spans="1:17" ht="27" hidden="1" customHeight="1">
      <c r="A68" s="44"/>
      <c r="B68" s="604" t="str">
        <f t="shared" si="27"/>
        <v>L kişisi</v>
      </c>
      <c r="C68" s="605"/>
      <c r="D68" s="59">
        <f>COUNTIF(C3:F36,"*" &amp; B68 &amp; "*")</f>
        <v>6</v>
      </c>
      <c r="E68" s="60">
        <f>COUNTIF(H3:H37,"*" &amp; B68 &amp; "*")</f>
        <v>2</v>
      </c>
      <c r="F68" s="60"/>
      <c r="G68" s="60">
        <f>COUNTIF(K3:L37,"*" &amp; B68 &amp; "*")</f>
        <v>6</v>
      </c>
      <c r="H68" s="60">
        <f>COUNTIF(G3:G36,"*" &amp; B68 &amp; "*")</f>
        <v>2</v>
      </c>
      <c r="I68" s="61">
        <f t="shared" si="28"/>
        <v>3</v>
      </c>
      <c r="J68" s="67"/>
      <c r="K68" s="210" t="str">
        <f t="shared" si="29"/>
        <v>L kişisi (MS)</v>
      </c>
      <c r="L68" s="59">
        <f>COUNTIF(C3:F36,"*" &amp; K68 &amp; "*")</f>
        <v>0</v>
      </c>
      <c r="M68" s="63">
        <f>COUNTIF(H3:H37,"*" &amp; K68 &amp; "*")</f>
        <v>0</v>
      </c>
      <c r="N68" s="64">
        <f>COUNTIF(K3:L37,"*" &amp; K68 &amp; "*")</f>
        <v>0</v>
      </c>
      <c r="O68" s="33">
        <f>COUNTIF(G3:G36,"*" &amp; K68 &amp; "*")</f>
        <v>0</v>
      </c>
      <c r="P68" s="40"/>
      <c r="Q68" s="42"/>
    </row>
    <row r="69" spans="1:17" ht="27" hidden="1" customHeight="1">
      <c r="A69" s="44"/>
      <c r="B69" s="604" t="str">
        <f>B52</f>
        <v>M kişisi</v>
      </c>
      <c r="C69" s="605"/>
      <c r="D69" s="59">
        <f>COUNTIF(C3:F36,"*" &amp; B69 &amp; "*")</f>
        <v>8</v>
      </c>
      <c r="E69" s="60">
        <f>COUNTIF(H3:H37,"*" &amp; B69 &amp; "*")</f>
        <v>1</v>
      </c>
      <c r="F69" s="60"/>
      <c r="G69" s="60">
        <f>COUNTIF(K3:L37,"*" &amp; B69 &amp; "*")</f>
        <v>7</v>
      </c>
      <c r="H69" s="60">
        <f>COUNTIF(G3:G36,"*" &amp; B69 &amp; "*")</f>
        <v>2</v>
      </c>
      <c r="I69" s="66">
        <f t="shared" si="28"/>
        <v>4</v>
      </c>
      <c r="J69" s="209"/>
      <c r="K69" s="210" t="str">
        <f t="shared" si="29"/>
        <v>M kişisi (MS)</v>
      </c>
      <c r="L69" s="59">
        <f>COUNTIF(C3:F36,"*" &amp; K69 &amp; "*")</f>
        <v>0</v>
      </c>
      <c r="M69" s="63">
        <f>COUNTIF(H3:H37,"*" &amp; K69 &amp; "*")</f>
        <v>0</v>
      </c>
      <c r="N69" s="64">
        <f>COUNTIF(K3:L37,"*" &amp; K69 &amp; "*")</f>
        <v>0</v>
      </c>
      <c r="O69" s="33">
        <f>COUNTIF(G3:G36,"*" &amp; K69 &amp; "*")</f>
        <v>0</v>
      </c>
      <c r="P69" s="40"/>
      <c r="Q69" s="42"/>
    </row>
    <row r="70" spans="1:17" ht="27" hidden="1" customHeight="1">
      <c r="A70" s="44"/>
      <c r="B70" s="604" t="str">
        <f t="shared" ref="B70:B71" si="30">B53</f>
        <v>N kişisi</v>
      </c>
      <c r="C70" s="605"/>
      <c r="D70" s="59">
        <f>COUNTIF(C3:F36,"*" &amp; B70 &amp; "*")</f>
        <v>0</v>
      </c>
      <c r="E70" s="60">
        <f>COUNTIF(H3:H37,"*" &amp; B70 &amp; "*")</f>
        <v>0</v>
      </c>
      <c r="F70" s="60"/>
      <c r="G70" s="60">
        <f>COUNTIF(K3:L37,"*" &amp; B70 &amp; "*")</f>
        <v>0</v>
      </c>
      <c r="H70" s="60">
        <f>COUNTIF(G3:G36,"*" &amp; B70 &amp; "*")</f>
        <v>0</v>
      </c>
      <c r="I70" s="61">
        <f t="shared" si="28"/>
        <v>0</v>
      </c>
      <c r="J70" s="209"/>
      <c r="K70" s="210" t="str">
        <f t="shared" si="29"/>
        <v>N kişisi (MS)</v>
      </c>
      <c r="L70" s="59">
        <f>COUNTIF(C3:F36,"*" &amp; K70 &amp; "*")</f>
        <v>0</v>
      </c>
      <c r="M70" s="63">
        <f>COUNTIF(H3:H37,"*" &amp; K70 &amp; "*")</f>
        <v>0</v>
      </c>
      <c r="N70" s="64">
        <f>COUNTIF(K3:L37,"*" &amp; K70 &amp; "*")</f>
        <v>0</v>
      </c>
      <c r="O70" s="33">
        <f>COUNTIF(G3:G36,"*" &amp; K70 &amp; "*")</f>
        <v>0</v>
      </c>
      <c r="P70" s="40"/>
      <c r="Q70" s="42"/>
    </row>
    <row r="71" spans="1:17" ht="27" hidden="1" customHeight="1" thickBot="1">
      <c r="A71" s="44"/>
      <c r="B71" s="604" t="str">
        <f t="shared" si="30"/>
        <v>YENİ PERSONEL 3</v>
      </c>
      <c r="C71" s="605"/>
      <c r="D71" s="69">
        <f>COUNTIF(C3:F36,"*" &amp; B71 &amp; "*")</f>
        <v>0</v>
      </c>
      <c r="E71" s="70">
        <f>COUNTIF(H3:H37,"*" &amp; B71 &amp; "*")</f>
        <v>0</v>
      </c>
      <c r="F71" s="70"/>
      <c r="G71" s="70">
        <f>COUNTIF(K3:L37,"*" &amp; B71 &amp; "*")</f>
        <v>0</v>
      </c>
      <c r="H71" s="70">
        <f>COUNTIF(G3:G36,"*" &amp; B71 &amp; "*")</f>
        <v>0</v>
      </c>
      <c r="I71" s="66">
        <f t="shared" si="28"/>
        <v>0</v>
      </c>
      <c r="J71" s="209"/>
      <c r="K71" s="210" t="str">
        <f t="shared" si="29"/>
        <v>YENİ PERSONEL 3 (MS)</v>
      </c>
      <c r="L71" s="69">
        <f>COUNTIF(C3:F36,"*" &amp; K71 &amp; "*")</f>
        <v>0</v>
      </c>
      <c r="M71" s="63">
        <f>COUNTIF(H3:H37,"*" &amp; K71 &amp; "*")</f>
        <v>0</v>
      </c>
      <c r="N71" s="64">
        <f>COUNTIF(K3:L37,"*" &amp; K71 &amp; "*")</f>
        <v>0</v>
      </c>
      <c r="O71" s="33">
        <f>COUNTIF(G3:G36,"*" &amp; K71 &amp; "*")</f>
        <v>0</v>
      </c>
      <c r="P71" s="40"/>
      <c r="Q71" s="42"/>
    </row>
    <row r="72" spans="1:17" ht="27" hidden="1" customHeight="1">
      <c r="A72" s="44"/>
      <c r="B72" s="608"/>
      <c r="C72" s="608"/>
      <c r="D72" s="71"/>
      <c r="E72" s="71"/>
      <c r="F72" s="71"/>
      <c r="G72" s="71"/>
      <c r="H72" s="609"/>
      <c r="I72" s="72"/>
      <c r="J72" s="72"/>
      <c r="K72" s="210"/>
      <c r="L72" s="48"/>
      <c r="M72" s="49"/>
      <c r="N72" s="73"/>
      <c r="O72" s="40"/>
      <c r="P72" s="42"/>
    </row>
    <row r="73" spans="1:17" ht="27" hidden="1" customHeight="1">
      <c r="A73" s="44"/>
      <c r="B73" s="609"/>
      <c r="C73" s="609"/>
      <c r="D73" s="74" t="s">
        <v>13</v>
      </c>
      <c r="E73" s="75"/>
      <c r="F73" s="75"/>
      <c r="G73" s="76"/>
      <c r="H73" s="609"/>
      <c r="I73" s="614" t="s">
        <v>14</v>
      </c>
      <c r="J73" s="77"/>
      <c r="K73" s="616" t="s">
        <v>16</v>
      </c>
      <c r="L73" s="618" t="s">
        <v>18</v>
      </c>
      <c r="M73" s="49"/>
      <c r="N73" s="73"/>
      <c r="O73" s="40"/>
      <c r="P73" s="42"/>
    </row>
    <row r="74" spans="1:17" ht="27" hidden="1" customHeight="1">
      <c r="A74" s="44"/>
      <c r="B74" s="610"/>
      <c r="C74" s="610"/>
      <c r="D74" s="78" t="s">
        <v>8</v>
      </c>
      <c r="E74" s="77" t="s">
        <v>1</v>
      </c>
      <c r="F74" s="77"/>
      <c r="G74" s="77" t="s">
        <v>12</v>
      </c>
      <c r="H74" s="609"/>
      <c r="I74" s="615"/>
      <c r="J74" s="20"/>
      <c r="K74" s="617"/>
      <c r="L74" s="619"/>
      <c r="M74" s="49"/>
      <c r="N74" s="73"/>
      <c r="O74" s="40"/>
      <c r="P74" s="42"/>
    </row>
    <row r="75" spans="1:17" ht="21" hidden="1" customHeight="1">
      <c r="A75" s="44"/>
      <c r="B75" s="604" t="str">
        <f>B41</f>
        <v>A kişisi</v>
      </c>
      <c r="C75" s="592"/>
      <c r="D75" s="78">
        <f t="shared" ref="D75:D88" si="31">D58+E58+G58-I58</f>
        <v>15</v>
      </c>
      <c r="E75" s="77">
        <f t="shared" ref="E75:E88" si="32">H58</f>
        <v>0</v>
      </c>
      <c r="F75" s="77"/>
      <c r="G75" s="78">
        <f t="shared" ref="G75:G88" si="33">I58</f>
        <v>2</v>
      </c>
      <c r="H75" s="609"/>
      <c r="I75" s="20">
        <v>8</v>
      </c>
      <c r="J75" s="20">
        <v>8</v>
      </c>
      <c r="K75" s="79">
        <v>15.5</v>
      </c>
      <c r="L75" s="80">
        <v>5</v>
      </c>
      <c r="M75" s="49"/>
      <c r="N75" s="73"/>
      <c r="O75" s="40"/>
      <c r="P75" s="42"/>
    </row>
    <row r="76" spans="1:17" ht="21" hidden="1" customHeight="1">
      <c r="A76" s="44"/>
      <c r="B76" s="604" t="str">
        <f t="shared" ref="B76:B85" si="34">B42</f>
        <v>C kişisi</v>
      </c>
      <c r="C76" s="592"/>
      <c r="D76" s="78">
        <f t="shared" si="31"/>
        <v>12</v>
      </c>
      <c r="E76" s="77">
        <f t="shared" si="32"/>
        <v>4</v>
      </c>
      <c r="F76" s="77"/>
      <c r="G76" s="77">
        <f t="shared" si="33"/>
        <v>1</v>
      </c>
      <c r="H76" s="609"/>
      <c r="I76" s="20">
        <v>8</v>
      </c>
      <c r="J76" s="20">
        <v>8</v>
      </c>
      <c r="K76" s="79">
        <v>15.5</v>
      </c>
      <c r="L76" s="80">
        <v>5</v>
      </c>
      <c r="M76" s="49"/>
      <c r="N76" s="73"/>
      <c r="O76" s="40"/>
      <c r="P76" s="42"/>
    </row>
    <row r="77" spans="1:17" ht="21" hidden="1" customHeight="1">
      <c r="A77" s="44"/>
      <c r="B77" s="604" t="str">
        <f t="shared" si="34"/>
        <v>D kişisi</v>
      </c>
      <c r="C77" s="592"/>
      <c r="D77" s="78">
        <f t="shared" si="31"/>
        <v>7</v>
      </c>
      <c r="E77" s="78">
        <f t="shared" si="32"/>
        <v>1</v>
      </c>
      <c r="F77" s="78"/>
      <c r="G77" s="77">
        <f t="shared" si="33"/>
        <v>1</v>
      </c>
      <c r="H77" s="609"/>
      <c r="I77" s="20">
        <v>8</v>
      </c>
      <c r="J77" s="20">
        <v>8</v>
      </c>
      <c r="K77" s="79">
        <v>15.5</v>
      </c>
      <c r="L77" s="80">
        <v>5</v>
      </c>
      <c r="M77" s="49"/>
      <c r="N77" s="73"/>
      <c r="O77" s="40"/>
      <c r="P77" s="42"/>
    </row>
    <row r="78" spans="1:17" ht="21" hidden="1" customHeight="1">
      <c r="A78" s="44"/>
      <c r="B78" s="604" t="str">
        <f t="shared" si="34"/>
        <v>E kişisi</v>
      </c>
      <c r="C78" s="592"/>
      <c r="D78" s="78">
        <f t="shared" si="31"/>
        <v>11</v>
      </c>
      <c r="E78" s="77">
        <f t="shared" si="32"/>
        <v>4</v>
      </c>
      <c r="F78" s="77"/>
      <c r="G78" s="77">
        <f t="shared" si="33"/>
        <v>1</v>
      </c>
      <c r="H78" s="609"/>
      <c r="I78" s="20">
        <v>8</v>
      </c>
      <c r="J78" s="81">
        <v>8</v>
      </c>
      <c r="K78" s="79">
        <v>15.5</v>
      </c>
      <c r="L78" s="80">
        <v>5</v>
      </c>
      <c r="M78" s="49"/>
      <c r="N78" s="73"/>
      <c r="O78" s="40"/>
      <c r="P78" s="42"/>
    </row>
    <row r="79" spans="1:17" ht="21" hidden="1" customHeight="1">
      <c r="A79" s="44"/>
      <c r="B79" s="604" t="str">
        <f t="shared" si="34"/>
        <v>F kişisi</v>
      </c>
      <c r="C79" s="592"/>
      <c r="D79" s="78">
        <f t="shared" si="31"/>
        <v>8</v>
      </c>
      <c r="E79" s="77">
        <f t="shared" si="32"/>
        <v>6</v>
      </c>
      <c r="F79" s="77"/>
      <c r="G79" s="77">
        <f t="shared" si="33"/>
        <v>1</v>
      </c>
      <c r="H79" s="609"/>
      <c r="I79" s="20">
        <v>8</v>
      </c>
      <c r="J79" s="81">
        <v>8</v>
      </c>
      <c r="K79" s="79">
        <v>15.5</v>
      </c>
      <c r="L79" s="80">
        <v>5</v>
      </c>
      <c r="M79" s="49"/>
      <c r="N79" s="73"/>
      <c r="O79" s="40"/>
      <c r="P79" s="42"/>
    </row>
    <row r="80" spans="1:17" ht="21" hidden="1" customHeight="1">
      <c r="A80" s="44"/>
      <c r="B80" s="604" t="str">
        <f t="shared" si="34"/>
        <v>G kişisi</v>
      </c>
      <c r="C80" s="592"/>
      <c r="D80" s="78">
        <f t="shared" si="31"/>
        <v>1</v>
      </c>
      <c r="E80" s="77">
        <f t="shared" si="32"/>
        <v>1</v>
      </c>
      <c r="F80" s="77"/>
      <c r="G80" s="77">
        <f t="shared" si="33"/>
        <v>0</v>
      </c>
      <c r="H80" s="609"/>
      <c r="I80" s="20">
        <v>8</v>
      </c>
      <c r="J80" s="81">
        <v>8</v>
      </c>
      <c r="K80" s="79">
        <v>15.5</v>
      </c>
      <c r="L80" s="80">
        <v>5</v>
      </c>
      <c r="M80" s="49"/>
      <c r="N80" s="73"/>
      <c r="O80" s="40"/>
      <c r="P80" s="42"/>
    </row>
    <row r="81" spans="1:16" ht="21" hidden="1" customHeight="1">
      <c r="A81" s="44"/>
      <c r="B81" s="604" t="str">
        <f t="shared" si="34"/>
        <v>H kişisi</v>
      </c>
      <c r="C81" s="592"/>
      <c r="D81" s="78">
        <f t="shared" si="31"/>
        <v>3</v>
      </c>
      <c r="E81" s="77">
        <f t="shared" si="32"/>
        <v>4</v>
      </c>
      <c r="F81" s="77"/>
      <c r="G81" s="77">
        <f t="shared" si="33"/>
        <v>0</v>
      </c>
      <c r="H81" s="609"/>
      <c r="I81" s="20">
        <v>8</v>
      </c>
      <c r="J81" s="20">
        <v>8</v>
      </c>
      <c r="K81" s="79">
        <v>15.5</v>
      </c>
      <c r="L81" s="80">
        <v>5</v>
      </c>
      <c r="M81" s="49"/>
      <c r="N81" s="73"/>
      <c r="O81" s="40"/>
      <c r="P81" s="42"/>
    </row>
    <row r="82" spans="1:16" ht="21" hidden="1" customHeight="1">
      <c r="A82" s="44"/>
      <c r="B82" s="604" t="str">
        <f t="shared" si="34"/>
        <v>I kişisi</v>
      </c>
      <c r="C82" s="592"/>
      <c r="D82" s="78">
        <f t="shared" si="31"/>
        <v>16</v>
      </c>
      <c r="E82" s="77">
        <f t="shared" si="32"/>
        <v>1</v>
      </c>
      <c r="F82" s="77"/>
      <c r="G82" s="77">
        <f t="shared" si="33"/>
        <v>2</v>
      </c>
      <c r="H82" s="609"/>
      <c r="I82" s="20">
        <v>8</v>
      </c>
      <c r="J82" s="20">
        <v>8</v>
      </c>
      <c r="K82" s="79">
        <v>15.5</v>
      </c>
      <c r="L82" s="80">
        <v>5</v>
      </c>
      <c r="M82" s="49"/>
      <c r="N82" s="73"/>
      <c r="O82" s="40"/>
      <c r="P82" s="42"/>
    </row>
    <row r="83" spans="1:16" ht="21" hidden="1" customHeight="1">
      <c r="A83" s="44"/>
      <c r="B83" s="604" t="str">
        <f t="shared" si="34"/>
        <v>J kişisi</v>
      </c>
      <c r="C83" s="592"/>
      <c r="D83" s="78">
        <f t="shared" si="31"/>
        <v>5</v>
      </c>
      <c r="E83" s="77">
        <f t="shared" si="32"/>
        <v>0</v>
      </c>
      <c r="F83" s="77"/>
      <c r="G83" s="77">
        <f t="shared" si="33"/>
        <v>3</v>
      </c>
      <c r="H83" s="609"/>
      <c r="I83" s="20">
        <v>8</v>
      </c>
      <c r="J83" s="20">
        <v>8</v>
      </c>
      <c r="K83" s="79">
        <v>15.5</v>
      </c>
      <c r="L83" s="80">
        <v>5</v>
      </c>
      <c r="M83" s="49"/>
      <c r="N83" s="73"/>
      <c r="O83" s="40"/>
      <c r="P83" s="42"/>
    </row>
    <row r="84" spans="1:16" ht="21" hidden="1" customHeight="1">
      <c r="A84" s="44"/>
      <c r="B84" s="604" t="str">
        <f t="shared" si="34"/>
        <v>K kişisi</v>
      </c>
      <c r="C84" s="592"/>
      <c r="D84" s="78">
        <f t="shared" si="31"/>
        <v>6</v>
      </c>
      <c r="E84" s="78">
        <f t="shared" si="32"/>
        <v>6</v>
      </c>
      <c r="F84" s="78"/>
      <c r="G84" s="77">
        <f t="shared" si="33"/>
        <v>0</v>
      </c>
      <c r="H84" s="609"/>
      <c r="I84" s="20">
        <v>8</v>
      </c>
      <c r="J84" s="20">
        <v>8</v>
      </c>
      <c r="K84" s="79">
        <v>15.5</v>
      </c>
      <c r="L84" s="80">
        <v>5</v>
      </c>
      <c r="M84" s="49"/>
      <c r="N84" s="73"/>
      <c r="O84" s="40"/>
      <c r="P84" s="42"/>
    </row>
    <row r="85" spans="1:16" ht="21" hidden="1" customHeight="1">
      <c r="A85" s="44"/>
      <c r="B85" s="604" t="str">
        <f t="shared" si="34"/>
        <v>L kişisi</v>
      </c>
      <c r="C85" s="592"/>
      <c r="D85" s="78">
        <f t="shared" si="31"/>
        <v>11</v>
      </c>
      <c r="E85" s="77">
        <f t="shared" si="32"/>
        <v>2</v>
      </c>
      <c r="F85" s="77"/>
      <c r="G85" s="77">
        <f t="shared" si="33"/>
        <v>3</v>
      </c>
      <c r="H85" s="609"/>
      <c r="I85" s="20">
        <v>8</v>
      </c>
      <c r="J85" s="20">
        <v>8</v>
      </c>
      <c r="K85" s="79">
        <v>15.5</v>
      </c>
      <c r="L85" s="80">
        <v>5</v>
      </c>
      <c r="M85" s="49"/>
      <c r="N85" s="73"/>
      <c r="O85" s="40"/>
      <c r="P85" s="42"/>
    </row>
    <row r="86" spans="1:16" ht="21" hidden="1" customHeight="1">
      <c r="A86" s="82"/>
      <c r="B86" s="604" t="str">
        <f>B69</f>
        <v>M kişisi</v>
      </c>
      <c r="C86" s="592"/>
      <c r="D86" s="78">
        <f t="shared" si="31"/>
        <v>12</v>
      </c>
      <c r="E86" s="77">
        <f t="shared" si="32"/>
        <v>2</v>
      </c>
      <c r="F86" s="77"/>
      <c r="G86" s="77">
        <f t="shared" si="33"/>
        <v>4</v>
      </c>
      <c r="H86" s="208"/>
      <c r="I86" s="20">
        <v>8</v>
      </c>
      <c r="J86" s="20">
        <v>8</v>
      </c>
      <c r="K86" s="79">
        <v>15.5</v>
      </c>
      <c r="L86" s="80">
        <v>5</v>
      </c>
      <c r="M86" s="49"/>
      <c r="N86" s="73"/>
      <c r="O86" s="40"/>
      <c r="P86" s="42"/>
    </row>
    <row r="87" spans="1:16" ht="21" hidden="1" customHeight="1">
      <c r="A87" s="82"/>
      <c r="B87" s="604" t="str">
        <f t="shared" ref="B87:B88" si="35">B70</f>
        <v>N kişisi</v>
      </c>
      <c r="C87" s="592"/>
      <c r="D87" s="78">
        <f t="shared" si="31"/>
        <v>0</v>
      </c>
      <c r="E87" s="78">
        <f t="shared" si="32"/>
        <v>0</v>
      </c>
      <c r="F87" s="78"/>
      <c r="G87" s="77">
        <f t="shared" si="33"/>
        <v>0</v>
      </c>
      <c r="H87" s="208"/>
      <c r="I87" s="20">
        <v>8</v>
      </c>
      <c r="J87" s="20">
        <v>8</v>
      </c>
      <c r="K87" s="79">
        <v>15.5</v>
      </c>
      <c r="L87" s="80">
        <v>5</v>
      </c>
      <c r="M87" s="49"/>
      <c r="N87" s="73"/>
      <c r="O87" s="40"/>
      <c r="P87" s="42"/>
    </row>
    <row r="88" spans="1:16" ht="21" hidden="1" customHeight="1">
      <c r="A88" s="82"/>
      <c r="B88" s="604" t="str">
        <f t="shared" si="35"/>
        <v>YENİ PERSONEL 3</v>
      </c>
      <c r="C88" s="592"/>
      <c r="D88" s="78">
        <f t="shared" si="31"/>
        <v>0</v>
      </c>
      <c r="E88" s="77">
        <f t="shared" si="32"/>
        <v>0</v>
      </c>
      <c r="F88" s="77"/>
      <c r="G88" s="77">
        <f t="shared" si="33"/>
        <v>0</v>
      </c>
      <c r="H88" s="208"/>
      <c r="I88" s="20">
        <v>8</v>
      </c>
      <c r="J88" s="20">
        <v>8</v>
      </c>
      <c r="K88" s="79">
        <v>15.5</v>
      </c>
      <c r="L88" s="80">
        <v>5</v>
      </c>
      <c r="M88" s="49"/>
      <c r="N88" s="73"/>
      <c r="O88" s="40"/>
      <c r="P88" s="42"/>
    </row>
    <row r="89" spans="1:16" ht="16.5" hidden="1" thickBot="1">
      <c r="A89" s="642"/>
      <c r="B89" s="643"/>
      <c r="C89" s="643"/>
      <c r="D89" s="643"/>
      <c r="E89" s="643"/>
      <c r="F89" s="643"/>
      <c r="G89" s="643"/>
      <c r="H89" s="643"/>
      <c r="I89" s="643"/>
      <c r="J89" s="643"/>
      <c r="K89" s="83"/>
      <c r="L89" s="84"/>
      <c r="M89" s="85"/>
      <c r="N89" s="86"/>
      <c r="O89" s="87"/>
    </row>
    <row r="90" spans="1:16" ht="90" customHeight="1" thickBot="1">
      <c r="A90" s="611" t="s">
        <v>59</v>
      </c>
      <c r="B90" s="612"/>
      <c r="C90" s="612"/>
      <c r="D90" s="612"/>
      <c r="E90" s="612"/>
      <c r="F90" s="612"/>
      <c r="G90" s="612"/>
      <c r="H90" s="612"/>
      <c r="I90" s="612"/>
      <c r="J90" s="612"/>
      <c r="K90" s="612"/>
      <c r="L90" s="613"/>
    </row>
    <row r="91" spans="1:16" ht="27" customHeight="1"/>
  </sheetData>
  <sheetProtection selectLockedCells="1" selectUnlockedCells="1"/>
  <mergeCells count="127">
    <mergeCell ref="B88:C88"/>
    <mergeCell ref="A89:J89"/>
    <mergeCell ref="A90:L90"/>
    <mergeCell ref="B82:C82"/>
    <mergeCell ref="B83:C83"/>
    <mergeCell ref="B84:C84"/>
    <mergeCell ref="B85:C85"/>
    <mergeCell ref="B86:C86"/>
    <mergeCell ref="B87:C87"/>
    <mergeCell ref="I73:I74"/>
    <mergeCell ref="K73:K74"/>
    <mergeCell ref="L73:L74"/>
    <mergeCell ref="B75:C75"/>
    <mergeCell ref="B76:C76"/>
    <mergeCell ref="B77:C77"/>
    <mergeCell ref="B68:C68"/>
    <mergeCell ref="B69:C69"/>
    <mergeCell ref="B70:C70"/>
    <mergeCell ref="B71:C71"/>
    <mergeCell ref="B72:C74"/>
    <mergeCell ref="H72:H85"/>
    <mergeCell ref="B78:C78"/>
    <mergeCell ref="B79:C79"/>
    <mergeCell ref="B80:C80"/>
    <mergeCell ref="B81:C81"/>
    <mergeCell ref="B62:C62"/>
    <mergeCell ref="B63:C63"/>
    <mergeCell ref="B64:C64"/>
    <mergeCell ref="B65:C65"/>
    <mergeCell ref="B66:C66"/>
    <mergeCell ref="B67:C67"/>
    <mergeCell ref="N56:N57"/>
    <mergeCell ref="O56:O57"/>
    <mergeCell ref="B58:C58"/>
    <mergeCell ref="B59:C59"/>
    <mergeCell ref="B60:C60"/>
    <mergeCell ref="B61:C61"/>
    <mergeCell ref="B54:C54"/>
    <mergeCell ref="H54:I54"/>
    <mergeCell ref="J54:K54"/>
    <mergeCell ref="L54:M54"/>
    <mergeCell ref="B55:C57"/>
    <mergeCell ref="L56:L57"/>
    <mergeCell ref="M56:M57"/>
    <mergeCell ref="B52:C52"/>
    <mergeCell ref="H52:I52"/>
    <mergeCell ref="J52:K52"/>
    <mergeCell ref="L52:M52"/>
    <mergeCell ref="B53:C53"/>
    <mergeCell ref="H53:I53"/>
    <mergeCell ref="J53:K53"/>
    <mergeCell ref="L53:M53"/>
    <mergeCell ref="B50:C50"/>
    <mergeCell ref="H50:I50"/>
    <mergeCell ref="J50:K50"/>
    <mergeCell ref="L50:M50"/>
    <mergeCell ref="B51:C51"/>
    <mergeCell ref="H51:I51"/>
    <mergeCell ref="J51:K51"/>
    <mergeCell ref="L51:M51"/>
    <mergeCell ref="B48:C48"/>
    <mergeCell ref="H48:I48"/>
    <mergeCell ref="J48:K48"/>
    <mergeCell ref="L48:M48"/>
    <mergeCell ref="B49:C49"/>
    <mergeCell ref="H49:I49"/>
    <mergeCell ref="J49:K49"/>
    <mergeCell ref="L49:M49"/>
    <mergeCell ref="B46:C46"/>
    <mergeCell ref="H46:I46"/>
    <mergeCell ref="J46:K46"/>
    <mergeCell ref="L46:M46"/>
    <mergeCell ref="B47:C47"/>
    <mergeCell ref="H47:I47"/>
    <mergeCell ref="J47:K47"/>
    <mergeCell ref="L47:M47"/>
    <mergeCell ref="B44:C44"/>
    <mergeCell ref="H44:I44"/>
    <mergeCell ref="J44:K44"/>
    <mergeCell ref="L44:M44"/>
    <mergeCell ref="B45:C45"/>
    <mergeCell ref="H45:I45"/>
    <mergeCell ref="J45:K45"/>
    <mergeCell ref="L45:M45"/>
    <mergeCell ref="B42:C42"/>
    <mergeCell ref="H42:I42"/>
    <mergeCell ref="J42:K42"/>
    <mergeCell ref="L42:M42"/>
    <mergeCell ref="B43:C43"/>
    <mergeCell ref="H43:I43"/>
    <mergeCell ref="J43:K43"/>
    <mergeCell ref="L43:M43"/>
    <mergeCell ref="H40:J40"/>
    <mergeCell ref="K40:M40"/>
    <mergeCell ref="B41:C41"/>
    <mergeCell ref="H41:I41"/>
    <mergeCell ref="J41:K41"/>
    <mergeCell ref="L41:M41"/>
    <mergeCell ref="A38:N38"/>
    <mergeCell ref="A39:A40"/>
    <mergeCell ref="B39:G39"/>
    <mergeCell ref="H39:M39"/>
    <mergeCell ref="N39:N40"/>
    <mergeCell ref="B40:C40"/>
    <mergeCell ref="E40:G40"/>
    <mergeCell ref="C6:E6"/>
    <mergeCell ref="C7:E7"/>
    <mergeCell ref="C8:E8"/>
    <mergeCell ref="D3:E3"/>
    <mergeCell ref="K3:L3"/>
    <mergeCell ref="D9:E9"/>
    <mergeCell ref="K10:L10"/>
    <mergeCell ref="K11:L11"/>
    <mergeCell ref="K17:L17"/>
    <mergeCell ref="A1:E1"/>
    <mergeCell ref="N1:AK1"/>
    <mergeCell ref="A2:E2"/>
    <mergeCell ref="K5:L5"/>
    <mergeCell ref="K18:L18"/>
    <mergeCell ref="K24:L24"/>
    <mergeCell ref="K25:L25"/>
    <mergeCell ref="K31:L31"/>
    <mergeCell ref="K32:L32"/>
    <mergeCell ref="K4:L4"/>
    <mergeCell ref="D5:E5"/>
    <mergeCell ref="C4:E4"/>
    <mergeCell ref="K9:L9"/>
  </mergeCells>
  <conditionalFormatting sqref="B5">
    <cfRule type="containsText" dxfId="15" priority="2" operator="containsText" text="Pazar">
      <formula>NOT(ISERROR(SEARCH("Pazar",B5)))</formula>
    </cfRule>
  </conditionalFormatting>
  <conditionalFormatting sqref="A4">
    <cfRule type="containsText" dxfId="14" priority="1" operator="containsText" text="pazar">
      <formula>NOT(ISERROR(SEARCH("pazar",A4)))</formula>
    </cfRule>
  </conditionalFormatting>
  <pageMargins left="0.22" right="0.15748031496062992" top="0.63" bottom="0.74803149606299213" header="0.51181102362204722" footer="0.51181102362204722"/>
  <pageSetup scale="35" firstPageNumber="0" orientation="landscape" r:id="rId1"/>
  <headerFooter alignWithMargins="0"/>
  <ignoredErrors>
    <ignoredError sqref="AQ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91"/>
  <sheetViews>
    <sheetView view="pageBreakPreview" zoomScale="60" zoomScaleNormal="70" workbookViewId="0">
      <selection activeCell="E6" sqref="E6"/>
    </sheetView>
  </sheetViews>
  <sheetFormatPr defaultColWidth="9.28515625" defaultRowHeight="15"/>
  <cols>
    <col min="1" max="1" width="16.5703125" style="50" customWidth="1"/>
    <col min="2" max="3" width="22" style="50" customWidth="1"/>
    <col min="4" max="4" width="28" style="50" customWidth="1"/>
    <col min="5" max="5" width="26.7109375" style="50" customWidth="1"/>
    <col min="6" max="6" width="25.28515625" style="50" hidden="1" customWidth="1"/>
    <col min="7" max="7" width="27.28515625" style="50" customWidth="1"/>
    <col min="8" max="8" width="41.7109375" style="50" customWidth="1"/>
    <col min="9" max="9" width="20.28515625" style="50" hidden="1" customWidth="1"/>
    <col min="10" max="10" width="26.7109375" style="88" customWidth="1"/>
    <col min="11" max="11" width="19.7109375" style="50" customWidth="1"/>
    <col min="12" max="12" width="19.42578125" style="50" customWidth="1"/>
    <col min="13" max="13" width="125.7109375" style="50" customWidth="1"/>
    <col min="14" max="14" width="16.42578125" style="10" customWidth="1"/>
    <col min="15" max="37" width="9.28515625" style="10" hidden="1" customWidth="1"/>
    <col min="38" max="39" width="0" style="10" hidden="1" customWidth="1"/>
    <col min="40" max="40" width="31.140625" style="10" customWidth="1"/>
    <col min="41" max="16384" width="9.28515625" style="10"/>
  </cols>
  <sheetData>
    <row r="1" spans="1:44" ht="35.1" customHeight="1" thickBot="1">
      <c r="A1" s="558"/>
      <c r="B1" s="558"/>
      <c r="C1" s="558"/>
      <c r="D1" s="558"/>
      <c r="E1" s="558"/>
      <c r="F1" s="104"/>
      <c r="G1" s="132">
        <f>A3</f>
        <v>43647</v>
      </c>
      <c r="H1" s="131" t="s">
        <v>106</v>
      </c>
      <c r="I1" s="104"/>
      <c r="J1" s="104"/>
      <c r="K1" s="104"/>
      <c r="L1" s="104"/>
      <c r="M1" s="105"/>
      <c r="N1" s="620" t="s">
        <v>53</v>
      </c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</row>
    <row r="2" spans="1:44" ht="35.1" customHeight="1">
      <c r="A2" s="622" t="s">
        <v>0</v>
      </c>
      <c r="B2" s="623"/>
      <c r="C2" s="624"/>
      <c r="D2" s="624"/>
      <c r="E2" s="624"/>
      <c r="F2" s="11" t="s">
        <v>19</v>
      </c>
      <c r="G2" s="18" t="s">
        <v>1</v>
      </c>
      <c r="H2" s="15" t="s">
        <v>2</v>
      </c>
      <c r="I2" s="107" t="s">
        <v>3</v>
      </c>
      <c r="J2" s="108" t="s">
        <v>4</v>
      </c>
      <c r="K2" s="12" t="s">
        <v>5</v>
      </c>
      <c r="L2" s="13" t="s">
        <v>6</v>
      </c>
      <c r="M2" s="111" t="s">
        <v>7</v>
      </c>
      <c r="AN2" s="310" t="s">
        <v>92</v>
      </c>
      <c r="AO2" s="318" t="s">
        <v>95</v>
      </c>
      <c r="AP2" s="311" t="s">
        <v>93</v>
      </c>
      <c r="AQ2" s="311" t="s">
        <v>94</v>
      </c>
      <c r="AR2" s="307" t="s">
        <v>13</v>
      </c>
    </row>
    <row r="3" spans="1:44" s="19" customFormat="1" ht="35.1" customHeight="1">
      <c r="A3" s="14">
        <v>43647</v>
      </c>
      <c r="B3" s="103">
        <f>A3</f>
        <v>43647</v>
      </c>
      <c r="C3" s="398" t="s">
        <v>118</v>
      </c>
      <c r="D3" s="398" t="s">
        <v>156</v>
      </c>
      <c r="E3" s="398" t="s">
        <v>196</v>
      </c>
      <c r="F3" s="398"/>
      <c r="G3" s="398" t="s">
        <v>160</v>
      </c>
      <c r="H3" s="398" t="s">
        <v>173</v>
      </c>
      <c r="I3" s="390"/>
      <c r="J3" s="387" t="s">
        <v>79</v>
      </c>
      <c r="K3" s="397" t="s">
        <v>163</v>
      </c>
      <c r="L3" s="397" t="s">
        <v>157</v>
      </c>
      <c r="M3" s="391" t="s">
        <v>195</v>
      </c>
      <c r="O3" s="19">
        <f>IFERROR(FIND("MS",D8,5),0)</f>
        <v>0</v>
      </c>
      <c r="P3" s="19">
        <f>IFERROR(FIND("MS",#REF!,5),0)</f>
        <v>0</v>
      </c>
      <c r="Q3" s="19">
        <f>IFERROR(FIND("MS",#REF!,5),0)</f>
        <v>0</v>
      </c>
      <c r="R3" s="19">
        <f>IFERROR(FIND("MS",#REF!,5),0)</f>
        <v>0</v>
      </c>
      <c r="S3" s="19">
        <f>IFERROR(FIND("MS",#REF!,5),0)</f>
        <v>0</v>
      </c>
      <c r="T3" s="19">
        <f>IFERROR(FIND("MS",#REF!,5),0)</f>
        <v>0</v>
      </c>
      <c r="U3" s="19">
        <f>IFERROR(FIND("MS",#REF!,5),0)</f>
        <v>0</v>
      </c>
      <c r="W3" s="19">
        <f>IFERROR(FIND("MS",#REF!,5),0)</f>
        <v>0</v>
      </c>
      <c r="X3" s="19">
        <f>IFERROR(FIND("MS",#REF!,5),0)</f>
        <v>0</v>
      </c>
      <c r="Z3" s="19">
        <f>VALUE(P3)</f>
        <v>0</v>
      </c>
      <c r="AA3" s="19">
        <f t="shared" ref="AA3:AH18" si="0">VALUE(Q3)</f>
        <v>0</v>
      </c>
      <c r="AB3" s="19">
        <f t="shared" si="0"/>
        <v>0</v>
      </c>
      <c r="AC3" s="19">
        <f t="shared" si="0"/>
        <v>0</v>
      </c>
      <c r="AD3" s="19">
        <f t="shared" si="0"/>
        <v>0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J3" s="19">
        <f>SUM(Z3:AH3)</f>
        <v>0</v>
      </c>
      <c r="AN3" s="308" t="str">
        <f>B41</f>
        <v>A kişisi</v>
      </c>
      <c r="AO3" s="323"/>
      <c r="AP3" s="320"/>
      <c r="AQ3" s="313"/>
      <c r="AR3" s="317">
        <f>AO3+AP3+(AQ3/8)</f>
        <v>0</v>
      </c>
    </row>
    <row r="4" spans="1:44" s="19" customFormat="1" ht="35.1" customHeight="1">
      <c r="A4" s="102">
        <f>A3+1</f>
        <v>43648</v>
      </c>
      <c r="B4" s="103">
        <f>A4</f>
        <v>43648</v>
      </c>
      <c r="C4" s="398" t="s">
        <v>118</v>
      </c>
      <c r="D4" s="398" t="s">
        <v>156</v>
      </c>
      <c r="E4" s="398" t="s">
        <v>196</v>
      </c>
      <c r="F4" s="110"/>
      <c r="G4" s="110"/>
      <c r="H4" s="398" t="s">
        <v>173</v>
      </c>
      <c r="I4" s="17"/>
      <c r="J4" s="9" t="str">
        <f t="shared" ref="J4:J33" si="1">IF(AJ4&gt;0,"Mesai Var","-")</f>
        <v>-</v>
      </c>
      <c r="K4" s="397" t="s">
        <v>163</v>
      </c>
      <c r="L4" s="397" t="s">
        <v>157</v>
      </c>
      <c r="M4" s="391" t="s">
        <v>195</v>
      </c>
      <c r="O4" s="19">
        <f t="shared" ref="O4:O30" si="2">IFERROR(FIND("MS",C4,5),0)</f>
        <v>0</v>
      </c>
      <c r="P4" s="19">
        <f>IFERROR(FIND("MS",#REF!,5),0)</f>
        <v>0</v>
      </c>
      <c r="Q4" s="19">
        <f t="shared" ref="Q4:Q24" si="3">IFERROR(FIND("MS",E4,5),0)</f>
        <v>0</v>
      </c>
      <c r="R4" s="19">
        <f>IFERROR(FIND("MS",D4,5),0)</f>
        <v>0</v>
      </c>
      <c r="S4" s="19">
        <f t="shared" ref="S4:X18" si="4">IFERROR(FIND("MS",G4,5),0)</f>
        <v>0</v>
      </c>
      <c r="T4" s="19">
        <f t="shared" si="4"/>
        <v>0</v>
      </c>
      <c r="U4" s="19">
        <f t="shared" si="4"/>
        <v>0</v>
      </c>
      <c r="W4" s="19">
        <f t="shared" si="4"/>
        <v>0</v>
      </c>
      <c r="X4" s="19">
        <f>IFERROR(FIND("MS",L4,5),0)</f>
        <v>0</v>
      </c>
      <c r="Z4" s="19">
        <f>VALUE(P4)</f>
        <v>0</v>
      </c>
      <c r="AA4" s="19">
        <f t="shared" si="0"/>
        <v>0</v>
      </c>
      <c r="AB4" s="19">
        <f t="shared" si="0"/>
        <v>0</v>
      </c>
      <c r="AC4" s="19">
        <f t="shared" si="0"/>
        <v>0</v>
      </c>
      <c r="AD4" s="19">
        <f t="shared" si="0"/>
        <v>0</v>
      </c>
      <c r="AE4" s="19">
        <f t="shared" si="0"/>
        <v>0</v>
      </c>
      <c r="AF4" s="19">
        <f t="shared" si="0"/>
        <v>0</v>
      </c>
      <c r="AG4" s="19">
        <f t="shared" si="0"/>
        <v>0</v>
      </c>
      <c r="AH4" s="19">
        <f t="shared" si="0"/>
        <v>0</v>
      </c>
      <c r="AJ4" s="19">
        <f>SUM(Z4:AH4)</f>
        <v>0</v>
      </c>
      <c r="AN4" s="308" t="str">
        <f t="shared" ref="AN4:AN16" si="5">B42</f>
        <v>C kişisi</v>
      </c>
      <c r="AO4" s="319"/>
      <c r="AP4" s="320"/>
      <c r="AQ4" s="314"/>
      <c r="AR4" s="317">
        <f t="shared" ref="AR4:AR16" si="6">AO4+AP4+(AQ4/8)</f>
        <v>0</v>
      </c>
    </row>
    <row r="5" spans="1:44" ht="35.1" customHeight="1">
      <c r="A5" s="102">
        <f>A4+1</f>
        <v>43649</v>
      </c>
      <c r="B5" s="103">
        <f t="shared" ref="B5:B33" si="7">A5</f>
        <v>43649</v>
      </c>
      <c r="C5" s="398" t="s">
        <v>118</v>
      </c>
      <c r="D5" s="398" t="s">
        <v>156</v>
      </c>
      <c r="E5" s="398" t="s">
        <v>196</v>
      </c>
      <c r="F5" s="110"/>
      <c r="G5" s="110"/>
      <c r="H5" s="398" t="s">
        <v>173</v>
      </c>
      <c r="I5" s="17"/>
      <c r="J5" s="9" t="str">
        <f t="shared" si="1"/>
        <v>-</v>
      </c>
      <c r="K5" s="397" t="s">
        <v>163</v>
      </c>
      <c r="L5" s="397" t="s">
        <v>157</v>
      </c>
      <c r="M5" s="391" t="s">
        <v>195</v>
      </c>
      <c r="O5" s="19">
        <f t="shared" si="2"/>
        <v>0</v>
      </c>
      <c r="P5" s="19">
        <f>IFERROR(FIND("MS",#REF!,5),0)</f>
        <v>0</v>
      </c>
      <c r="Q5" s="19">
        <f t="shared" si="3"/>
        <v>0</v>
      </c>
      <c r="R5" s="19">
        <f>IFERROR(FIND("MS",D5,5),0)</f>
        <v>0</v>
      </c>
      <c r="S5" s="19">
        <f t="shared" si="4"/>
        <v>0</v>
      </c>
      <c r="T5" s="19">
        <f t="shared" si="4"/>
        <v>0</v>
      </c>
      <c r="U5" s="19">
        <f t="shared" si="4"/>
        <v>0</v>
      </c>
      <c r="V5" s="19"/>
      <c r="W5" s="19">
        <f t="shared" si="4"/>
        <v>0</v>
      </c>
      <c r="X5" s="19">
        <f t="shared" si="4"/>
        <v>0</v>
      </c>
      <c r="Z5" s="19">
        <f t="shared" ref="Z5:AH37" si="8">VALUE(P5)</f>
        <v>0</v>
      </c>
      <c r="AA5" s="19">
        <f t="shared" si="0"/>
        <v>0</v>
      </c>
      <c r="AB5" s="19">
        <f t="shared" si="0"/>
        <v>0</v>
      </c>
      <c r="AC5" s="19">
        <f t="shared" si="0"/>
        <v>0</v>
      </c>
      <c r="AD5" s="19">
        <f t="shared" si="0"/>
        <v>0</v>
      </c>
      <c r="AE5" s="19">
        <f t="shared" si="0"/>
        <v>0</v>
      </c>
      <c r="AF5" s="19">
        <f t="shared" si="0"/>
        <v>0</v>
      </c>
      <c r="AG5" s="19">
        <f t="shared" si="0"/>
        <v>0</v>
      </c>
      <c r="AH5" s="19">
        <f t="shared" si="0"/>
        <v>0</v>
      </c>
      <c r="AJ5" s="19">
        <f t="shared" ref="AJ5:AJ37" si="9">SUM(Z5:AH5)</f>
        <v>0</v>
      </c>
      <c r="AN5" s="308" t="str">
        <f t="shared" si="5"/>
        <v>D kişisi</v>
      </c>
      <c r="AO5" s="323"/>
      <c r="AP5" s="320"/>
      <c r="AQ5" s="314">
        <v>5</v>
      </c>
      <c r="AR5" s="317">
        <f t="shared" si="6"/>
        <v>0.625</v>
      </c>
    </row>
    <row r="6" spans="1:44" s="19" customFormat="1" ht="35.1" customHeight="1">
      <c r="A6" s="102">
        <f t="shared" ref="A6:A32" si="10">A5+1</f>
        <v>43650</v>
      </c>
      <c r="B6" s="103">
        <f t="shared" si="7"/>
        <v>43650</v>
      </c>
      <c r="C6" s="398" t="s">
        <v>118</v>
      </c>
      <c r="D6" s="398" t="s">
        <v>156</v>
      </c>
      <c r="E6" s="398" t="s">
        <v>196</v>
      </c>
      <c r="F6" s="110"/>
      <c r="G6" s="110"/>
      <c r="H6" s="398" t="s">
        <v>173</v>
      </c>
      <c r="I6" s="17"/>
      <c r="J6" s="9" t="str">
        <f t="shared" si="1"/>
        <v>-</v>
      </c>
      <c r="K6" s="397" t="s">
        <v>163</v>
      </c>
      <c r="L6" s="397" t="s">
        <v>157</v>
      </c>
      <c r="M6" s="391" t="s">
        <v>195</v>
      </c>
      <c r="O6" s="19">
        <f t="shared" si="2"/>
        <v>0</v>
      </c>
      <c r="P6" s="19">
        <f>IFERROR(FIND("MS",#REF!,5),0)</f>
        <v>0</v>
      </c>
      <c r="Q6" s="19">
        <f t="shared" si="3"/>
        <v>0</v>
      </c>
      <c r="R6" s="19">
        <f>IFERROR(FIND("MS",D6,5),0)</f>
        <v>0</v>
      </c>
      <c r="S6" s="19">
        <f t="shared" si="4"/>
        <v>0</v>
      </c>
      <c r="T6" s="19">
        <f t="shared" si="4"/>
        <v>0</v>
      </c>
      <c r="U6" s="19">
        <f t="shared" si="4"/>
        <v>0</v>
      </c>
      <c r="W6" s="19">
        <f>IFERROR(FIND("MS",K6,5),0)</f>
        <v>0</v>
      </c>
      <c r="X6" s="19">
        <f t="shared" si="4"/>
        <v>0</v>
      </c>
      <c r="Z6" s="19">
        <f t="shared" si="8"/>
        <v>0</v>
      </c>
      <c r="AA6" s="19">
        <f t="shared" si="0"/>
        <v>0</v>
      </c>
      <c r="AB6" s="19">
        <f t="shared" si="0"/>
        <v>0</v>
      </c>
      <c r="AC6" s="19">
        <f t="shared" si="0"/>
        <v>0</v>
      </c>
      <c r="AD6" s="19">
        <f t="shared" si="0"/>
        <v>0</v>
      </c>
      <c r="AE6" s="19">
        <f t="shared" si="0"/>
        <v>0</v>
      </c>
      <c r="AF6" s="19">
        <f t="shared" si="0"/>
        <v>0</v>
      </c>
      <c r="AG6" s="19">
        <f t="shared" si="0"/>
        <v>0</v>
      </c>
      <c r="AH6" s="19">
        <f t="shared" si="0"/>
        <v>0</v>
      </c>
      <c r="AJ6" s="19">
        <f t="shared" si="9"/>
        <v>0</v>
      </c>
      <c r="AN6" s="308" t="str">
        <f t="shared" si="5"/>
        <v>E kişisi</v>
      </c>
      <c r="AO6" s="323"/>
      <c r="AP6" s="320"/>
      <c r="AQ6" s="313"/>
      <c r="AR6" s="317">
        <f t="shared" si="6"/>
        <v>0</v>
      </c>
    </row>
    <row r="7" spans="1:44" s="19" customFormat="1" ht="35.1" customHeight="1">
      <c r="A7" s="102">
        <f t="shared" si="10"/>
        <v>43651</v>
      </c>
      <c r="B7" s="103">
        <f t="shared" si="7"/>
        <v>43651</v>
      </c>
      <c r="C7" s="398" t="s">
        <v>118</v>
      </c>
      <c r="D7" s="398" t="s">
        <v>156</v>
      </c>
      <c r="E7" s="398" t="s">
        <v>196</v>
      </c>
      <c r="F7" s="110"/>
      <c r="G7" s="110"/>
      <c r="H7" s="398" t="s">
        <v>173</v>
      </c>
      <c r="I7" s="17"/>
      <c r="J7" s="9" t="str">
        <f t="shared" si="1"/>
        <v>-</v>
      </c>
      <c r="K7" s="397" t="s">
        <v>163</v>
      </c>
      <c r="L7" s="397" t="s">
        <v>157</v>
      </c>
      <c r="M7" s="391" t="s">
        <v>195</v>
      </c>
      <c r="O7" s="19">
        <f t="shared" si="2"/>
        <v>0</v>
      </c>
      <c r="P7" s="19">
        <f>IFERROR(FIND("MS",#REF!,5),0)</f>
        <v>0</v>
      </c>
      <c r="Q7" s="19">
        <f t="shared" si="3"/>
        <v>0</v>
      </c>
      <c r="R7" s="19">
        <f>IFERROR(FIND("MS",D7,5),0)</f>
        <v>0</v>
      </c>
      <c r="S7" s="19">
        <f t="shared" si="4"/>
        <v>0</v>
      </c>
      <c r="T7" s="19">
        <f t="shared" si="4"/>
        <v>0</v>
      </c>
      <c r="U7" s="19">
        <f t="shared" si="4"/>
        <v>0</v>
      </c>
      <c r="W7" s="19">
        <f>IFERROR(FIND("MS",K7,5),0)</f>
        <v>0</v>
      </c>
      <c r="X7" s="19">
        <f t="shared" si="4"/>
        <v>0</v>
      </c>
      <c r="Z7" s="19">
        <f t="shared" si="8"/>
        <v>0</v>
      </c>
      <c r="AA7" s="19">
        <f t="shared" si="0"/>
        <v>0</v>
      </c>
      <c r="AB7" s="19">
        <f t="shared" si="0"/>
        <v>0</v>
      </c>
      <c r="AC7" s="19">
        <f t="shared" si="0"/>
        <v>0</v>
      </c>
      <c r="AD7" s="19">
        <f t="shared" si="0"/>
        <v>0</v>
      </c>
      <c r="AE7" s="19">
        <f t="shared" si="0"/>
        <v>0</v>
      </c>
      <c r="AF7" s="19">
        <f t="shared" si="0"/>
        <v>0</v>
      </c>
      <c r="AG7" s="19">
        <f t="shared" si="0"/>
        <v>0</v>
      </c>
      <c r="AH7" s="19">
        <f t="shared" si="0"/>
        <v>0</v>
      </c>
      <c r="AJ7" s="19">
        <f t="shared" si="9"/>
        <v>0</v>
      </c>
      <c r="AN7" s="308" t="str">
        <f t="shared" si="5"/>
        <v>F kişisi</v>
      </c>
      <c r="AO7" s="323"/>
      <c r="AP7" s="320"/>
      <c r="AQ7" s="314"/>
      <c r="AR7" s="317">
        <f t="shared" si="6"/>
        <v>0</v>
      </c>
    </row>
    <row r="8" spans="1:44" ht="35.1" customHeight="1">
      <c r="A8" s="102">
        <f t="shared" si="10"/>
        <v>43652</v>
      </c>
      <c r="B8" s="103">
        <f t="shared" si="7"/>
        <v>43652</v>
      </c>
      <c r="C8" s="110"/>
      <c r="D8" s="110"/>
      <c r="E8" s="110"/>
      <c r="F8" s="110"/>
      <c r="G8" s="110"/>
      <c r="H8" s="110"/>
      <c r="I8" s="17"/>
      <c r="J8" s="9" t="str">
        <f t="shared" si="1"/>
        <v>-</v>
      </c>
      <c r="K8" s="112"/>
      <c r="L8" s="112"/>
      <c r="M8" s="391" t="s">
        <v>195</v>
      </c>
      <c r="O8" s="19">
        <f t="shared" si="2"/>
        <v>0</v>
      </c>
      <c r="P8" s="19">
        <f>IFERROR(FIND("MS",#REF!,5),0)</f>
        <v>0</v>
      </c>
      <c r="Q8" s="19">
        <f t="shared" si="3"/>
        <v>0</v>
      </c>
      <c r="R8" s="19">
        <f>IFERROR(FIND("MS",#REF!,5),0)</f>
        <v>0</v>
      </c>
      <c r="S8" s="19">
        <f t="shared" si="4"/>
        <v>0</v>
      </c>
      <c r="T8" s="19">
        <f t="shared" si="4"/>
        <v>0</v>
      </c>
      <c r="U8" s="19">
        <f t="shared" si="4"/>
        <v>0</v>
      </c>
      <c r="V8" s="19"/>
      <c r="W8" s="19">
        <f>IFERROR(FIND("MS",K8,5),0)</f>
        <v>0</v>
      </c>
      <c r="X8" s="19">
        <f t="shared" si="4"/>
        <v>0</v>
      </c>
      <c r="Z8" s="19">
        <f t="shared" si="8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  <c r="AF8" s="19">
        <f t="shared" si="0"/>
        <v>0</v>
      </c>
      <c r="AG8" s="19">
        <f t="shared" si="0"/>
        <v>0</v>
      </c>
      <c r="AH8" s="19">
        <f t="shared" si="0"/>
        <v>0</v>
      </c>
      <c r="AJ8" s="19">
        <f t="shared" si="9"/>
        <v>0</v>
      </c>
      <c r="AN8" s="308" t="str">
        <f t="shared" si="5"/>
        <v>G kişisi</v>
      </c>
      <c r="AO8" s="323"/>
      <c r="AP8" s="320"/>
      <c r="AQ8" s="314"/>
      <c r="AR8" s="317">
        <f t="shared" si="6"/>
        <v>0</v>
      </c>
    </row>
    <row r="9" spans="1:44" ht="35.1" customHeight="1">
      <c r="A9" s="102">
        <f t="shared" si="10"/>
        <v>43653</v>
      </c>
      <c r="B9" s="103">
        <f t="shared" si="7"/>
        <v>43653</v>
      </c>
      <c r="C9" s="110"/>
      <c r="D9" s="110"/>
      <c r="E9" s="110"/>
      <c r="F9" s="110"/>
      <c r="G9" s="110"/>
      <c r="H9" s="110"/>
      <c r="I9" s="17"/>
      <c r="J9" s="9" t="str">
        <f t="shared" si="1"/>
        <v>-</v>
      </c>
      <c r="K9" s="112"/>
      <c r="L9" s="112"/>
      <c r="M9" s="391" t="s">
        <v>195</v>
      </c>
      <c r="O9" s="19">
        <f t="shared" si="2"/>
        <v>0</v>
      </c>
      <c r="P9" s="19">
        <f>IFERROR(FIND("MS",#REF!,5),0)</f>
        <v>0</v>
      </c>
      <c r="Q9" s="19">
        <f t="shared" si="3"/>
        <v>0</v>
      </c>
      <c r="R9" s="19">
        <f>IFERROR(FIND("MS",D9,5),0)</f>
        <v>0</v>
      </c>
      <c r="S9" s="19">
        <f t="shared" si="4"/>
        <v>0</v>
      </c>
      <c r="T9" s="19">
        <f t="shared" si="4"/>
        <v>0</v>
      </c>
      <c r="U9" s="19">
        <f t="shared" si="4"/>
        <v>0</v>
      </c>
      <c r="V9" s="19"/>
      <c r="W9" s="19">
        <f>IFERROR(FIND("MS",K9,5),0)</f>
        <v>0</v>
      </c>
      <c r="X9" s="19">
        <f t="shared" si="4"/>
        <v>0</v>
      </c>
      <c r="Z9" s="19">
        <f t="shared" si="8"/>
        <v>0</v>
      </c>
      <c r="AA9" s="19">
        <f t="shared" si="0"/>
        <v>0</v>
      </c>
      <c r="AB9" s="19">
        <f t="shared" si="0"/>
        <v>0</v>
      </c>
      <c r="AC9" s="19">
        <f t="shared" si="0"/>
        <v>0</v>
      </c>
      <c r="AD9" s="19">
        <f t="shared" si="0"/>
        <v>0</v>
      </c>
      <c r="AE9" s="19">
        <f t="shared" si="0"/>
        <v>0</v>
      </c>
      <c r="AF9" s="19">
        <f t="shared" si="0"/>
        <v>0</v>
      </c>
      <c r="AG9" s="19">
        <f t="shared" si="0"/>
        <v>0</v>
      </c>
      <c r="AH9" s="19">
        <f t="shared" si="0"/>
        <v>0</v>
      </c>
      <c r="AJ9" s="19">
        <f t="shared" si="9"/>
        <v>0</v>
      </c>
      <c r="AN9" s="308" t="str">
        <f t="shared" si="5"/>
        <v>H kişisi</v>
      </c>
      <c r="AO9" s="323"/>
      <c r="AP9" s="320"/>
      <c r="AQ9" s="313"/>
      <c r="AR9" s="317">
        <f t="shared" si="6"/>
        <v>0</v>
      </c>
    </row>
    <row r="10" spans="1:44" s="19" customFormat="1" ht="35.1" customHeight="1">
      <c r="A10" s="102">
        <f t="shared" si="10"/>
        <v>43654</v>
      </c>
      <c r="B10" s="103">
        <f t="shared" si="7"/>
        <v>43654</v>
      </c>
      <c r="C10" s="110"/>
      <c r="D10" s="110"/>
      <c r="E10" s="110"/>
      <c r="F10" s="110"/>
      <c r="G10" s="110"/>
      <c r="H10" s="110"/>
      <c r="I10" s="17"/>
      <c r="J10" s="9" t="str">
        <f t="shared" si="1"/>
        <v>-</v>
      </c>
      <c r="K10" s="112"/>
      <c r="L10" s="112"/>
      <c r="M10" s="112"/>
      <c r="N10" s="21"/>
      <c r="O10" s="19">
        <f t="shared" si="2"/>
        <v>0</v>
      </c>
      <c r="P10" s="19">
        <f>IFERROR(FIND("MS",D10,5),0)</f>
        <v>0</v>
      </c>
      <c r="Q10" s="19">
        <f t="shared" si="3"/>
        <v>0</v>
      </c>
      <c r="R10" s="19">
        <f>IFERROR(FIND("MS",F10,5),0)</f>
        <v>0</v>
      </c>
      <c r="S10" s="19">
        <f t="shared" si="4"/>
        <v>0</v>
      </c>
      <c r="T10" s="19">
        <f t="shared" si="4"/>
        <v>0</v>
      </c>
      <c r="U10" s="19">
        <f t="shared" si="4"/>
        <v>0</v>
      </c>
      <c r="W10" s="19">
        <f>IFERROR(FIND("MS",K10,5),0)</f>
        <v>0</v>
      </c>
      <c r="X10" s="19">
        <f t="shared" si="4"/>
        <v>0</v>
      </c>
      <c r="Z10" s="19">
        <f t="shared" si="8"/>
        <v>0</v>
      </c>
      <c r="AA10" s="19">
        <f t="shared" si="0"/>
        <v>0</v>
      </c>
      <c r="AB10" s="19">
        <f t="shared" si="0"/>
        <v>0</v>
      </c>
      <c r="AC10" s="19">
        <f t="shared" si="0"/>
        <v>0</v>
      </c>
      <c r="AD10" s="19">
        <f t="shared" si="0"/>
        <v>0</v>
      </c>
      <c r="AE10" s="19">
        <f t="shared" si="0"/>
        <v>0</v>
      </c>
      <c r="AF10" s="19">
        <f t="shared" si="0"/>
        <v>0</v>
      </c>
      <c r="AG10" s="19">
        <f t="shared" si="0"/>
        <v>0</v>
      </c>
      <c r="AH10" s="19">
        <f t="shared" si="0"/>
        <v>0</v>
      </c>
      <c r="AJ10" s="19">
        <f t="shared" si="9"/>
        <v>0</v>
      </c>
      <c r="AN10" s="308" t="str">
        <f t="shared" si="5"/>
        <v>I kişisi</v>
      </c>
      <c r="AO10" s="323"/>
      <c r="AP10" s="320"/>
      <c r="AQ10" s="313"/>
      <c r="AR10" s="317">
        <f t="shared" si="6"/>
        <v>0</v>
      </c>
    </row>
    <row r="11" spans="1:44" s="19" customFormat="1" ht="35.1" customHeight="1">
      <c r="A11" s="102">
        <f t="shared" si="10"/>
        <v>43655</v>
      </c>
      <c r="B11" s="103">
        <f t="shared" si="7"/>
        <v>43655</v>
      </c>
      <c r="C11" s="110"/>
      <c r="D11" s="110"/>
      <c r="E11" s="110"/>
      <c r="F11" s="110"/>
      <c r="G11" s="110"/>
      <c r="H11" s="110"/>
      <c r="I11" s="17"/>
      <c r="J11" s="9" t="str">
        <f t="shared" si="1"/>
        <v>-</v>
      </c>
      <c r="K11" s="112"/>
      <c r="L11" s="112"/>
      <c r="M11" s="112"/>
      <c r="N11" s="22"/>
      <c r="O11" s="19">
        <f t="shared" si="2"/>
        <v>0</v>
      </c>
      <c r="P11" s="19">
        <f>IFERROR(FIND("MS",#REF!,5),0)</f>
        <v>0</v>
      </c>
      <c r="Q11" s="19">
        <f t="shared" si="3"/>
        <v>0</v>
      </c>
      <c r="R11" s="19">
        <f t="shared" ref="R11:R16" si="11">IFERROR(FIND("MS",D11,5),0)</f>
        <v>0</v>
      </c>
      <c r="S11" s="19">
        <f t="shared" si="4"/>
        <v>0</v>
      </c>
      <c r="T11" s="19">
        <f t="shared" si="4"/>
        <v>0</v>
      </c>
      <c r="U11" s="19">
        <f t="shared" si="4"/>
        <v>0</v>
      </c>
      <c r="W11" s="19">
        <f t="shared" si="4"/>
        <v>0</v>
      </c>
      <c r="X11" s="19">
        <f t="shared" si="4"/>
        <v>0</v>
      </c>
      <c r="Z11" s="19">
        <f t="shared" si="8"/>
        <v>0</v>
      </c>
      <c r="AA11" s="19">
        <f t="shared" si="0"/>
        <v>0</v>
      </c>
      <c r="AB11" s="19">
        <f t="shared" si="0"/>
        <v>0</v>
      </c>
      <c r="AC11" s="19">
        <f t="shared" si="0"/>
        <v>0</v>
      </c>
      <c r="AD11" s="19">
        <f t="shared" si="0"/>
        <v>0</v>
      </c>
      <c r="AE11" s="19">
        <f t="shared" si="0"/>
        <v>0</v>
      </c>
      <c r="AF11" s="19">
        <f t="shared" si="0"/>
        <v>0</v>
      </c>
      <c r="AG11" s="19">
        <f t="shared" si="0"/>
        <v>0</v>
      </c>
      <c r="AH11" s="19">
        <f t="shared" si="0"/>
        <v>0</v>
      </c>
      <c r="AJ11" s="19">
        <f t="shared" si="9"/>
        <v>0</v>
      </c>
      <c r="AN11" s="308" t="str">
        <f t="shared" si="5"/>
        <v>J kişisi</v>
      </c>
      <c r="AO11" s="323"/>
      <c r="AP11" s="320"/>
      <c r="AQ11" s="314"/>
      <c r="AR11" s="317">
        <f t="shared" si="6"/>
        <v>0</v>
      </c>
    </row>
    <row r="12" spans="1:44" ht="35.1" customHeight="1">
      <c r="A12" s="102">
        <f t="shared" si="10"/>
        <v>43656</v>
      </c>
      <c r="B12" s="103">
        <f t="shared" si="7"/>
        <v>43656</v>
      </c>
      <c r="C12" s="110"/>
      <c r="D12" s="110"/>
      <c r="E12" s="110"/>
      <c r="F12" s="110"/>
      <c r="G12" s="110"/>
      <c r="H12" s="110"/>
      <c r="I12" s="17"/>
      <c r="J12" s="9" t="str">
        <f t="shared" si="1"/>
        <v>-</v>
      </c>
      <c r="K12" s="112"/>
      <c r="L12" s="112"/>
      <c r="M12" s="112"/>
      <c r="N12" s="23"/>
      <c r="O12" s="19">
        <f t="shared" si="2"/>
        <v>0</v>
      </c>
      <c r="P12" s="19">
        <f>IFERROR(FIND("MS",#REF!,5),0)</f>
        <v>0</v>
      </c>
      <c r="Q12" s="19">
        <f t="shared" si="3"/>
        <v>0</v>
      </c>
      <c r="R12" s="19">
        <f t="shared" si="11"/>
        <v>0</v>
      </c>
      <c r="S12" s="19">
        <f t="shared" si="4"/>
        <v>0</v>
      </c>
      <c r="T12" s="19">
        <f t="shared" si="4"/>
        <v>0</v>
      </c>
      <c r="U12" s="19">
        <f t="shared" si="4"/>
        <v>0</v>
      </c>
      <c r="V12" s="19"/>
      <c r="W12" s="19">
        <f t="shared" si="4"/>
        <v>0</v>
      </c>
      <c r="X12" s="19">
        <f t="shared" si="4"/>
        <v>0</v>
      </c>
      <c r="Z12" s="19">
        <f t="shared" si="8"/>
        <v>0</v>
      </c>
      <c r="AA12" s="19">
        <f t="shared" si="0"/>
        <v>0</v>
      </c>
      <c r="AB12" s="19">
        <f t="shared" si="0"/>
        <v>0</v>
      </c>
      <c r="AC12" s="19">
        <f t="shared" si="0"/>
        <v>0</v>
      </c>
      <c r="AD12" s="19">
        <f t="shared" si="0"/>
        <v>0</v>
      </c>
      <c r="AE12" s="19">
        <f t="shared" si="0"/>
        <v>0</v>
      </c>
      <c r="AF12" s="19">
        <f t="shared" si="0"/>
        <v>0</v>
      </c>
      <c r="AG12" s="19">
        <f t="shared" si="0"/>
        <v>0</v>
      </c>
      <c r="AH12" s="19">
        <f t="shared" si="0"/>
        <v>0</v>
      </c>
      <c r="AJ12" s="19">
        <f t="shared" si="9"/>
        <v>0</v>
      </c>
      <c r="AN12" s="308" t="str">
        <f t="shared" si="5"/>
        <v>K kişisi</v>
      </c>
      <c r="AO12" s="323"/>
      <c r="AP12" s="320"/>
      <c r="AQ12" s="314"/>
      <c r="AR12" s="317">
        <f t="shared" si="6"/>
        <v>0</v>
      </c>
    </row>
    <row r="13" spans="1:44" s="19" customFormat="1" ht="35.1" customHeight="1">
      <c r="A13" s="102">
        <f t="shared" si="10"/>
        <v>43657</v>
      </c>
      <c r="B13" s="103">
        <f t="shared" si="7"/>
        <v>43657</v>
      </c>
      <c r="C13" s="110"/>
      <c r="D13" s="110"/>
      <c r="E13" s="110"/>
      <c r="F13" s="110"/>
      <c r="G13" s="110"/>
      <c r="H13" s="110"/>
      <c r="I13" s="17"/>
      <c r="J13" s="9" t="str">
        <f t="shared" si="1"/>
        <v>-</v>
      </c>
      <c r="K13" s="112"/>
      <c r="L13" s="112"/>
      <c r="M13" s="112"/>
      <c r="N13" s="24"/>
      <c r="O13" s="19">
        <f t="shared" si="2"/>
        <v>0</v>
      </c>
      <c r="P13" s="19">
        <f>IFERROR(FIND("MS",#REF!,5),0)</f>
        <v>0</v>
      </c>
      <c r="Q13" s="19">
        <f t="shared" si="3"/>
        <v>0</v>
      </c>
      <c r="R13" s="19">
        <f t="shared" si="11"/>
        <v>0</v>
      </c>
      <c r="S13" s="19">
        <f t="shared" si="4"/>
        <v>0</v>
      </c>
      <c r="T13" s="19">
        <f t="shared" si="4"/>
        <v>0</v>
      </c>
      <c r="U13" s="19">
        <f t="shared" si="4"/>
        <v>0</v>
      </c>
      <c r="W13" s="19">
        <f t="shared" si="4"/>
        <v>0</v>
      </c>
      <c r="X13" s="19">
        <f t="shared" si="4"/>
        <v>0</v>
      </c>
      <c r="Z13" s="19">
        <f t="shared" si="8"/>
        <v>0</v>
      </c>
      <c r="AA13" s="19">
        <f t="shared" si="0"/>
        <v>0</v>
      </c>
      <c r="AB13" s="19">
        <f t="shared" si="0"/>
        <v>0</v>
      </c>
      <c r="AC13" s="19">
        <f t="shared" si="0"/>
        <v>0</v>
      </c>
      <c r="AD13" s="19">
        <f t="shared" si="0"/>
        <v>0</v>
      </c>
      <c r="AE13" s="19">
        <f t="shared" si="0"/>
        <v>0</v>
      </c>
      <c r="AF13" s="19">
        <f t="shared" si="0"/>
        <v>0</v>
      </c>
      <c r="AG13" s="19">
        <f t="shared" si="0"/>
        <v>0</v>
      </c>
      <c r="AH13" s="19">
        <f t="shared" si="0"/>
        <v>0</v>
      </c>
      <c r="AJ13" s="19">
        <f t="shared" si="9"/>
        <v>0</v>
      </c>
      <c r="AN13" s="308" t="str">
        <f t="shared" si="5"/>
        <v>L kişisi</v>
      </c>
      <c r="AO13" s="323"/>
      <c r="AP13" s="320"/>
      <c r="AQ13" s="313"/>
      <c r="AR13" s="317">
        <f t="shared" si="6"/>
        <v>0</v>
      </c>
    </row>
    <row r="14" spans="1:44" s="19" customFormat="1" ht="35.1" customHeight="1">
      <c r="A14" s="102">
        <f t="shared" si="10"/>
        <v>43658</v>
      </c>
      <c r="B14" s="103">
        <f t="shared" si="7"/>
        <v>43658</v>
      </c>
      <c r="C14" s="110"/>
      <c r="D14" s="110"/>
      <c r="E14" s="110"/>
      <c r="F14" s="110"/>
      <c r="G14" s="110"/>
      <c r="H14" s="110"/>
      <c r="I14" s="17"/>
      <c r="J14" s="9" t="str">
        <f t="shared" si="1"/>
        <v>-</v>
      </c>
      <c r="K14" s="112"/>
      <c r="L14" s="112"/>
      <c r="M14" s="112"/>
      <c r="N14" s="24"/>
      <c r="O14" s="19">
        <f t="shared" si="2"/>
        <v>0</v>
      </c>
      <c r="P14" s="19">
        <f>IFERROR(FIND("MS",#REF!,5),0)</f>
        <v>0</v>
      </c>
      <c r="Q14" s="19">
        <f t="shared" si="3"/>
        <v>0</v>
      </c>
      <c r="R14" s="19">
        <f t="shared" si="11"/>
        <v>0</v>
      </c>
      <c r="S14" s="19">
        <f t="shared" si="4"/>
        <v>0</v>
      </c>
      <c r="T14" s="19">
        <f t="shared" si="4"/>
        <v>0</v>
      </c>
      <c r="U14" s="19">
        <f t="shared" si="4"/>
        <v>0</v>
      </c>
      <c r="W14" s="19">
        <f t="shared" si="4"/>
        <v>0</v>
      </c>
      <c r="X14" s="19">
        <f t="shared" si="4"/>
        <v>0</v>
      </c>
      <c r="Z14" s="19">
        <f t="shared" si="8"/>
        <v>0</v>
      </c>
      <c r="AA14" s="19">
        <f t="shared" si="0"/>
        <v>0</v>
      </c>
      <c r="AB14" s="19">
        <f t="shared" si="0"/>
        <v>0</v>
      </c>
      <c r="AC14" s="19">
        <f t="shared" si="0"/>
        <v>0</v>
      </c>
      <c r="AD14" s="19">
        <f t="shared" si="0"/>
        <v>0</v>
      </c>
      <c r="AE14" s="19">
        <f t="shared" si="0"/>
        <v>0</v>
      </c>
      <c r="AF14" s="19">
        <f t="shared" si="0"/>
        <v>0</v>
      </c>
      <c r="AG14" s="19">
        <f t="shared" si="0"/>
        <v>0</v>
      </c>
      <c r="AH14" s="19">
        <f t="shared" si="0"/>
        <v>0</v>
      </c>
      <c r="AJ14" s="19">
        <f t="shared" si="9"/>
        <v>0</v>
      </c>
      <c r="AN14" s="308" t="str">
        <f>B52</f>
        <v>M kişisi</v>
      </c>
      <c r="AO14" s="323"/>
      <c r="AP14" s="320"/>
      <c r="AQ14" s="314"/>
      <c r="AR14" s="317">
        <f t="shared" si="6"/>
        <v>0</v>
      </c>
    </row>
    <row r="15" spans="1:44" ht="35.1" customHeight="1">
      <c r="A15" s="102">
        <f t="shared" si="10"/>
        <v>43659</v>
      </c>
      <c r="B15" s="103">
        <f t="shared" si="7"/>
        <v>43659</v>
      </c>
      <c r="C15" s="110"/>
      <c r="D15" s="110"/>
      <c r="E15" s="110"/>
      <c r="F15" s="110"/>
      <c r="G15" s="110"/>
      <c r="H15" s="110"/>
      <c r="I15" s="17"/>
      <c r="J15" s="9" t="str">
        <f t="shared" si="1"/>
        <v>-</v>
      </c>
      <c r="K15" s="112"/>
      <c r="L15" s="112"/>
      <c r="M15" s="112"/>
      <c r="N15" s="25"/>
      <c r="O15" s="19">
        <f t="shared" si="2"/>
        <v>0</v>
      </c>
      <c r="P15" s="19">
        <f>IFERROR(FIND("MS",#REF!,5),0)</f>
        <v>0</v>
      </c>
      <c r="Q15" s="19">
        <f t="shared" si="3"/>
        <v>0</v>
      </c>
      <c r="R15" s="19">
        <f t="shared" si="11"/>
        <v>0</v>
      </c>
      <c r="S15" s="19">
        <f t="shared" si="4"/>
        <v>0</v>
      </c>
      <c r="T15" s="19">
        <f t="shared" si="4"/>
        <v>0</v>
      </c>
      <c r="U15" s="19">
        <f t="shared" si="4"/>
        <v>0</v>
      </c>
      <c r="V15" s="19"/>
      <c r="W15" s="19">
        <f t="shared" si="4"/>
        <v>0</v>
      </c>
      <c r="X15" s="19">
        <f t="shared" si="4"/>
        <v>0</v>
      </c>
      <c r="Z15" s="19">
        <f t="shared" si="8"/>
        <v>0</v>
      </c>
      <c r="AA15" s="19">
        <f t="shared" si="0"/>
        <v>0</v>
      </c>
      <c r="AB15" s="19">
        <f t="shared" si="0"/>
        <v>0</v>
      </c>
      <c r="AC15" s="19">
        <f t="shared" si="0"/>
        <v>0</v>
      </c>
      <c r="AD15" s="19">
        <f t="shared" si="0"/>
        <v>0</v>
      </c>
      <c r="AE15" s="19">
        <f t="shared" si="0"/>
        <v>0</v>
      </c>
      <c r="AF15" s="19">
        <f t="shared" si="0"/>
        <v>0</v>
      </c>
      <c r="AG15" s="19">
        <f t="shared" si="0"/>
        <v>0</v>
      </c>
      <c r="AH15" s="19">
        <f t="shared" si="0"/>
        <v>0</v>
      </c>
      <c r="AJ15" s="19">
        <f t="shared" si="9"/>
        <v>0</v>
      </c>
      <c r="AN15" s="308" t="str">
        <f t="shared" si="5"/>
        <v>N kişisi</v>
      </c>
      <c r="AO15" s="323"/>
      <c r="AP15" s="320"/>
      <c r="AQ15" s="314"/>
      <c r="AR15" s="317">
        <f t="shared" si="6"/>
        <v>0</v>
      </c>
    </row>
    <row r="16" spans="1:44" ht="35.1" customHeight="1" thickBot="1">
      <c r="A16" s="102">
        <f t="shared" si="10"/>
        <v>43660</v>
      </c>
      <c r="B16" s="103">
        <f t="shared" si="7"/>
        <v>43660</v>
      </c>
      <c r="C16" s="110"/>
      <c r="D16" s="110"/>
      <c r="E16" s="110"/>
      <c r="F16" s="110"/>
      <c r="G16" s="110"/>
      <c r="H16" s="110"/>
      <c r="I16" s="17"/>
      <c r="J16" s="9" t="str">
        <f t="shared" si="1"/>
        <v>-</v>
      </c>
      <c r="K16" s="112"/>
      <c r="L16" s="112"/>
      <c r="M16" s="112"/>
      <c r="N16" s="25"/>
      <c r="O16" s="19">
        <f t="shared" si="2"/>
        <v>0</v>
      </c>
      <c r="P16" s="19">
        <f>IFERROR(FIND("MS",#REF!,5),0)</f>
        <v>0</v>
      </c>
      <c r="Q16" s="19">
        <f t="shared" si="3"/>
        <v>0</v>
      </c>
      <c r="R16" s="19">
        <f t="shared" si="11"/>
        <v>0</v>
      </c>
      <c r="S16" s="19">
        <f t="shared" si="4"/>
        <v>0</v>
      </c>
      <c r="T16" s="19">
        <f t="shared" si="4"/>
        <v>0</v>
      </c>
      <c r="U16" s="19">
        <f t="shared" si="4"/>
        <v>0</v>
      </c>
      <c r="V16" s="19"/>
      <c r="W16" s="19">
        <f t="shared" si="4"/>
        <v>0</v>
      </c>
      <c r="X16" s="19">
        <f t="shared" si="4"/>
        <v>0</v>
      </c>
      <c r="Z16" s="19">
        <f t="shared" si="8"/>
        <v>0</v>
      </c>
      <c r="AA16" s="19">
        <f t="shared" si="0"/>
        <v>0</v>
      </c>
      <c r="AB16" s="19">
        <f t="shared" si="0"/>
        <v>0</v>
      </c>
      <c r="AC16" s="19">
        <f t="shared" si="0"/>
        <v>0</v>
      </c>
      <c r="AD16" s="19">
        <f t="shared" si="0"/>
        <v>0</v>
      </c>
      <c r="AE16" s="19">
        <f t="shared" si="0"/>
        <v>0</v>
      </c>
      <c r="AF16" s="19">
        <f t="shared" si="0"/>
        <v>0</v>
      </c>
      <c r="AG16" s="19">
        <f t="shared" si="0"/>
        <v>0</v>
      </c>
      <c r="AH16" s="19">
        <f t="shared" si="0"/>
        <v>0</v>
      </c>
      <c r="AJ16" s="19">
        <f t="shared" si="9"/>
        <v>0</v>
      </c>
      <c r="AN16" s="309" t="str">
        <f t="shared" si="5"/>
        <v>YENİ PERSONEL 3</v>
      </c>
      <c r="AO16" s="322"/>
      <c r="AP16" s="321"/>
      <c r="AQ16" s="316"/>
      <c r="AR16" s="317">
        <f t="shared" si="6"/>
        <v>0</v>
      </c>
    </row>
    <row r="17" spans="1:36" s="19" customFormat="1" ht="35.1" customHeight="1">
      <c r="A17" s="102">
        <f t="shared" si="10"/>
        <v>43661</v>
      </c>
      <c r="B17" s="103">
        <f t="shared" si="7"/>
        <v>43661</v>
      </c>
      <c r="C17" s="110"/>
      <c r="D17" s="110"/>
      <c r="E17" s="110"/>
      <c r="F17" s="110"/>
      <c r="G17" s="110"/>
      <c r="H17" s="110"/>
      <c r="I17" s="109"/>
      <c r="J17" s="9" t="str">
        <f t="shared" si="1"/>
        <v>-</v>
      </c>
      <c r="K17" s="112"/>
      <c r="L17" s="112"/>
      <c r="M17" s="112"/>
      <c r="N17" s="24"/>
      <c r="O17" s="19">
        <f t="shared" si="2"/>
        <v>0</v>
      </c>
      <c r="P17" s="19">
        <f>IFERROR(FIND("MS",D17,5),0)</f>
        <v>0</v>
      </c>
      <c r="Q17" s="19">
        <f t="shared" si="3"/>
        <v>0</v>
      </c>
      <c r="R17" s="19">
        <f>IFERROR(FIND("MS",F17,5),0)</f>
        <v>0</v>
      </c>
      <c r="S17" s="19">
        <f t="shared" si="4"/>
        <v>0</v>
      </c>
      <c r="T17" s="19">
        <f t="shared" si="4"/>
        <v>0</v>
      </c>
      <c r="U17" s="19">
        <f t="shared" si="4"/>
        <v>0</v>
      </c>
      <c r="W17" s="19">
        <f t="shared" si="4"/>
        <v>0</v>
      </c>
      <c r="X17" s="19">
        <f t="shared" si="4"/>
        <v>0</v>
      </c>
      <c r="Z17" s="19">
        <f t="shared" si="8"/>
        <v>0</v>
      </c>
      <c r="AA17" s="19">
        <f t="shared" si="0"/>
        <v>0</v>
      </c>
      <c r="AB17" s="19">
        <f t="shared" si="0"/>
        <v>0</v>
      </c>
      <c r="AC17" s="19">
        <f t="shared" si="0"/>
        <v>0</v>
      </c>
      <c r="AD17" s="19">
        <f t="shared" si="0"/>
        <v>0</v>
      </c>
      <c r="AE17" s="19">
        <f t="shared" si="0"/>
        <v>0</v>
      </c>
      <c r="AF17" s="19">
        <f t="shared" si="0"/>
        <v>0</v>
      </c>
      <c r="AG17" s="19">
        <f t="shared" si="0"/>
        <v>0</v>
      </c>
      <c r="AH17" s="19">
        <f t="shared" si="0"/>
        <v>0</v>
      </c>
      <c r="AJ17" s="19">
        <f t="shared" si="9"/>
        <v>0</v>
      </c>
    </row>
    <row r="18" spans="1:36" s="19" customFormat="1" ht="35.1" customHeight="1">
      <c r="A18" s="102">
        <f t="shared" si="10"/>
        <v>43662</v>
      </c>
      <c r="B18" s="103">
        <f t="shared" si="7"/>
        <v>43662</v>
      </c>
      <c r="C18" s="110"/>
      <c r="D18" s="110"/>
      <c r="E18" s="110"/>
      <c r="F18" s="110"/>
      <c r="G18" s="110"/>
      <c r="H18" s="110"/>
      <c r="I18" s="109"/>
      <c r="J18" s="9" t="str">
        <f t="shared" si="1"/>
        <v>-</v>
      </c>
      <c r="K18" s="112"/>
      <c r="L18" s="112"/>
      <c r="M18" s="112"/>
      <c r="N18" s="24"/>
      <c r="O18" s="19">
        <f t="shared" si="2"/>
        <v>0</v>
      </c>
      <c r="P18" s="19">
        <f>IFERROR(FIND("MS",#REF!,5),0)</f>
        <v>0</v>
      </c>
      <c r="Q18" s="19">
        <f t="shared" si="3"/>
        <v>0</v>
      </c>
      <c r="R18" s="19">
        <f t="shared" ref="R18:R23" si="12">IFERROR(FIND("MS",D18,5),0)</f>
        <v>0</v>
      </c>
      <c r="S18" s="19">
        <f t="shared" si="4"/>
        <v>0</v>
      </c>
      <c r="T18" s="19">
        <f t="shared" si="4"/>
        <v>0</v>
      </c>
      <c r="U18" s="19">
        <f t="shared" si="4"/>
        <v>0</v>
      </c>
      <c r="W18" s="19">
        <f t="shared" si="4"/>
        <v>0</v>
      </c>
      <c r="X18" s="19">
        <f t="shared" si="4"/>
        <v>0</v>
      </c>
      <c r="Z18" s="19">
        <f t="shared" si="8"/>
        <v>0</v>
      </c>
      <c r="AA18" s="19">
        <f t="shared" si="0"/>
        <v>0</v>
      </c>
      <c r="AB18" s="19">
        <f t="shared" si="0"/>
        <v>0</v>
      </c>
      <c r="AC18" s="19">
        <f t="shared" si="0"/>
        <v>0</v>
      </c>
      <c r="AD18" s="19">
        <f t="shared" si="0"/>
        <v>0</v>
      </c>
      <c r="AE18" s="19">
        <f t="shared" si="0"/>
        <v>0</v>
      </c>
      <c r="AF18" s="19">
        <f t="shared" si="0"/>
        <v>0</v>
      </c>
      <c r="AG18" s="19">
        <f t="shared" si="0"/>
        <v>0</v>
      </c>
      <c r="AH18" s="19">
        <f t="shared" si="0"/>
        <v>0</v>
      </c>
      <c r="AJ18" s="19">
        <f t="shared" si="9"/>
        <v>0</v>
      </c>
    </row>
    <row r="19" spans="1:36" ht="35.1" customHeight="1">
      <c r="A19" s="102">
        <f t="shared" si="10"/>
        <v>43663</v>
      </c>
      <c r="B19" s="103">
        <f t="shared" si="7"/>
        <v>43663</v>
      </c>
      <c r="C19" s="110"/>
      <c r="D19" s="110"/>
      <c r="E19" s="110"/>
      <c r="F19" s="110"/>
      <c r="G19" s="110"/>
      <c r="H19" s="110"/>
      <c r="I19" s="109"/>
      <c r="J19" s="9" t="str">
        <f t="shared" si="1"/>
        <v>-</v>
      </c>
      <c r="K19" s="112"/>
      <c r="L19" s="112"/>
      <c r="M19" s="112"/>
      <c r="N19" s="23"/>
      <c r="O19" s="19">
        <f t="shared" si="2"/>
        <v>0</v>
      </c>
      <c r="P19" s="19">
        <f>IFERROR(FIND("MS",#REF!,5),0)</f>
        <v>0</v>
      </c>
      <c r="Q19" s="19">
        <f t="shared" si="3"/>
        <v>0</v>
      </c>
      <c r="R19" s="19">
        <f t="shared" si="12"/>
        <v>0</v>
      </c>
      <c r="S19" s="19">
        <f t="shared" ref="O19:U34" si="13">IFERROR(FIND("MS",G19,5),0)</f>
        <v>0</v>
      </c>
      <c r="T19" s="19">
        <f t="shared" si="13"/>
        <v>0</v>
      </c>
      <c r="U19" s="19">
        <f t="shared" si="13"/>
        <v>0</v>
      </c>
      <c r="V19" s="19"/>
      <c r="W19" s="19">
        <f t="shared" ref="W19:X37" si="14">IFERROR(FIND("MS",K19,5),0)</f>
        <v>0</v>
      </c>
      <c r="X19" s="19">
        <f t="shared" si="14"/>
        <v>0</v>
      </c>
      <c r="Z19" s="19">
        <f t="shared" si="8"/>
        <v>0</v>
      </c>
      <c r="AA19" s="19">
        <f t="shared" si="8"/>
        <v>0</v>
      </c>
      <c r="AB19" s="19">
        <f t="shared" si="8"/>
        <v>0</v>
      </c>
      <c r="AC19" s="19">
        <f t="shared" si="8"/>
        <v>0</v>
      </c>
      <c r="AD19" s="19">
        <f t="shared" si="8"/>
        <v>0</v>
      </c>
      <c r="AE19" s="19">
        <f t="shared" si="8"/>
        <v>0</v>
      </c>
      <c r="AF19" s="19">
        <f t="shared" si="8"/>
        <v>0</v>
      </c>
      <c r="AG19" s="19">
        <f t="shared" si="8"/>
        <v>0</v>
      </c>
      <c r="AH19" s="19">
        <f t="shared" si="8"/>
        <v>0</v>
      </c>
      <c r="AJ19" s="19">
        <f t="shared" si="9"/>
        <v>0</v>
      </c>
    </row>
    <row r="20" spans="1:36" s="19" customFormat="1" ht="35.1" customHeight="1">
      <c r="A20" s="102">
        <f t="shared" si="10"/>
        <v>43664</v>
      </c>
      <c r="B20" s="103">
        <f t="shared" si="7"/>
        <v>43664</v>
      </c>
      <c r="C20" s="110"/>
      <c r="D20" s="110"/>
      <c r="E20" s="110"/>
      <c r="F20" s="110"/>
      <c r="G20" s="110"/>
      <c r="H20" s="110"/>
      <c r="I20" s="17"/>
      <c r="J20" s="9" t="str">
        <f t="shared" si="1"/>
        <v>-</v>
      </c>
      <c r="K20" s="112"/>
      <c r="L20" s="112"/>
      <c r="M20" s="112"/>
      <c r="N20" s="22"/>
      <c r="O20" s="19">
        <f t="shared" si="2"/>
        <v>0</v>
      </c>
      <c r="P20" s="19">
        <f>IFERROR(FIND("MS",#REF!,5),0)</f>
        <v>0</v>
      </c>
      <c r="Q20" s="19">
        <f t="shared" si="3"/>
        <v>0</v>
      </c>
      <c r="R20" s="19">
        <f t="shared" si="12"/>
        <v>0</v>
      </c>
      <c r="S20" s="19">
        <f t="shared" si="13"/>
        <v>0</v>
      </c>
      <c r="T20" s="19">
        <f t="shared" si="13"/>
        <v>0</v>
      </c>
      <c r="U20" s="19">
        <f t="shared" si="13"/>
        <v>0</v>
      </c>
      <c r="W20" s="19">
        <f t="shared" si="14"/>
        <v>0</v>
      </c>
      <c r="X20" s="19">
        <f t="shared" si="14"/>
        <v>0</v>
      </c>
      <c r="Z20" s="19">
        <f t="shared" si="8"/>
        <v>0</v>
      </c>
      <c r="AA20" s="19">
        <f t="shared" si="8"/>
        <v>0</v>
      </c>
      <c r="AB20" s="19">
        <f t="shared" si="8"/>
        <v>0</v>
      </c>
      <c r="AC20" s="19">
        <f t="shared" si="8"/>
        <v>0</v>
      </c>
      <c r="AD20" s="19">
        <f t="shared" si="8"/>
        <v>0</v>
      </c>
      <c r="AE20" s="19">
        <f t="shared" si="8"/>
        <v>0</v>
      </c>
      <c r="AF20" s="19">
        <f t="shared" si="8"/>
        <v>0</v>
      </c>
      <c r="AG20" s="19">
        <f t="shared" si="8"/>
        <v>0</v>
      </c>
      <c r="AH20" s="19">
        <f t="shared" si="8"/>
        <v>0</v>
      </c>
      <c r="AJ20" s="19">
        <f t="shared" si="9"/>
        <v>0</v>
      </c>
    </row>
    <row r="21" spans="1:36" s="19" customFormat="1" ht="35.1" customHeight="1">
      <c r="A21" s="102">
        <f t="shared" si="10"/>
        <v>43665</v>
      </c>
      <c r="B21" s="103">
        <f t="shared" si="7"/>
        <v>43665</v>
      </c>
      <c r="C21" s="110"/>
      <c r="D21" s="110"/>
      <c r="E21" s="110"/>
      <c r="F21" s="110"/>
      <c r="G21" s="110"/>
      <c r="H21" s="110"/>
      <c r="I21" s="17"/>
      <c r="J21" s="9" t="str">
        <f t="shared" si="1"/>
        <v>-</v>
      </c>
      <c r="K21" s="112"/>
      <c r="L21" s="112"/>
      <c r="M21" s="112"/>
      <c r="O21" s="19">
        <f t="shared" si="2"/>
        <v>0</v>
      </c>
      <c r="P21" s="19">
        <f>IFERROR(FIND("MS",#REF!,5),0)</f>
        <v>0</v>
      </c>
      <c r="Q21" s="19">
        <f t="shared" si="3"/>
        <v>0</v>
      </c>
      <c r="R21" s="19">
        <f t="shared" si="12"/>
        <v>0</v>
      </c>
      <c r="S21" s="19">
        <f t="shared" si="13"/>
        <v>0</v>
      </c>
      <c r="T21" s="19">
        <f t="shared" si="13"/>
        <v>0</v>
      </c>
      <c r="U21" s="19">
        <f t="shared" si="13"/>
        <v>0</v>
      </c>
      <c r="W21" s="19">
        <f t="shared" si="14"/>
        <v>0</v>
      </c>
      <c r="X21" s="19">
        <f t="shared" si="14"/>
        <v>0</v>
      </c>
      <c r="Z21" s="19">
        <f t="shared" si="8"/>
        <v>0</v>
      </c>
      <c r="AA21" s="19">
        <f t="shared" si="8"/>
        <v>0</v>
      </c>
      <c r="AB21" s="19">
        <f t="shared" si="8"/>
        <v>0</v>
      </c>
      <c r="AC21" s="19">
        <f t="shared" si="8"/>
        <v>0</v>
      </c>
      <c r="AD21" s="19">
        <f t="shared" si="8"/>
        <v>0</v>
      </c>
      <c r="AE21" s="19">
        <f t="shared" si="8"/>
        <v>0</v>
      </c>
      <c r="AF21" s="19">
        <f t="shared" si="8"/>
        <v>0</v>
      </c>
      <c r="AG21" s="19">
        <f t="shared" si="8"/>
        <v>0</v>
      </c>
      <c r="AH21" s="19">
        <f t="shared" si="8"/>
        <v>0</v>
      </c>
      <c r="AJ21" s="19">
        <f t="shared" si="9"/>
        <v>0</v>
      </c>
    </row>
    <row r="22" spans="1:36" ht="35.1" customHeight="1">
      <c r="A22" s="102">
        <f t="shared" si="10"/>
        <v>43666</v>
      </c>
      <c r="B22" s="103">
        <f t="shared" si="7"/>
        <v>43666</v>
      </c>
      <c r="C22" s="110"/>
      <c r="D22" s="110"/>
      <c r="E22" s="110"/>
      <c r="F22" s="110"/>
      <c r="G22" s="110"/>
      <c r="H22" s="110"/>
      <c r="I22" s="17"/>
      <c r="J22" s="9" t="str">
        <f t="shared" si="1"/>
        <v>-</v>
      </c>
      <c r="K22" s="112"/>
      <c r="L22" s="112"/>
      <c r="M22" s="112"/>
      <c r="O22" s="19">
        <f t="shared" si="2"/>
        <v>0</v>
      </c>
      <c r="P22" s="19">
        <f>IFERROR(FIND("MS",#REF!,5),0)</f>
        <v>0</v>
      </c>
      <c r="Q22" s="19">
        <f t="shared" si="3"/>
        <v>0</v>
      </c>
      <c r="R22" s="19">
        <f t="shared" si="12"/>
        <v>0</v>
      </c>
      <c r="S22" s="19">
        <f t="shared" si="13"/>
        <v>0</v>
      </c>
      <c r="T22" s="19">
        <f t="shared" si="13"/>
        <v>0</v>
      </c>
      <c r="U22" s="19">
        <f t="shared" si="13"/>
        <v>0</v>
      </c>
      <c r="V22" s="19"/>
      <c r="W22" s="19">
        <f t="shared" si="14"/>
        <v>0</v>
      </c>
      <c r="X22" s="19">
        <f t="shared" si="14"/>
        <v>0</v>
      </c>
      <c r="Z22" s="19">
        <f t="shared" si="8"/>
        <v>0</v>
      </c>
      <c r="AA22" s="19">
        <f t="shared" si="8"/>
        <v>0</v>
      </c>
      <c r="AB22" s="19">
        <f t="shared" si="8"/>
        <v>0</v>
      </c>
      <c r="AC22" s="19">
        <f t="shared" si="8"/>
        <v>0</v>
      </c>
      <c r="AD22" s="19">
        <f t="shared" si="8"/>
        <v>0</v>
      </c>
      <c r="AE22" s="19">
        <f t="shared" si="8"/>
        <v>0</v>
      </c>
      <c r="AF22" s="19">
        <f t="shared" si="8"/>
        <v>0</v>
      </c>
      <c r="AG22" s="19">
        <f t="shared" si="8"/>
        <v>0</v>
      </c>
      <c r="AH22" s="19">
        <f t="shared" si="8"/>
        <v>0</v>
      </c>
      <c r="AJ22" s="19">
        <f t="shared" si="9"/>
        <v>0</v>
      </c>
    </row>
    <row r="23" spans="1:36" ht="35.1" customHeight="1">
      <c r="A23" s="102">
        <f t="shared" si="10"/>
        <v>43667</v>
      </c>
      <c r="B23" s="103">
        <f t="shared" si="7"/>
        <v>43667</v>
      </c>
      <c r="C23" s="110"/>
      <c r="D23" s="110"/>
      <c r="E23" s="110"/>
      <c r="F23" s="110"/>
      <c r="G23" s="110"/>
      <c r="H23" s="110"/>
      <c r="I23" s="17"/>
      <c r="J23" s="9" t="str">
        <f t="shared" si="1"/>
        <v>-</v>
      </c>
      <c r="K23" s="112"/>
      <c r="L23" s="112"/>
      <c r="M23" s="112"/>
      <c r="O23" s="19">
        <f t="shared" si="2"/>
        <v>0</v>
      </c>
      <c r="P23" s="19">
        <f>IFERROR(FIND("MS",#REF!,5),0)</f>
        <v>0</v>
      </c>
      <c r="Q23" s="19">
        <f t="shared" si="3"/>
        <v>0</v>
      </c>
      <c r="R23" s="19">
        <f t="shared" si="12"/>
        <v>0</v>
      </c>
      <c r="S23" s="19">
        <f t="shared" si="13"/>
        <v>0</v>
      </c>
      <c r="T23" s="19">
        <f t="shared" si="13"/>
        <v>0</v>
      </c>
      <c r="U23" s="19">
        <f t="shared" si="13"/>
        <v>0</v>
      </c>
      <c r="V23" s="19"/>
      <c r="W23" s="19">
        <f t="shared" si="14"/>
        <v>0</v>
      </c>
      <c r="X23" s="19">
        <f t="shared" si="14"/>
        <v>0</v>
      </c>
      <c r="Z23" s="19">
        <f t="shared" si="8"/>
        <v>0</v>
      </c>
      <c r="AA23" s="19">
        <f t="shared" si="8"/>
        <v>0</v>
      </c>
      <c r="AB23" s="19">
        <f t="shared" si="8"/>
        <v>0</v>
      </c>
      <c r="AC23" s="19">
        <f t="shared" si="8"/>
        <v>0</v>
      </c>
      <c r="AD23" s="19">
        <f t="shared" si="8"/>
        <v>0</v>
      </c>
      <c r="AE23" s="19">
        <f t="shared" si="8"/>
        <v>0</v>
      </c>
      <c r="AF23" s="19">
        <f t="shared" si="8"/>
        <v>0</v>
      </c>
      <c r="AG23" s="19">
        <f t="shared" si="8"/>
        <v>0</v>
      </c>
      <c r="AH23" s="19">
        <f t="shared" si="8"/>
        <v>0</v>
      </c>
      <c r="AJ23" s="19">
        <f t="shared" si="9"/>
        <v>0</v>
      </c>
    </row>
    <row r="24" spans="1:36" s="19" customFormat="1" ht="35.1" customHeight="1">
      <c r="A24" s="102">
        <f t="shared" si="10"/>
        <v>43668</v>
      </c>
      <c r="B24" s="103">
        <f t="shared" si="7"/>
        <v>43668</v>
      </c>
      <c r="C24" s="110"/>
      <c r="D24" s="110"/>
      <c r="E24" s="110"/>
      <c r="F24" s="110"/>
      <c r="G24" s="110"/>
      <c r="H24" s="110"/>
      <c r="I24" s="17"/>
      <c r="J24" s="9" t="str">
        <f t="shared" si="1"/>
        <v>-</v>
      </c>
      <c r="K24" s="112"/>
      <c r="L24" s="112"/>
      <c r="M24" s="112"/>
      <c r="O24" s="19">
        <f t="shared" si="2"/>
        <v>0</v>
      </c>
      <c r="P24" s="19">
        <f>IFERROR(FIND("MS",D24,5),0)</f>
        <v>0</v>
      </c>
      <c r="Q24" s="19">
        <f t="shared" si="3"/>
        <v>0</v>
      </c>
      <c r="R24" s="19">
        <f>IFERROR(FIND("MS",F24,5),0)</f>
        <v>0</v>
      </c>
      <c r="S24" s="19">
        <f t="shared" si="13"/>
        <v>0</v>
      </c>
      <c r="T24" s="19">
        <f t="shared" si="13"/>
        <v>0</v>
      </c>
      <c r="U24" s="19">
        <f t="shared" si="13"/>
        <v>0</v>
      </c>
      <c r="W24" s="19">
        <f t="shared" si="14"/>
        <v>0</v>
      </c>
      <c r="X24" s="19">
        <f t="shared" si="14"/>
        <v>0</v>
      </c>
      <c r="Z24" s="19">
        <f t="shared" si="8"/>
        <v>0</v>
      </c>
      <c r="AA24" s="19">
        <f t="shared" si="8"/>
        <v>0</v>
      </c>
      <c r="AB24" s="19">
        <f t="shared" si="8"/>
        <v>0</v>
      </c>
      <c r="AC24" s="19">
        <f t="shared" si="8"/>
        <v>0</v>
      </c>
      <c r="AD24" s="19">
        <f t="shared" si="8"/>
        <v>0</v>
      </c>
      <c r="AE24" s="19">
        <f t="shared" si="8"/>
        <v>0</v>
      </c>
      <c r="AF24" s="19">
        <f t="shared" si="8"/>
        <v>0</v>
      </c>
      <c r="AG24" s="19">
        <f t="shared" si="8"/>
        <v>0</v>
      </c>
      <c r="AH24" s="19">
        <f t="shared" si="8"/>
        <v>0</v>
      </c>
      <c r="AJ24" s="19">
        <f t="shared" si="9"/>
        <v>0</v>
      </c>
    </row>
    <row r="25" spans="1:36" s="19" customFormat="1" ht="35.1" customHeight="1">
      <c r="A25" s="102">
        <f t="shared" si="10"/>
        <v>43669</v>
      </c>
      <c r="B25" s="103">
        <f t="shared" si="7"/>
        <v>43669</v>
      </c>
      <c r="C25" s="110"/>
      <c r="D25" s="110"/>
      <c r="E25" s="110"/>
      <c r="F25" s="110"/>
      <c r="G25" s="110"/>
      <c r="H25" s="110"/>
      <c r="I25" s="17"/>
      <c r="J25" s="9" t="str">
        <f t="shared" si="1"/>
        <v>-</v>
      </c>
      <c r="K25" s="112"/>
      <c r="L25" s="112"/>
      <c r="M25" s="112"/>
      <c r="O25" s="19">
        <f t="shared" si="2"/>
        <v>0</v>
      </c>
      <c r="P25" s="19">
        <f>IFERROR(FIND("MS",#REF!,5),0)</f>
        <v>0</v>
      </c>
      <c r="Q25" s="19">
        <f>IFERROR(FIND("MS",#REF!,5),0)</f>
        <v>0</v>
      </c>
      <c r="R25" s="19">
        <f>IFERROR(FIND("MS",D25,5),0)</f>
        <v>0</v>
      </c>
      <c r="S25" s="19">
        <f t="shared" si="13"/>
        <v>0</v>
      </c>
      <c r="T25" s="19">
        <f t="shared" si="13"/>
        <v>0</v>
      </c>
      <c r="U25" s="19">
        <f t="shared" si="13"/>
        <v>0</v>
      </c>
      <c r="W25" s="19">
        <f t="shared" si="14"/>
        <v>0</v>
      </c>
      <c r="X25" s="19">
        <f t="shared" si="14"/>
        <v>0</v>
      </c>
      <c r="Z25" s="19">
        <f t="shared" si="8"/>
        <v>0</v>
      </c>
      <c r="AA25" s="19">
        <f t="shared" si="8"/>
        <v>0</v>
      </c>
      <c r="AB25" s="19">
        <f t="shared" si="8"/>
        <v>0</v>
      </c>
      <c r="AC25" s="19">
        <f t="shared" si="8"/>
        <v>0</v>
      </c>
      <c r="AD25" s="19">
        <f t="shared" si="8"/>
        <v>0</v>
      </c>
      <c r="AE25" s="19">
        <f t="shared" si="8"/>
        <v>0</v>
      </c>
      <c r="AF25" s="19">
        <f t="shared" si="8"/>
        <v>0</v>
      </c>
      <c r="AG25" s="19">
        <f t="shared" si="8"/>
        <v>0</v>
      </c>
      <c r="AH25" s="19">
        <f t="shared" si="8"/>
        <v>0</v>
      </c>
      <c r="AJ25" s="19">
        <f t="shared" si="9"/>
        <v>0</v>
      </c>
    </row>
    <row r="26" spans="1:36" ht="35.1" customHeight="1">
      <c r="A26" s="102">
        <f t="shared" si="10"/>
        <v>43670</v>
      </c>
      <c r="B26" s="103">
        <f t="shared" si="7"/>
        <v>43670</v>
      </c>
      <c r="C26" s="110"/>
      <c r="D26" s="110"/>
      <c r="E26" s="110"/>
      <c r="F26" s="110"/>
      <c r="G26" s="110"/>
      <c r="H26" s="110"/>
      <c r="I26" s="17"/>
      <c r="J26" s="9" t="str">
        <f t="shared" si="1"/>
        <v>-</v>
      </c>
      <c r="K26" s="112"/>
      <c r="L26" s="112"/>
      <c r="M26" s="112"/>
      <c r="O26" s="19">
        <f t="shared" si="2"/>
        <v>0</v>
      </c>
      <c r="P26" s="19">
        <f>IFERROR(FIND("MS",#REF!,5),0)</f>
        <v>0</v>
      </c>
      <c r="Q26" s="19">
        <f t="shared" ref="Q26:Q30" si="15">IFERROR(FIND("MS",E26,5),0)</f>
        <v>0</v>
      </c>
      <c r="R26" s="19">
        <f>IFERROR(FIND("MS",D26,5),0)</f>
        <v>0</v>
      </c>
      <c r="S26" s="19">
        <f t="shared" si="13"/>
        <v>0</v>
      </c>
      <c r="T26" s="19">
        <f t="shared" si="13"/>
        <v>0</v>
      </c>
      <c r="U26" s="19">
        <f t="shared" si="13"/>
        <v>0</v>
      </c>
      <c r="V26" s="19"/>
      <c r="W26" s="19">
        <f t="shared" si="14"/>
        <v>0</v>
      </c>
      <c r="X26" s="19">
        <f t="shared" si="14"/>
        <v>0</v>
      </c>
      <c r="Z26" s="19">
        <f t="shared" si="8"/>
        <v>0</v>
      </c>
      <c r="AA26" s="19">
        <f t="shared" si="8"/>
        <v>0</v>
      </c>
      <c r="AB26" s="19">
        <f t="shared" si="8"/>
        <v>0</v>
      </c>
      <c r="AC26" s="19">
        <f t="shared" si="8"/>
        <v>0</v>
      </c>
      <c r="AD26" s="19">
        <f t="shared" si="8"/>
        <v>0</v>
      </c>
      <c r="AE26" s="19">
        <f t="shared" si="8"/>
        <v>0</v>
      </c>
      <c r="AF26" s="19">
        <f t="shared" si="8"/>
        <v>0</v>
      </c>
      <c r="AG26" s="19">
        <f t="shared" si="8"/>
        <v>0</v>
      </c>
      <c r="AH26" s="19">
        <f t="shared" si="8"/>
        <v>0</v>
      </c>
      <c r="AJ26" s="19">
        <f t="shared" si="9"/>
        <v>0</v>
      </c>
    </row>
    <row r="27" spans="1:36" s="21" customFormat="1" ht="35.1" customHeight="1">
      <c r="A27" s="102">
        <f t="shared" si="10"/>
        <v>43671</v>
      </c>
      <c r="B27" s="103">
        <f t="shared" si="7"/>
        <v>43671</v>
      </c>
      <c r="C27" s="110"/>
      <c r="D27" s="110"/>
      <c r="E27" s="110"/>
      <c r="F27" s="110"/>
      <c r="G27" s="110"/>
      <c r="H27" s="110"/>
      <c r="I27" s="17"/>
      <c r="J27" s="9" t="str">
        <f t="shared" si="1"/>
        <v>-</v>
      </c>
      <c r="K27" s="112"/>
      <c r="L27" s="112"/>
      <c r="M27" s="112"/>
      <c r="O27" s="19">
        <f t="shared" si="2"/>
        <v>0</v>
      </c>
      <c r="P27" s="19">
        <f>IFERROR(FIND("MS",#REF!,5),0)</f>
        <v>0</v>
      </c>
      <c r="Q27" s="19">
        <f t="shared" si="15"/>
        <v>0</v>
      </c>
      <c r="R27" s="19">
        <f>IFERROR(FIND("MS",D27,5),0)</f>
        <v>0</v>
      </c>
      <c r="S27" s="19">
        <f t="shared" si="13"/>
        <v>0</v>
      </c>
      <c r="T27" s="19">
        <f t="shared" si="13"/>
        <v>0</v>
      </c>
      <c r="U27" s="19">
        <f t="shared" si="13"/>
        <v>0</v>
      </c>
      <c r="V27" s="19"/>
      <c r="W27" s="19">
        <f t="shared" si="14"/>
        <v>0</v>
      </c>
      <c r="X27" s="19">
        <f t="shared" si="14"/>
        <v>0</v>
      </c>
      <c r="Z27" s="19">
        <f t="shared" si="8"/>
        <v>0</v>
      </c>
      <c r="AA27" s="19">
        <f t="shared" si="8"/>
        <v>0</v>
      </c>
      <c r="AB27" s="19">
        <f t="shared" si="8"/>
        <v>0</v>
      </c>
      <c r="AC27" s="19">
        <f t="shared" si="8"/>
        <v>0</v>
      </c>
      <c r="AD27" s="19">
        <f t="shared" si="8"/>
        <v>0</v>
      </c>
      <c r="AE27" s="19">
        <f t="shared" si="8"/>
        <v>0</v>
      </c>
      <c r="AF27" s="19">
        <f t="shared" si="8"/>
        <v>0</v>
      </c>
      <c r="AG27" s="19">
        <f t="shared" si="8"/>
        <v>0</v>
      </c>
      <c r="AH27" s="19">
        <f t="shared" si="8"/>
        <v>0</v>
      </c>
      <c r="AJ27" s="19">
        <f t="shared" si="9"/>
        <v>0</v>
      </c>
    </row>
    <row r="28" spans="1:36" s="19" customFormat="1" ht="35.1" customHeight="1">
      <c r="A28" s="102">
        <f t="shared" si="10"/>
        <v>43672</v>
      </c>
      <c r="B28" s="103">
        <f t="shared" si="7"/>
        <v>43672</v>
      </c>
      <c r="C28" s="110"/>
      <c r="D28" s="110"/>
      <c r="E28" s="110"/>
      <c r="F28" s="110"/>
      <c r="G28" s="110"/>
      <c r="H28" s="110"/>
      <c r="I28" s="16"/>
      <c r="J28" s="9" t="str">
        <f t="shared" si="1"/>
        <v>-</v>
      </c>
      <c r="K28" s="112"/>
      <c r="L28" s="112"/>
      <c r="M28" s="112"/>
      <c r="O28" s="19">
        <f t="shared" si="2"/>
        <v>0</v>
      </c>
      <c r="P28" s="19">
        <f>IFERROR(FIND("MS",#REF!,5),0)</f>
        <v>0</v>
      </c>
      <c r="Q28" s="19">
        <f t="shared" si="15"/>
        <v>0</v>
      </c>
      <c r="R28" s="19">
        <f>IFERROR(FIND("MS",D28,5),0)</f>
        <v>0</v>
      </c>
      <c r="S28" s="19">
        <f t="shared" si="13"/>
        <v>0</v>
      </c>
      <c r="T28" s="19">
        <f t="shared" si="13"/>
        <v>0</v>
      </c>
      <c r="U28" s="19">
        <f t="shared" si="13"/>
        <v>0</v>
      </c>
      <c r="W28" s="19">
        <f t="shared" si="14"/>
        <v>0</v>
      </c>
      <c r="X28" s="19">
        <f t="shared" si="14"/>
        <v>0</v>
      </c>
      <c r="Z28" s="19">
        <f t="shared" si="8"/>
        <v>0</v>
      </c>
      <c r="AA28" s="19">
        <f t="shared" si="8"/>
        <v>0</v>
      </c>
      <c r="AB28" s="19">
        <f t="shared" si="8"/>
        <v>0</v>
      </c>
      <c r="AC28" s="19">
        <f t="shared" si="8"/>
        <v>0</v>
      </c>
      <c r="AD28" s="19">
        <f t="shared" si="8"/>
        <v>0</v>
      </c>
      <c r="AE28" s="19">
        <f t="shared" si="8"/>
        <v>0</v>
      </c>
      <c r="AF28" s="19">
        <f t="shared" si="8"/>
        <v>0</v>
      </c>
      <c r="AG28" s="19">
        <f t="shared" si="8"/>
        <v>0</v>
      </c>
      <c r="AH28" s="19">
        <f t="shared" si="8"/>
        <v>0</v>
      </c>
      <c r="AJ28" s="19">
        <f t="shared" si="9"/>
        <v>0</v>
      </c>
    </row>
    <row r="29" spans="1:36" ht="35.1" customHeight="1">
      <c r="A29" s="102">
        <f t="shared" si="10"/>
        <v>43673</v>
      </c>
      <c r="B29" s="103">
        <f t="shared" si="7"/>
        <v>43673</v>
      </c>
      <c r="C29" s="110"/>
      <c r="D29" s="110"/>
      <c r="E29" s="110"/>
      <c r="F29" s="110"/>
      <c r="G29" s="110"/>
      <c r="H29" s="110"/>
      <c r="I29" s="16"/>
      <c r="J29" s="9" t="str">
        <f t="shared" si="1"/>
        <v>-</v>
      </c>
      <c r="K29" s="112"/>
      <c r="L29" s="112"/>
      <c r="M29" s="112"/>
      <c r="O29" s="19">
        <f t="shared" si="2"/>
        <v>0</v>
      </c>
      <c r="P29" s="19">
        <f>IFERROR(FIND("MS",#REF!,5),0)</f>
        <v>0</v>
      </c>
      <c r="Q29" s="19">
        <f t="shared" si="15"/>
        <v>0</v>
      </c>
      <c r="R29" s="19">
        <f>IFERROR(FIND("MS",D29,5),0)</f>
        <v>0</v>
      </c>
      <c r="S29" s="19">
        <f t="shared" si="13"/>
        <v>0</v>
      </c>
      <c r="T29" s="19">
        <f t="shared" si="13"/>
        <v>0</v>
      </c>
      <c r="U29" s="19">
        <f t="shared" si="13"/>
        <v>0</v>
      </c>
      <c r="V29" s="19"/>
      <c r="W29" s="19">
        <f t="shared" si="14"/>
        <v>0</v>
      </c>
      <c r="X29" s="19">
        <f t="shared" si="14"/>
        <v>0</v>
      </c>
      <c r="Z29" s="19">
        <f t="shared" si="8"/>
        <v>0</v>
      </c>
      <c r="AA29" s="19">
        <f t="shared" si="8"/>
        <v>0</v>
      </c>
      <c r="AB29" s="19">
        <f t="shared" si="8"/>
        <v>0</v>
      </c>
      <c r="AC29" s="19">
        <f t="shared" si="8"/>
        <v>0</v>
      </c>
      <c r="AD29" s="19">
        <f t="shared" si="8"/>
        <v>0</v>
      </c>
      <c r="AE29" s="19">
        <f t="shared" si="8"/>
        <v>0</v>
      </c>
      <c r="AF29" s="19">
        <f t="shared" si="8"/>
        <v>0</v>
      </c>
      <c r="AG29" s="19">
        <f t="shared" si="8"/>
        <v>0</v>
      </c>
      <c r="AH29" s="19">
        <f t="shared" si="8"/>
        <v>0</v>
      </c>
      <c r="AJ29" s="19">
        <f t="shared" si="9"/>
        <v>0</v>
      </c>
    </row>
    <row r="30" spans="1:36" ht="35.1" customHeight="1">
      <c r="A30" s="102">
        <f t="shared" si="10"/>
        <v>43674</v>
      </c>
      <c r="B30" s="103">
        <f t="shared" si="7"/>
        <v>43674</v>
      </c>
      <c r="C30" s="110"/>
      <c r="D30" s="110"/>
      <c r="E30" s="110"/>
      <c r="F30" s="110"/>
      <c r="G30" s="110"/>
      <c r="H30" s="110"/>
      <c r="I30" s="16"/>
      <c r="J30" s="9" t="str">
        <f t="shared" si="1"/>
        <v>-</v>
      </c>
      <c r="K30" s="112"/>
      <c r="L30" s="112"/>
      <c r="M30" s="112"/>
      <c r="O30" s="19">
        <f t="shared" si="2"/>
        <v>0</v>
      </c>
      <c r="P30" s="19">
        <f>IFERROR(FIND("MS",D30,5),0)</f>
        <v>0</v>
      </c>
      <c r="Q30" s="19">
        <f t="shared" si="15"/>
        <v>0</v>
      </c>
      <c r="R30" s="19">
        <f>IFERROR(FIND("MS",F30,5),0)</f>
        <v>0</v>
      </c>
      <c r="S30" s="19">
        <f t="shared" si="13"/>
        <v>0</v>
      </c>
      <c r="T30" s="19">
        <f t="shared" si="13"/>
        <v>0</v>
      </c>
      <c r="U30" s="19">
        <f t="shared" si="13"/>
        <v>0</v>
      </c>
      <c r="V30" s="19"/>
      <c r="W30" s="19">
        <f t="shared" si="14"/>
        <v>0</v>
      </c>
      <c r="X30" s="19">
        <f t="shared" si="14"/>
        <v>0</v>
      </c>
      <c r="Z30" s="19">
        <f t="shared" si="8"/>
        <v>0</v>
      </c>
      <c r="AA30" s="19">
        <f t="shared" si="8"/>
        <v>0</v>
      </c>
      <c r="AB30" s="19">
        <f t="shared" si="8"/>
        <v>0</v>
      </c>
      <c r="AC30" s="19">
        <f t="shared" si="8"/>
        <v>0</v>
      </c>
      <c r="AD30" s="19">
        <f t="shared" si="8"/>
        <v>0</v>
      </c>
      <c r="AE30" s="19">
        <f t="shared" si="8"/>
        <v>0</v>
      </c>
      <c r="AF30" s="19">
        <f t="shared" si="8"/>
        <v>0</v>
      </c>
      <c r="AG30" s="19">
        <f t="shared" si="8"/>
        <v>0</v>
      </c>
      <c r="AH30" s="19">
        <f t="shared" si="8"/>
        <v>0</v>
      </c>
      <c r="AJ30" s="19">
        <f t="shared" si="9"/>
        <v>0</v>
      </c>
    </row>
    <row r="31" spans="1:36" s="19" customFormat="1" ht="35.1" customHeight="1">
      <c r="A31" s="102">
        <f t="shared" si="10"/>
        <v>43675</v>
      </c>
      <c r="B31" s="103">
        <f t="shared" si="7"/>
        <v>43675</v>
      </c>
      <c r="C31" s="110"/>
      <c r="D31" s="110"/>
      <c r="E31" s="110"/>
      <c r="F31" s="110"/>
      <c r="G31" s="110"/>
      <c r="H31" s="110"/>
      <c r="I31" s="16"/>
      <c r="J31" s="9" t="str">
        <f t="shared" si="1"/>
        <v>-</v>
      </c>
      <c r="K31" s="112"/>
      <c r="L31" s="112"/>
      <c r="M31" s="112"/>
      <c r="O31" s="19">
        <f>IFERROR(FIND("MS",#REF!,5),0)</f>
        <v>0</v>
      </c>
      <c r="P31" s="19">
        <f>IFERROR(FIND("MS",C31,5),0)</f>
        <v>0</v>
      </c>
      <c r="Q31" s="19">
        <f>IFERROR(FIND("MS",#REF!,5),0)</f>
        <v>0</v>
      </c>
      <c r="R31" s="19">
        <f>IFERROR(FIND("MS",F31,5),0)</f>
        <v>0</v>
      </c>
      <c r="S31" s="19">
        <f t="shared" si="13"/>
        <v>0</v>
      </c>
      <c r="T31" s="19">
        <f t="shared" si="13"/>
        <v>0</v>
      </c>
      <c r="U31" s="19">
        <f t="shared" si="13"/>
        <v>0</v>
      </c>
      <c r="W31" s="19">
        <f t="shared" si="14"/>
        <v>0</v>
      </c>
      <c r="X31" s="19">
        <f t="shared" si="14"/>
        <v>0</v>
      </c>
      <c r="Z31" s="19">
        <f t="shared" si="8"/>
        <v>0</v>
      </c>
      <c r="AA31" s="19">
        <f t="shared" si="8"/>
        <v>0</v>
      </c>
      <c r="AB31" s="19">
        <f t="shared" si="8"/>
        <v>0</v>
      </c>
      <c r="AC31" s="19">
        <f t="shared" si="8"/>
        <v>0</v>
      </c>
      <c r="AD31" s="19">
        <f t="shared" si="8"/>
        <v>0</v>
      </c>
      <c r="AE31" s="19">
        <f t="shared" si="8"/>
        <v>0</v>
      </c>
      <c r="AF31" s="19">
        <f t="shared" si="8"/>
        <v>0</v>
      </c>
      <c r="AG31" s="19">
        <f t="shared" si="8"/>
        <v>0</v>
      </c>
      <c r="AH31" s="19">
        <f t="shared" si="8"/>
        <v>0</v>
      </c>
      <c r="AJ31" s="19">
        <f t="shared" si="9"/>
        <v>0</v>
      </c>
    </row>
    <row r="32" spans="1:36" s="19" customFormat="1" ht="35.1" customHeight="1">
      <c r="A32" s="102">
        <f t="shared" si="10"/>
        <v>43676</v>
      </c>
      <c r="B32" s="103">
        <f t="shared" si="7"/>
        <v>43676</v>
      </c>
      <c r="C32" s="110"/>
      <c r="D32" s="110"/>
      <c r="E32" s="110"/>
      <c r="F32" s="110"/>
      <c r="G32" s="110"/>
      <c r="H32" s="110"/>
      <c r="I32" s="17"/>
      <c r="J32" s="9" t="str">
        <f t="shared" si="1"/>
        <v>-</v>
      </c>
      <c r="K32" s="112"/>
      <c r="L32" s="112"/>
      <c r="M32" s="112"/>
      <c r="O32" s="19">
        <f>IFERROR(FIND("MS",#REF!,5),0)</f>
        <v>0</v>
      </c>
      <c r="P32" s="19">
        <f>IFERROR(FIND("MS",C32,5),0)</f>
        <v>0</v>
      </c>
      <c r="Q32" s="19">
        <f>IFERROR(FIND("MS",#REF!,5),0)</f>
        <v>0</v>
      </c>
      <c r="R32" s="19">
        <f>IFERROR(FIND("MS",D32,5),0)</f>
        <v>0</v>
      </c>
      <c r="S32" s="19">
        <f t="shared" si="13"/>
        <v>0</v>
      </c>
      <c r="T32" s="19">
        <f t="shared" si="13"/>
        <v>0</v>
      </c>
      <c r="U32" s="19">
        <f t="shared" si="13"/>
        <v>0</v>
      </c>
      <c r="W32" s="19">
        <f t="shared" si="14"/>
        <v>0</v>
      </c>
      <c r="X32" s="19">
        <f t="shared" si="14"/>
        <v>0</v>
      </c>
      <c r="Z32" s="19">
        <f t="shared" si="8"/>
        <v>0</v>
      </c>
      <c r="AA32" s="19">
        <f t="shared" si="8"/>
        <v>0</v>
      </c>
      <c r="AB32" s="19">
        <f t="shared" si="8"/>
        <v>0</v>
      </c>
      <c r="AC32" s="19">
        <f t="shared" si="8"/>
        <v>0</v>
      </c>
      <c r="AD32" s="19">
        <f t="shared" si="8"/>
        <v>0</v>
      </c>
      <c r="AE32" s="19">
        <f t="shared" si="8"/>
        <v>0</v>
      </c>
      <c r="AF32" s="19">
        <f t="shared" si="8"/>
        <v>0</v>
      </c>
      <c r="AG32" s="19">
        <f t="shared" si="8"/>
        <v>0</v>
      </c>
      <c r="AH32" s="19">
        <f t="shared" si="8"/>
        <v>0</v>
      </c>
      <c r="AJ32" s="19">
        <f t="shared" si="9"/>
        <v>0</v>
      </c>
    </row>
    <row r="33" spans="1:36" ht="35.1" customHeight="1">
      <c r="A33" s="102">
        <f>A32+1</f>
        <v>43677</v>
      </c>
      <c r="B33" s="103">
        <f t="shared" si="7"/>
        <v>43677</v>
      </c>
      <c r="C33" s="110"/>
      <c r="D33" s="110"/>
      <c r="E33" s="110"/>
      <c r="F33" s="110"/>
      <c r="G33" s="110"/>
      <c r="H33" s="110"/>
      <c r="I33" s="17"/>
      <c r="J33" s="9" t="str">
        <f t="shared" si="1"/>
        <v>-</v>
      </c>
      <c r="K33" s="112"/>
      <c r="L33" s="112"/>
      <c r="M33" s="112"/>
      <c r="O33" s="19">
        <f>IFERROR(FIND("MS",C33,5),0)</f>
        <v>0</v>
      </c>
      <c r="P33" s="19">
        <f>IFERROR(FIND("MS",#REF!,5),0)</f>
        <v>0</v>
      </c>
      <c r="Q33" s="19">
        <f>IFERROR(FIND("MS",E33,5),0)</f>
        <v>0</v>
      </c>
      <c r="R33" s="19">
        <f>IFERROR(FIND("MS",D33,5),0)</f>
        <v>0</v>
      </c>
      <c r="S33" s="19">
        <f t="shared" si="13"/>
        <v>0</v>
      </c>
      <c r="T33" s="19">
        <f t="shared" si="13"/>
        <v>0</v>
      </c>
      <c r="U33" s="19">
        <f t="shared" si="13"/>
        <v>0</v>
      </c>
      <c r="V33" s="19"/>
      <c r="W33" s="19">
        <f t="shared" si="14"/>
        <v>0</v>
      </c>
      <c r="X33" s="19">
        <f t="shared" si="14"/>
        <v>0</v>
      </c>
      <c r="Z33" s="19">
        <f t="shared" si="8"/>
        <v>0</v>
      </c>
      <c r="AA33" s="19">
        <f t="shared" si="8"/>
        <v>0</v>
      </c>
      <c r="AB33" s="19">
        <f t="shared" si="8"/>
        <v>0</v>
      </c>
      <c r="AC33" s="19">
        <f t="shared" si="8"/>
        <v>0</v>
      </c>
      <c r="AD33" s="19">
        <f t="shared" si="8"/>
        <v>0</v>
      </c>
      <c r="AE33" s="19">
        <f t="shared" si="8"/>
        <v>0</v>
      </c>
      <c r="AF33" s="19">
        <f t="shared" si="8"/>
        <v>0</v>
      </c>
      <c r="AG33" s="19">
        <f t="shared" si="8"/>
        <v>0</v>
      </c>
      <c r="AH33" s="19">
        <f t="shared" si="8"/>
        <v>0</v>
      </c>
      <c r="AJ33" s="19">
        <f t="shared" si="9"/>
        <v>0</v>
      </c>
    </row>
    <row r="34" spans="1:36" s="19" customFormat="1" ht="35.1" customHeight="1">
      <c r="A34" s="26"/>
      <c r="B34" s="27"/>
      <c r="C34" s="28"/>
      <c r="D34" s="29"/>
      <c r="E34" s="30"/>
      <c r="F34" s="30"/>
      <c r="G34" s="28"/>
      <c r="H34" s="31"/>
      <c r="I34" s="6"/>
      <c r="J34" s="32"/>
      <c r="K34" s="33"/>
      <c r="L34" s="34"/>
      <c r="M34" s="8"/>
      <c r="O34" s="19">
        <f t="shared" si="13"/>
        <v>0</v>
      </c>
      <c r="P34" s="19">
        <f t="shared" si="13"/>
        <v>0</v>
      </c>
      <c r="Q34" s="19">
        <f t="shared" si="13"/>
        <v>0</v>
      </c>
      <c r="R34" s="19">
        <f t="shared" si="13"/>
        <v>0</v>
      </c>
      <c r="S34" s="19">
        <f t="shared" si="13"/>
        <v>0</v>
      </c>
      <c r="T34" s="19">
        <f t="shared" si="13"/>
        <v>0</v>
      </c>
      <c r="U34" s="19">
        <f t="shared" si="13"/>
        <v>0</v>
      </c>
      <c r="W34" s="19">
        <f t="shared" si="14"/>
        <v>0</v>
      </c>
      <c r="X34" s="19">
        <f t="shared" si="14"/>
        <v>0</v>
      </c>
      <c r="Z34" s="19">
        <f t="shared" si="8"/>
        <v>0</v>
      </c>
      <c r="AA34" s="19">
        <f t="shared" si="8"/>
        <v>0</v>
      </c>
      <c r="AB34" s="19">
        <f t="shared" si="8"/>
        <v>0</v>
      </c>
      <c r="AC34" s="19">
        <f t="shared" si="8"/>
        <v>0</v>
      </c>
      <c r="AD34" s="19">
        <f t="shared" si="8"/>
        <v>0</v>
      </c>
      <c r="AE34" s="19">
        <f t="shared" si="8"/>
        <v>0</v>
      </c>
      <c r="AF34" s="19">
        <f t="shared" si="8"/>
        <v>0</v>
      </c>
      <c r="AG34" s="19">
        <f t="shared" si="8"/>
        <v>0</v>
      </c>
      <c r="AH34" s="19">
        <f t="shared" si="8"/>
        <v>0</v>
      </c>
      <c r="AJ34" s="19">
        <f t="shared" si="9"/>
        <v>0</v>
      </c>
    </row>
    <row r="35" spans="1:36" s="19" customFormat="1" ht="35.1" customHeight="1">
      <c r="A35" s="26"/>
      <c r="B35" s="27"/>
      <c r="C35" s="28"/>
      <c r="D35" s="29"/>
      <c r="E35" s="30"/>
      <c r="F35" s="30"/>
      <c r="G35" s="28"/>
      <c r="H35" s="31"/>
      <c r="I35" s="6"/>
      <c r="J35" s="32"/>
      <c r="K35" s="33"/>
      <c r="L35" s="34"/>
      <c r="M35" s="8"/>
      <c r="O35" s="19">
        <f t="shared" ref="O35:U37" si="16">IFERROR(FIND("MS",C35,5),0)</f>
        <v>0</v>
      </c>
      <c r="P35" s="19">
        <f t="shared" si="16"/>
        <v>0</v>
      </c>
      <c r="Q35" s="19">
        <f t="shared" si="16"/>
        <v>0</v>
      </c>
      <c r="R35" s="19">
        <f t="shared" si="16"/>
        <v>0</v>
      </c>
      <c r="S35" s="19">
        <f t="shared" si="16"/>
        <v>0</v>
      </c>
      <c r="T35" s="19">
        <f t="shared" si="16"/>
        <v>0</v>
      </c>
      <c r="U35" s="19">
        <f t="shared" si="16"/>
        <v>0</v>
      </c>
      <c r="W35" s="19">
        <f t="shared" si="14"/>
        <v>0</v>
      </c>
      <c r="X35" s="19">
        <f t="shared" si="14"/>
        <v>0</v>
      </c>
      <c r="Z35" s="19">
        <f t="shared" si="8"/>
        <v>0</v>
      </c>
      <c r="AA35" s="19">
        <f t="shared" si="8"/>
        <v>0</v>
      </c>
      <c r="AB35" s="19">
        <f t="shared" si="8"/>
        <v>0</v>
      </c>
      <c r="AC35" s="19">
        <f t="shared" si="8"/>
        <v>0</v>
      </c>
      <c r="AD35" s="19">
        <f t="shared" si="8"/>
        <v>0</v>
      </c>
      <c r="AE35" s="19">
        <f t="shared" si="8"/>
        <v>0</v>
      </c>
      <c r="AF35" s="19">
        <f t="shared" si="8"/>
        <v>0</v>
      </c>
      <c r="AG35" s="19">
        <f t="shared" si="8"/>
        <v>0</v>
      </c>
      <c r="AH35" s="19">
        <f t="shared" si="8"/>
        <v>0</v>
      </c>
      <c r="AJ35" s="19">
        <f t="shared" si="9"/>
        <v>0</v>
      </c>
    </row>
    <row r="36" spans="1:36" ht="25.15" customHeight="1">
      <c r="A36" s="26"/>
      <c r="B36" s="27"/>
      <c r="C36" s="28"/>
      <c r="D36" s="29"/>
      <c r="E36" s="30"/>
      <c r="F36" s="30"/>
      <c r="G36" s="28"/>
      <c r="H36" s="31"/>
      <c r="I36" s="6"/>
      <c r="J36" s="32"/>
      <c r="K36" s="33"/>
      <c r="L36" s="34"/>
      <c r="M36" s="8"/>
      <c r="O36" s="19">
        <f t="shared" si="16"/>
        <v>0</v>
      </c>
      <c r="P36" s="19">
        <f t="shared" si="16"/>
        <v>0</v>
      </c>
      <c r="Q36" s="19">
        <f t="shared" si="16"/>
        <v>0</v>
      </c>
      <c r="R36" s="19">
        <f t="shared" si="16"/>
        <v>0</v>
      </c>
      <c r="S36" s="19">
        <f t="shared" si="16"/>
        <v>0</v>
      </c>
      <c r="T36" s="19">
        <f t="shared" si="16"/>
        <v>0</v>
      </c>
      <c r="U36" s="19">
        <f t="shared" si="16"/>
        <v>0</v>
      </c>
      <c r="V36" s="19"/>
      <c r="W36" s="19">
        <f t="shared" si="14"/>
        <v>0</v>
      </c>
      <c r="X36" s="19">
        <f t="shared" si="14"/>
        <v>0</v>
      </c>
      <c r="Z36" s="19">
        <f t="shared" si="8"/>
        <v>0</v>
      </c>
      <c r="AA36" s="19">
        <f t="shared" si="8"/>
        <v>0</v>
      </c>
      <c r="AB36" s="19">
        <f t="shared" si="8"/>
        <v>0</v>
      </c>
      <c r="AC36" s="19">
        <f t="shared" si="8"/>
        <v>0</v>
      </c>
      <c r="AD36" s="19">
        <f t="shared" si="8"/>
        <v>0</v>
      </c>
      <c r="AE36" s="19">
        <f t="shared" si="8"/>
        <v>0</v>
      </c>
      <c r="AF36" s="19">
        <f t="shared" si="8"/>
        <v>0</v>
      </c>
      <c r="AG36" s="19">
        <f t="shared" si="8"/>
        <v>0</v>
      </c>
      <c r="AH36" s="19">
        <f t="shared" si="8"/>
        <v>0</v>
      </c>
      <c r="AJ36" s="19">
        <f t="shared" si="9"/>
        <v>0</v>
      </c>
    </row>
    <row r="37" spans="1:36" ht="25.15" customHeight="1" thickBot="1">
      <c r="A37" s="35"/>
      <c r="B37" s="36"/>
      <c r="C37" s="6"/>
      <c r="D37" s="6"/>
      <c r="E37" s="6"/>
      <c r="F37" s="6"/>
      <c r="G37" s="6"/>
      <c r="H37" s="6"/>
      <c r="I37" s="6"/>
      <c r="J37" s="32"/>
      <c r="K37" s="6"/>
      <c r="L37" s="6"/>
      <c r="M37" s="1"/>
      <c r="O37" s="19">
        <f t="shared" si="16"/>
        <v>0</v>
      </c>
      <c r="P37" s="19">
        <f t="shared" si="16"/>
        <v>0</v>
      </c>
      <c r="Q37" s="19">
        <f t="shared" si="16"/>
        <v>0</v>
      </c>
      <c r="R37" s="19">
        <f t="shared" si="16"/>
        <v>0</v>
      </c>
      <c r="S37" s="19">
        <f t="shared" si="16"/>
        <v>0</v>
      </c>
      <c r="T37" s="19">
        <f t="shared" si="16"/>
        <v>0</v>
      </c>
      <c r="U37" s="19">
        <f t="shared" si="16"/>
        <v>0</v>
      </c>
      <c r="V37" s="19"/>
      <c r="W37" s="19">
        <f t="shared" si="14"/>
        <v>0</v>
      </c>
      <c r="X37" s="19">
        <f t="shared" si="14"/>
        <v>0</v>
      </c>
      <c r="Z37" s="19">
        <f t="shared" si="8"/>
        <v>0</v>
      </c>
      <c r="AA37" s="19">
        <f t="shared" si="8"/>
        <v>0</v>
      </c>
      <c r="AB37" s="19">
        <f t="shared" si="8"/>
        <v>0</v>
      </c>
      <c r="AC37" s="19">
        <f t="shared" si="8"/>
        <v>0</v>
      </c>
      <c r="AD37" s="19">
        <f t="shared" si="8"/>
        <v>0</v>
      </c>
      <c r="AE37" s="19">
        <f t="shared" si="8"/>
        <v>0</v>
      </c>
      <c r="AF37" s="19">
        <f t="shared" si="8"/>
        <v>0</v>
      </c>
      <c r="AG37" s="19">
        <f t="shared" si="8"/>
        <v>0</v>
      </c>
      <c r="AH37" s="19">
        <f t="shared" si="8"/>
        <v>0</v>
      </c>
      <c r="AJ37" s="19">
        <f t="shared" si="9"/>
        <v>0</v>
      </c>
    </row>
    <row r="38" spans="1:36" ht="25.15" customHeight="1" thickBot="1">
      <c r="A38" s="544" t="s">
        <v>54</v>
      </c>
      <c r="B38" s="545"/>
      <c r="C38" s="545"/>
      <c r="D38" s="545"/>
      <c r="E38" s="545"/>
      <c r="F38" s="545"/>
      <c r="G38" s="545"/>
      <c r="H38" s="545"/>
      <c r="I38" s="545"/>
      <c r="J38" s="545"/>
      <c r="K38" s="545"/>
      <c r="L38" s="545"/>
      <c r="M38" s="545"/>
      <c r="N38" s="545"/>
      <c r="O38" s="37"/>
    </row>
    <row r="39" spans="1:36" ht="38.25" customHeight="1" thickBot="1">
      <c r="A39" s="546" t="s">
        <v>57</v>
      </c>
      <c r="B39" s="548" t="s">
        <v>51</v>
      </c>
      <c r="C39" s="548"/>
      <c r="D39" s="548"/>
      <c r="E39" s="548"/>
      <c r="F39" s="548"/>
      <c r="G39" s="549"/>
      <c r="H39" s="550" t="s">
        <v>55</v>
      </c>
      <c r="I39" s="551"/>
      <c r="J39" s="551"/>
      <c r="K39" s="551"/>
      <c r="L39" s="551"/>
      <c r="M39" s="551"/>
      <c r="N39" s="552" t="s">
        <v>58</v>
      </c>
      <c r="O39" s="38"/>
    </row>
    <row r="40" spans="1:36" ht="25.15" customHeight="1" thickBot="1">
      <c r="A40" s="547"/>
      <c r="B40" s="554">
        <f>A3</f>
        <v>43647</v>
      </c>
      <c r="C40" s="555"/>
      <c r="D40" s="97" t="s">
        <v>15</v>
      </c>
      <c r="E40" s="575" t="s">
        <v>50</v>
      </c>
      <c r="F40" s="576"/>
      <c r="G40" s="577"/>
      <c r="H40" s="578" t="s">
        <v>56</v>
      </c>
      <c r="I40" s="579"/>
      <c r="J40" s="580"/>
      <c r="K40" s="581" t="s">
        <v>52</v>
      </c>
      <c r="L40" s="582"/>
      <c r="M40" s="582"/>
      <c r="N40" s="553"/>
      <c r="O40" s="23"/>
    </row>
    <row r="41" spans="1:36" ht="25.15" customHeight="1" thickBot="1">
      <c r="A41" s="39"/>
      <c r="B41" s="568" t="str">
        <f>'TÜM YIL SAAT HESAPLAMA '!C2</f>
        <v>A kişisi</v>
      </c>
      <c r="C41" s="569"/>
      <c r="D41" s="98">
        <f t="shared" ref="D41:D54" si="17">(D75*I75)+(E75*K75)+(G75*L75)+(A41)+N41</f>
        <v>40</v>
      </c>
      <c r="E41" s="89" t="str">
        <f>K58</f>
        <v>A kişisi (MS)</v>
      </c>
      <c r="F41" s="90"/>
      <c r="G41" s="91">
        <f t="shared" ref="G41:G54" si="18">(L58*I75)+(M58*I75)+(N58*I75)-(L41*I75)+(L41*L75)+(O58*K75)+(A41)</f>
        <v>0</v>
      </c>
      <c r="H41" s="583" t="str">
        <f>B41</f>
        <v>A kişisi</v>
      </c>
      <c r="I41" s="583"/>
      <c r="J41" s="571"/>
      <c r="K41" s="572"/>
      <c r="L41" s="584"/>
      <c r="M41" s="585"/>
      <c r="N41" s="99"/>
      <c r="O41" s="40"/>
      <c r="P41" s="40"/>
    </row>
    <row r="42" spans="1:36" ht="25.15" customHeight="1" thickBot="1">
      <c r="A42" s="41"/>
      <c r="B42" s="568" t="str">
        <f>'TÜM YIL SAAT HESAPLAMA '!G2</f>
        <v>C kişisi</v>
      </c>
      <c r="C42" s="569"/>
      <c r="D42" s="98">
        <f t="shared" si="17"/>
        <v>0</v>
      </c>
      <c r="E42" s="92" t="str">
        <f t="shared" ref="E42:E54" si="19">K59</f>
        <v>C kişisi (MS)</v>
      </c>
      <c r="F42" s="93"/>
      <c r="G42" s="91">
        <f t="shared" si="18"/>
        <v>0</v>
      </c>
      <c r="H42" s="570" t="str">
        <f>B42</f>
        <v>C kişisi</v>
      </c>
      <c r="I42" s="570"/>
      <c r="J42" s="571"/>
      <c r="K42" s="572"/>
      <c r="L42" s="573"/>
      <c r="M42" s="574"/>
      <c r="N42" s="100"/>
      <c r="O42" s="40"/>
      <c r="P42" s="40"/>
    </row>
    <row r="43" spans="1:36" ht="25.15" customHeight="1" thickBot="1">
      <c r="A43" s="41"/>
      <c r="B43" s="568" t="str">
        <f>'TÜM YIL SAAT HESAPLAMA '!I2</f>
        <v>D kişisi</v>
      </c>
      <c r="C43" s="569"/>
      <c r="D43" s="98">
        <f t="shared" si="17"/>
        <v>0</v>
      </c>
      <c r="E43" s="92" t="str">
        <f t="shared" si="19"/>
        <v>D kişisi (MS)</v>
      </c>
      <c r="F43" s="93"/>
      <c r="G43" s="91">
        <f t="shared" si="18"/>
        <v>0</v>
      </c>
      <c r="H43" s="570" t="str">
        <f t="shared" ref="H43:H51" si="20">B43</f>
        <v>D kişisi</v>
      </c>
      <c r="I43" s="570"/>
      <c r="J43" s="571"/>
      <c r="K43" s="572"/>
      <c r="L43" s="573"/>
      <c r="M43" s="574"/>
      <c r="N43" s="101"/>
      <c r="O43" s="40"/>
      <c r="P43" s="42"/>
    </row>
    <row r="44" spans="1:36" ht="25.15" customHeight="1" thickBot="1">
      <c r="A44" s="41"/>
      <c r="B44" s="568" t="str">
        <f>'TÜM YIL SAAT HESAPLAMA '!K2</f>
        <v>E kişisi</v>
      </c>
      <c r="C44" s="569"/>
      <c r="D44" s="98">
        <f t="shared" si="17"/>
        <v>0</v>
      </c>
      <c r="E44" s="92" t="str">
        <f t="shared" si="19"/>
        <v>E kişisi (MS)</v>
      </c>
      <c r="F44" s="93"/>
      <c r="G44" s="91">
        <f t="shared" si="18"/>
        <v>0</v>
      </c>
      <c r="H44" s="570" t="str">
        <f t="shared" si="20"/>
        <v>E kişisi</v>
      </c>
      <c r="I44" s="570"/>
      <c r="J44" s="571"/>
      <c r="K44" s="586"/>
      <c r="L44" s="587"/>
      <c r="M44" s="587"/>
      <c r="N44" s="101"/>
      <c r="O44" s="40"/>
      <c r="P44" s="42"/>
    </row>
    <row r="45" spans="1:36" ht="24.6" customHeight="1" thickBot="1">
      <c r="A45" s="41"/>
      <c r="B45" s="588" t="str">
        <f>'TÜM YIL SAAT HESAPLAMA '!M2</f>
        <v>F kişisi</v>
      </c>
      <c r="C45" s="569"/>
      <c r="D45" s="98">
        <f t="shared" si="17"/>
        <v>40</v>
      </c>
      <c r="E45" s="92" t="str">
        <f t="shared" si="19"/>
        <v>F kişisi (MS)</v>
      </c>
      <c r="F45" s="93"/>
      <c r="G45" s="91">
        <f t="shared" si="18"/>
        <v>0</v>
      </c>
      <c r="H45" s="570" t="str">
        <f t="shared" si="20"/>
        <v>F kişisi</v>
      </c>
      <c r="I45" s="570"/>
      <c r="J45" s="571"/>
      <c r="K45" s="572"/>
      <c r="L45" s="573"/>
      <c r="M45" s="574"/>
      <c r="N45" s="101"/>
      <c r="O45" s="40"/>
      <c r="P45" s="42"/>
    </row>
    <row r="46" spans="1:36" ht="25.15" customHeight="1" thickBot="1">
      <c r="A46" s="41"/>
      <c r="B46" s="568" t="str">
        <f>'TÜM YIL SAAT HESAPLAMA '!O2</f>
        <v>G kişisi</v>
      </c>
      <c r="C46" s="569"/>
      <c r="D46" s="98">
        <f t="shared" si="17"/>
        <v>40</v>
      </c>
      <c r="E46" s="92" t="str">
        <f t="shared" si="19"/>
        <v>G kişisi (MS)</v>
      </c>
      <c r="F46" s="93"/>
      <c r="G46" s="91">
        <f t="shared" si="18"/>
        <v>0</v>
      </c>
      <c r="H46" s="570" t="str">
        <f t="shared" si="20"/>
        <v>G kişisi</v>
      </c>
      <c r="I46" s="570"/>
      <c r="J46" s="571"/>
      <c r="K46" s="572"/>
      <c r="L46" s="573"/>
      <c r="M46" s="574"/>
      <c r="N46" s="101"/>
      <c r="O46" s="40"/>
      <c r="P46" s="42"/>
    </row>
    <row r="47" spans="1:36" ht="25.15" customHeight="1" thickBot="1">
      <c r="A47" s="41"/>
      <c r="B47" s="568" t="str">
        <f>'TÜM YIL SAAT HESAPLAMA '!Q2</f>
        <v>H kişisi</v>
      </c>
      <c r="C47" s="569"/>
      <c r="D47" s="98">
        <f t="shared" si="17"/>
        <v>15.5</v>
      </c>
      <c r="E47" s="92" t="str">
        <f t="shared" si="19"/>
        <v>H kişisi (MS)</v>
      </c>
      <c r="F47" s="93"/>
      <c r="G47" s="91">
        <f t="shared" si="18"/>
        <v>0</v>
      </c>
      <c r="H47" s="570" t="str">
        <f t="shared" si="20"/>
        <v>H kişisi</v>
      </c>
      <c r="I47" s="570"/>
      <c r="J47" s="571"/>
      <c r="K47" s="572"/>
      <c r="L47" s="573"/>
      <c r="M47" s="574"/>
      <c r="N47" s="101"/>
      <c r="O47" s="40"/>
      <c r="P47" s="42"/>
    </row>
    <row r="48" spans="1:36" ht="25.15" customHeight="1" thickBot="1">
      <c r="A48" s="41"/>
      <c r="B48" s="568" t="str">
        <f>'TÜM YIL SAAT HESAPLAMA '!S2</f>
        <v>I kişisi</v>
      </c>
      <c r="C48" s="569"/>
      <c r="D48" s="98">
        <f t="shared" si="17"/>
        <v>40</v>
      </c>
      <c r="E48" s="92" t="str">
        <f t="shared" si="19"/>
        <v>I kişisi (MS)</v>
      </c>
      <c r="F48" s="93"/>
      <c r="G48" s="94">
        <f t="shared" si="18"/>
        <v>0</v>
      </c>
      <c r="H48" s="591" t="str">
        <f t="shared" si="20"/>
        <v>I kişisi</v>
      </c>
      <c r="I48" s="592"/>
      <c r="J48" s="571"/>
      <c r="K48" s="572"/>
      <c r="L48" s="573"/>
      <c r="M48" s="574"/>
      <c r="N48" s="101"/>
      <c r="O48" s="40"/>
      <c r="P48" s="42"/>
    </row>
    <row r="49" spans="1:17" ht="25.15" customHeight="1" thickBot="1">
      <c r="A49" s="41"/>
      <c r="B49" s="568" t="s">
        <v>173</v>
      </c>
      <c r="C49" s="569"/>
      <c r="D49" s="98">
        <f t="shared" si="17"/>
        <v>40</v>
      </c>
      <c r="E49" s="92" t="str">
        <f t="shared" si="19"/>
        <v>J kişisi (MS)</v>
      </c>
      <c r="F49" s="93"/>
      <c r="G49" s="94">
        <f t="shared" si="18"/>
        <v>0</v>
      </c>
      <c r="H49" s="591" t="str">
        <f t="shared" si="20"/>
        <v>J kişisi</v>
      </c>
      <c r="I49" s="592"/>
      <c r="J49" s="571"/>
      <c r="K49" s="572"/>
      <c r="L49" s="573"/>
      <c r="M49" s="574"/>
      <c r="N49" s="101"/>
      <c r="O49" s="40"/>
      <c r="P49" s="42"/>
    </row>
    <row r="50" spans="1:17" ht="27" customHeight="1" thickBot="1">
      <c r="A50" s="41"/>
      <c r="B50" s="589" t="str">
        <f>'TÜM YIL SAAT HESAPLAMA '!W2</f>
        <v>K kişisi</v>
      </c>
      <c r="C50" s="590"/>
      <c r="D50" s="98">
        <f t="shared" si="17"/>
        <v>0</v>
      </c>
      <c r="E50" s="92" t="str">
        <f t="shared" si="19"/>
        <v>K kişisi (MS)</v>
      </c>
      <c r="F50" s="93"/>
      <c r="G50" s="94">
        <f t="shared" si="18"/>
        <v>0</v>
      </c>
      <c r="H50" s="591" t="str">
        <f t="shared" si="20"/>
        <v>K kişisi</v>
      </c>
      <c r="I50" s="592"/>
      <c r="J50" s="571"/>
      <c r="K50" s="572"/>
      <c r="L50" s="573"/>
      <c r="M50" s="574"/>
      <c r="N50" s="101"/>
      <c r="O50" s="40"/>
      <c r="P50" s="42"/>
    </row>
    <row r="51" spans="1:17" ht="27" customHeight="1" thickBot="1">
      <c r="A51" s="41"/>
      <c r="B51" s="568" t="str">
        <f>'TÜM YIL SAAT HESAPLAMA '!Y2</f>
        <v>L kişisi</v>
      </c>
      <c r="C51" s="569"/>
      <c r="D51" s="98">
        <f t="shared" si="17"/>
        <v>0</v>
      </c>
      <c r="E51" s="92" t="str">
        <f t="shared" si="19"/>
        <v>L kişisi (MS)</v>
      </c>
      <c r="F51" s="93"/>
      <c r="G51" s="94">
        <f t="shared" si="18"/>
        <v>0</v>
      </c>
      <c r="H51" s="591" t="str">
        <f t="shared" si="20"/>
        <v>L kişisi</v>
      </c>
      <c r="I51" s="592"/>
      <c r="J51" s="571"/>
      <c r="K51" s="572"/>
      <c r="L51" s="573"/>
      <c r="M51" s="574"/>
      <c r="N51" s="101"/>
      <c r="O51" s="40"/>
      <c r="P51" s="42"/>
    </row>
    <row r="52" spans="1:17" ht="27" customHeight="1" thickBot="1">
      <c r="A52" s="41"/>
      <c r="B52" s="568" t="str">
        <f>'TÜM YIL SAAT HESAPLAMA '!AA2</f>
        <v>M kişisi</v>
      </c>
      <c r="C52" s="569"/>
      <c r="D52" s="98">
        <f t="shared" si="17"/>
        <v>40</v>
      </c>
      <c r="E52" s="92" t="str">
        <f t="shared" si="19"/>
        <v>M kişisi (MS)</v>
      </c>
      <c r="F52" s="93"/>
      <c r="G52" s="94">
        <f t="shared" si="18"/>
        <v>0</v>
      </c>
      <c r="H52" s="591" t="str">
        <f>B52</f>
        <v>M kişisi</v>
      </c>
      <c r="I52" s="592"/>
      <c r="J52" s="571"/>
      <c r="K52" s="572"/>
      <c r="L52" s="573"/>
      <c r="M52" s="574"/>
      <c r="N52" s="101"/>
      <c r="O52" s="40"/>
      <c r="P52" s="42"/>
    </row>
    <row r="53" spans="1:17" ht="27" customHeight="1" thickBot="1">
      <c r="A53" s="41"/>
      <c r="B53" s="568" t="str">
        <f>'TÜM YIL SAAT HESAPLAMA '!AC2</f>
        <v>N kişisi</v>
      </c>
      <c r="C53" s="569"/>
      <c r="D53" s="98">
        <f t="shared" si="17"/>
        <v>0</v>
      </c>
      <c r="E53" s="92" t="str">
        <f t="shared" si="19"/>
        <v>N kişisi (MS)</v>
      </c>
      <c r="F53" s="93"/>
      <c r="G53" s="94">
        <f t="shared" si="18"/>
        <v>0</v>
      </c>
      <c r="H53" s="591" t="str">
        <f t="shared" ref="H53:H54" si="21">B53</f>
        <v>N kişisi</v>
      </c>
      <c r="I53" s="592"/>
      <c r="J53" s="571"/>
      <c r="K53" s="572"/>
      <c r="L53" s="573"/>
      <c r="M53" s="574"/>
      <c r="N53" s="101"/>
      <c r="O53" s="40"/>
      <c r="P53" s="42"/>
    </row>
    <row r="54" spans="1:17" s="43" customFormat="1" ht="26.25" customHeight="1" thickBot="1">
      <c r="A54" s="41"/>
      <c r="B54" s="593" t="str">
        <f>'TÜM YIL SAAT HESAPLAMA '!AE2</f>
        <v>YENİ PERSONEL 3</v>
      </c>
      <c r="C54" s="594"/>
      <c r="D54" s="98">
        <f t="shared" si="17"/>
        <v>0</v>
      </c>
      <c r="E54" s="95" t="str">
        <f t="shared" si="19"/>
        <v>YENİ PERSONEL 3 (MS)</v>
      </c>
      <c r="F54" s="96"/>
      <c r="G54" s="94">
        <f t="shared" si="18"/>
        <v>0</v>
      </c>
      <c r="H54" s="595" t="str">
        <f t="shared" si="21"/>
        <v>YENİ PERSONEL 3</v>
      </c>
      <c r="I54" s="596"/>
      <c r="J54" s="571"/>
      <c r="K54" s="572"/>
      <c r="L54" s="597"/>
      <c r="M54" s="598"/>
      <c r="N54" s="101"/>
      <c r="O54" s="40"/>
      <c r="P54" s="42"/>
    </row>
    <row r="55" spans="1:17" ht="19.899999999999999" hidden="1" customHeight="1" thickBot="1">
      <c r="A55" s="44"/>
      <c r="B55" s="599"/>
      <c r="C55" s="599"/>
      <c r="D55" s="7"/>
      <c r="E55" s="7"/>
      <c r="F55" s="7"/>
      <c r="G55" s="45"/>
      <c r="H55" s="208"/>
      <c r="I55" s="46"/>
      <c r="J55" s="208"/>
      <c r="K55" s="47"/>
      <c r="L55" s="48"/>
      <c r="M55" s="49"/>
      <c r="N55" s="50"/>
      <c r="O55" s="40"/>
      <c r="P55" s="42"/>
    </row>
    <row r="56" spans="1:17" ht="19.899999999999999" hidden="1" customHeight="1">
      <c r="A56" s="44"/>
      <c r="B56" s="599"/>
      <c r="C56" s="599"/>
      <c r="D56" s="4" t="s">
        <v>9</v>
      </c>
      <c r="E56" s="5" t="s">
        <v>2</v>
      </c>
      <c r="F56" s="5"/>
      <c r="G56" s="51" t="s">
        <v>10</v>
      </c>
      <c r="H56" s="51" t="s">
        <v>9</v>
      </c>
      <c r="I56" s="52" t="s">
        <v>17</v>
      </c>
      <c r="J56" s="209"/>
      <c r="K56" s="53"/>
      <c r="L56" s="601" t="s">
        <v>48</v>
      </c>
      <c r="M56" s="603" t="s">
        <v>49</v>
      </c>
      <c r="N56" s="606" t="s">
        <v>47</v>
      </c>
      <c r="O56" s="607" t="s">
        <v>46</v>
      </c>
      <c r="P56" s="40"/>
      <c r="Q56" s="42"/>
    </row>
    <row r="57" spans="1:17" ht="19.899999999999999" hidden="1" customHeight="1" thickBot="1">
      <c r="A57" s="44"/>
      <c r="B57" s="600"/>
      <c r="C57" s="600"/>
      <c r="D57" s="54" t="s">
        <v>8</v>
      </c>
      <c r="E57" s="55" t="s">
        <v>8</v>
      </c>
      <c r="F57" s="55"/>
      <c r="G57" s="55" t="s">
        <v>8</v>
      </c>
      <c r="H57" s="55" t="s">
        <v>1</v>
      </c>
      <c r="I57" s="56" t="s">
        <v>11</v>
      </c>
      <c r="J57" s="57"/>
      <c r="K57" s="58"/>
      <c r="L57" s="602"/>
      <c r="M57" s="603"/>
      <c r="N57" s="606"/>
      <c r="O57" s="607"/>
      <c r="P57" s="40"/>
      <c r="Q57" s="42"/>
    </row>
    <row r="58" spans="1:17" ht="19.899999999999999" hidden="1" customHeight="1">
      <c r="A58" s="44"/>
      <c r="B58" s="604" t="str">
        <f>B41</f>
        <v>A kişisi</v>
      </c>
      <c r="C58" s="605"/>
      <c r="D58" s="59">
        <f>COUNTIF(C3:F36,"*" &amp; B58 &amp; "*")</f>
        <v>5</v>
      </c>
      <c r="E58" s="60">
        <f>COUNTIF(H3:H37,"*" &amp; B58 &amp; "*")</f>
        <v>0</v>
      </c>
      <c r="F58" s="60"/>
      <c r="G58" s="60">
        <f>COUNTIF(K3:L37,"*" &amp; B58 &amp; "*")</f>
        <v>0</v>
      </c>
      <c r="H58" s="60">
        <f>COUNTIF(G3:G36,"*" &amp; B58 &amp; "*")</f>
        <v>0</v>
      </c>
      <c r="I58" s="61">
        <f>J41</f>
        <v>0</v>
      </c>
      <c r="J58" s="209"/>
      <c r="K58" s="210" t="str">
        <f>B58&amp;" "&amp;"(MS)"</f>
        <v>A kişisi (MS)</v>
      </c>
      <c r="L58" s="62">
        <f>COUNTIF(C3:F36,"*" &amp; K58 &amp; "*")</f>
        <v>0</v>
      </c>
      <c r="M58" s="63">
        <f>COUNTIF(H3:H37,"*" &amp; K58 &amp; "*")</f>
        <v>0</v>
      </c>
      <c r="N58" s="64">
        <f>COUNTIF(K3:L37,"*" &amp; K58 &amp; "*")</f>
        <v>0</v>
      </c>
      <c r="O58" s="33">
        <f>COUNTIF(G3:G36,"*" &amp; K58 &amp; "*")</f>
        <v>0</v>
      </c>
      <c r="P58" s="40"/>
      <c r="Q58" s="42"/>
    </row>
    <row r="59" spans="1:17" ht="19.899999999999999" hidden="1" customHeight="1">
      <c r="A59" s="44"/>
      <c r="B59" s="604" t="str">
        <f t="shared" ref="B59:B68" si="22">B42</f>
        <v>C kişisi</v>
      </c>
      <c r="C59" s="605"/>
      <c r="D59" s="65">
        <f>COUNTIF(C3:F36,"*" &amp; B59 &amp; "*")</f>
        <v>0</v>
      </c>
      <c r="E59" s="60">
        <f>COUNTIF(H3:H37,"*" &amp; B59 &amp; "*")</f>
        <v>0</v>
      </c>
      <c r="F59" s="60"/>
      <c r="G59" s="60">
        <f>COUNTIF(K3:L37,"*" &amp; B59 &amp; "*")</f>
        <v>0</v>
      </c>
      <c r="H59" s="60">
        <f>COUNTIF(G3:G36,"*" &amp; B59 &amp; "*")</f>
        <v>0</v>
      </c>
      <c r="I59" s="66">
        <f>J42</f>
        <v>0</v>
      </c>
      <c r="J59" s="67"/>
      <c r="K59" s="210" t="str">
        <f>B59&amp;" "&amp;"(MS)"</f>
        <v>C kişisi (MS)</v>
      </c>
      <c r="L59" s="62">
        <f>COUNTIF(C3:F36,"*" &amp; K59 &amp; "*")</f>
        <v>0</v>
      </c>
      <c r="M59" s="63">
        <f>COUNTIF(H3:H37,"*" &amp; K59 &amp; "*")</f>
        <v>0</v>
      </c>
      <c r="N59" s="64">
        <f>COUNTIF(K3:L37,"*" &amp; K59 &amp; "*")</f>
        <v>0</v>
      </c>
      <c r="O59" s="33">
        <f>COUNTIF(G3:G36,"*" &amp; K59 &amp; "*")</f>
        <v>0</v>
      </c>
      <c r="P59" s="40"/>
      <c r="Q59" s="42"/>
    </row>
    <row r="60" spans="1:17" ht="19.899999999999999" hidden="1" customHeight="1">
      <c r="A60" s="44"/>
      <c r="B60" s="604" t="str">
        <f t="shared" si="22"/>
        <v>D kişisi</v>
      </c>
      <c r="C60" s="605"/>
      <c r="D60" s="59">
        <f>COUNTIF(C3:F36,"*" &amp; B60 &amp; "*")</f>
        <v>0</v>
      </c>
      <c r="E60" s="60">
        <f>COUNTIF(H3:H37,"*" &amp; B60 &amp; "*")</f>
        <v>0</v>
      </c>
      <c r="F60" s="60"/>
      <c r="G60" s="60">
        <f>COUNTIF(K3:L37,"*" &amp; B60 &amp; "*")</f>
        <v>0</v>
      </c>
      <c r="H60" s="60">
        <f>COUNTIF(G3:G36,"*" &amp; B60 &amp; "*")</f>
        <v>0</v>
      </c>
      <c r="I60" s="61">
        <f t="shared" ref="I60:I71" si="23">J43</f>
        <v>0</v>
      </c>
      <c r="J60" s="67"/>
      <c r="K60" s="210" t="str">
        <f t="shared" ref="K60:K71" si="24">B60&amp;" "&amp;"(MS)"</f>
        <v>D kişisi (MS)</v>
      </c>
      <c r="L60" s="62">
        <f>COUNTIF(C3:F36,"*" &amp; K60 &amp; "*")</f>
        <v>0</v>
      </c>
      <c r="M60" s="63">
        <f>COUNTIF(H3:H37,"*" &amp; K60 &amp; "*")</f>
        <v>0</v>
      </c>
      <c r="N60" s="64">
        <f>COUNTIF(K3:L37,"*" &amp; K60 &amp; "*")</f>
        <v>0</v>
      </c>
      <c r="O60" s="33">
        <f>COUNTIF(G3:G36,"*" &amp; K60 &amp; "*")</f>
        <v>0</v>
      </c>
      <c r="P60" s="40"/>
      <c r="Q60" s="42"/>
    </row>
    <row r="61" spans="1:17" ht="19.899999999999999" hidden="1" customHeight="1">
      <c r="A61" s="44"/>
      <c r="B61" s="604" t="str">
        <f>B44</f>
        <v>E kişisi</v>
      </c>
      <c r="C61" s="605"/>
      <c r="D61" s="59">
        <f>COUNTIF(C3:F36,"*" &amp; B61 &amp; "*")</f>
        <v>0</v>
      </c>
      <c r="E61" s="60">
        <f>COUNTIF(H3:H37,"*" &amp; B61 &amp; "*")</f>
        <v>0</v>
      </c>
      <c r="F61" s="60"/>
      <c r="G61" s="60">
        <f>COUNTIF(K3:L37,"*" &amp; B61 &amp; "*")</f>
        <v>0</v>
      </c>
      <c r="H61" s="60">
        <f>COUNTIF(G3:G36,"*" &amp; B61 &amp; "*")</f>
        <v>0</v>
      </c>
      <c r="I61" s="66">
        <f t="shared" si="23"/>
        <v>0</v>
      </c>
      <c r="J61" s="67"/>
      <c r="K61" s="210" t="str">
        <f t="shared" si="24"/>
        <v>E kişisi (MS)</v>
      </c>
      <c r="L61" s="62">
        <f>COUNTIF(C3:F36,"*" &amp; K61 &amp; "*")</f>
        <v>0</v>
      </c>
      <c r="M61" s="63">
        <f>COUNTIF(H3:H37,"*" &amp; K61 &amp; "*")</f>
        <v>0</v>
      </c>
      <c r="N61" s="64">
        <f>COUNTIF(K3:L37,"*" &amp; K61 &amp; "*")</f>
        <v>0</v>
      </c>
      <c r="O61" s="33">
        <f>COUNTIF(G3:G36,"*" &amp; K61 &amp; "*")</f>
        <v>0</v>
      </c>
      <c r="P61" s="40"/>
      <c r="Q61" s="42"/>
    </row>
    <row r="62" spans="1:17" ht="27" hidden="1" customHeight="1">
      <c r="A62" s="44"/>
      <c r="B62" s="604" t="str">
        <f>B45</f>
        <v>F kişisi</v>
      </c>
      <c r="C62" s="605"/>
      <c r="D62" s="59">
        <f>COUNTIF(C3:F36,"*" &amp; B62 &amp; "*")</f>
        <v>5</v>
      </c>
      <c r="E62" s="60">
        <f>COUNTIF(H3:H37,"*" &amp; B62 &amp; "*")</f>
        <v>0</v>
      </c>
      <c r="F62" s="60"/>
      <c r="G62" s="60">
        <f>COUNTIF(K3:L37,"*" &amp; B62 &amp; "*")</f>
        <v>0</v>
      </c>
      <c r="H62" s="60">
        <f>COUNTIF(G3:G36,"*" &amp; B62 &amp; "*")</f>
        <v>0</v>
      </c>
      <c r="I62" s="61">
        <f>J45</f>
        <v>0</v>
      </c>
      <c r="J62" s="67"/>
      <c r="K62" s="210" t="str">
        <f t="shared" si="24"/>
        <v>F kişisi (MS)</v>
      </c>
      <c r="L62" s="59">
        <f>COUNTIF(C3:F36,"*" &amp; K62 &amp; "*")</f>
        <v>0</v>
      </c>
      <c r="M62" s="63">
        <f>COUNTIF(H3:H37,"*" &amp; K62 &amp; "*")</f>
        <v>0</v>
      </c>
      <c r="N62" s="64">
        <f>COUNTIF(K3:L37,"*" &amp; K62 &amp; "*")</f>
        <v>0</v>
      </c>
      <c r="O62" s="33">
        <f>COUNTIF(G3:G36,"*" &amp; K62 &amp; "*")</f>
        <v>0</v>
      </c>
      <c r="P62" s="40"/>
      <c r="Q62" s="42"/>
    </row>
    <row r="63" spans="1:17" ht="27" hidden="1" customHeight="1">
      <c r="A63" s="44"/>
      <c r="B63" s="604" t="str">
        <f t="shared" si="22"/>
        <v>G kişisi</v>
      </c>
      <c r="C63" s="605"/>
      <c r="D63" s="59">
        <f>COUNTIF(C3:F36,"*" &amp; B63 &amp; "*")</f>
        <v>0</v>
      </c>
      <c r="E63" s="60">
        <f>COUNTIF(H3:H37,"*" &amp; B63 &amp; "*")</f>
        <v>0</v>
      </c>
      <c r="F63" s="60"/>
      <c r="G63" s="60">
        <f>COUNTIF(K3:L37,"*" &amp; B63 &amp; "*")</f>
        <v>5</v>
      </c>
      <c r="H63" s="60">
        <f>COUNTIF(G3:G36,"*" &amp; B63 &amp; "*")</f>
        <v>0</v>
      </c>
      <c r="I63" s="66">
        <f t="shared" si="23"/>
        <v>0</v>
      </c>
      <c r="J63" s="67"/>
      <c r="K63" s="210" t="str">
        <f t="shared" si="24"/>
        <v>G kişisi (MS)</v>
      </c>
      <c r="L63" s="59">
        <f>COUNTIF(C3:F36,"*" &amp; K63 &amp; "*")</f>
        <v>0</v>
      </c>
      <c r="M63" s="63">
        <f>COUNTIF(H3:H37,"*" &amp; K63 &amp; "*")</f>
        <v>0</v>
      </c>
      <c r="N63" s="64">
        <f>COUNTIF(K3:L37,"*" &amp; K63 &amp; "*")</f>
        <v>0</v>
      </c>
      <c r="O63" s="33">
        <f>COUNTIF(G3:G36,"*" &amp; K63 &amp; "*")</f>
        <v>0</v>
      </c>
      <c r="P63" s="40"/>
      <c r="Q63" s="42"/>
    </row>
    <row r="64" spans="1:17" ht="27" hidden="1" customHeight="1">
      <c r="A64" s="44"/>
      <c r="B64" s="604" t="str">
        <f t="shared" si="22"/>
        <v>H kişisi</v>
      </c>
      <c r="C64" s="605"/>
      <c r="D64" s="59">
        <f>COUNTIF(C3:F36,"*" &amp; B64 &amp; "*")</f>
        <v>0</v>
      </c>
      <c r="E64" s="60">
        <f>COUNTIF(H3:H37,"*" &amp; B64 &amp; "*")</f>
        <v>0</v>
      </c>
      <c r="F64" s="60"/>
      <c r="G64" s="60">
        <f>COUNTIF(K3:L37,"*" &amp; B64 &amp; "*")</f>
        <v>0</v>
      </c>
      <c r="H64" s="60">
        <f>COUNTIF(G3:G36,"*" &amp; B64 &amp; "*")</f>
        <v>1</v>
      </c>
      <c r="I64" s="61">
        <f t="shared" si="23"/>
        <v>0</v>
      </c>
      <c r="J64" s="68"/>
      <c r="K64" s="210" t="str">
        <f t="shared" si="24"/>
        <v>H kişisi (MS)</v>
      </c>
      <c r="L64" s="59">
        <f>COUNTIF(C3:F36,"*" &amp; K64 &amp; "*")</f>
        <v>0</v>
      </c>
      <c r="M64" s="63">
        <f>COUNTIF(K3:L37,"*" &amp; K64 &amp; "*")</f>
        <v>0</v>
      </c>
      <c r="N64" s="64">
        <f>COUNTIF(K3:L37,"*" &amp; K64 &amp; "*")</f>
        <v>0</v>
      </c>
      <c r="O64" s="33">
        <f>COUNTIF(G3:G36,"*" &amp; K64 &amp; "*")</f>
        <v>0</v>
      </c>
      <c r="P64" s="40"/>
      <c r="Q64" s="42"/>
    </row>
    <row r="65" spans="1:17" ht="27" hidden="1" customHeight="1">
      <c r="A65" s="44"/>
      <c r="B65" s="604" t="str">
        <f t="shared" si="22"/>
        <v>I kişisi</v>
      </c>
      <c r="C65" s="605"/>
      <c r="D65" s="59">
        <f>COUNTIF(C3:F36,"*" &amp; B65 &amp; "*")</f>
        <v>0</v>
      </c>
      <c r="E65" s="60">
        <f>COUNTIF(H3:H37,"*" &amp; B65 &amp; "*")</f>
        <v>0</v>
      </c>
      <c r="F65" s="60"/>
      <c r="G65" s="60">
        <f>COUNTIF(K3:L37,"*" &amp; B65 &amp; "*")</f>
        <v>5</v>
      </c>
      <c r="H65" s="60">
        <f>COUNTIF(G3:G36,"*" &amp; B65 &amp; "*")</f>
        <v>0</v>
      </c>
      <c r="I65" s="66">
        <f>J48</f>
        <v>0</v>
      </c>
      <c r="J65" s="67"/>
      <c r="K65" s="210" t="str">
        <f t="shared" si="24"/>
        <v>I kişisi (MS)</v>
      </c>
      <c r="L65" s="59">
        <f>COUNTIF(C3:F36,"*" &amp; K65 &amp; "*")</f>
        <v>0</v>
      </c>
      <c r="M65" s="63">
        <f>COUNTIF(K3:L37,"*" &amp; K65 &amp; "*")</f>
        <v>0</v>
      </c>
      <c r="N65" s="64">
        <f>COUNTIF(K3:L37,"*" &amp; K65 &amp; "*")</f>
        <v>0</v>
      </c>
      <c r="O65" s="33">
        <f>COUNTIF(G3:G36,"*" &amp; K65 &amp; "*")</f>
        <v>0</v>
      </c>
      <c r="P65" s="40"/>
      <c r="Q65" s="42"/>
    </row>
    <row r="66" spans="1:17" ht="23.25" hidden="1" customHeight="1">
      <c r="A66" s="44"/>
      <c r="B66" s="604" t="str">
        <f t="shared" si="22"/>
        <v>J kişisi</v>
      </c>
      <c r="C66" s="605"/>
      <c r="D66" s="59">
        <f>COUNTIF(C3:F36,"*" &amp; B66 &amp; "*")</f>
        <v>0</v>
      </c>
      <c r="E66" s="60">
        <f>COUNTIF(H3:H37,"*" &amp; B66 &amp; "*")</f>
        <v>5</v>
      </c>
      <c r="F66" s="60"/>
      <c r="G66" s="60">
        <f>COUNTIF(K3:L37,"*" &amp; B66 &amp; "*")</f>
        <v>0</v>
      </c>
      <c r="H66" s="60">
        <f>COUNTIF(G3:G36,"*" &amp; B66 &amp; "*")</f>
        <v>0</v>
      </c>
      <c r="I66" s="61">
        <f t="shared" si="23"/>
        <v>0</v>
      </c>
      <c r="J66" s="67"/>
      <c r="K66" s="210" t="str">
        <f t="shared" si="24"/>
        <v>J kişisi (MS)</v>
      </c>
      <c r="L66" s="59">
        <f>COUNTIF(C3:F36,"*" &amp; K66 &amp; "*")</f>
        <v>0</v>
      </c>
      <c r="M66" s="63">
        <f>COUNTIF(H3:H37,"*" &amp; K66 &amp; "*")</f>
        <v>0</v>
      </c>
      <c r="N66" s="64">
        <f>COUNTIF(K3:L37,"*" &amp; K66 &amp; "*")</f>
        <v>0</v>
      </c>
      <c r="O66" s="33">
        <f>COUNTIF(G3:G36,"*" &amp; K66 &amp; "*")</f>
        <v>0</v>
      </c>
      <c r="P66" s="40"/>
      <c r="Q66" s="42"/>
    </row>
    <row r="67" spans="1:17" ht="27" hidden="1" customHeight="1">
      <c r="A67" s="44"/>
      <c r="B67" s="604" t="str">
        <f t="shared" si="22"/>
        <v>K kişisi</v>
      </c>
      <c r="C67" s="605"/>
      <c r="D67" s="59">
        <f>COUNTIF(C3:F36,"*" &amp; B67 &amp; "*")</f>
        <v>0</v>
      </c>
      <c r="E67" s="60">
        <f>COUNTIF(H3:H37,"*" &amp; B67 &amp; "*")</f>
        <v>0</v>
      </c>
      <c r="F67" s="60"/>
      <c r="G67" s="60">
        <f>COUNTIF(K3:L37,"*" &amp; B67 &amp; "*")</f>
        <v>0</v>
      </c>
      <c r="H67" s="60">
        <f>COUNTIF(G3:G36,"*" &amp; B67&amp; "*")</f>
        <v>0</v>
      </c>
      <c r="I67" s="66">
        <f t="shared" si="23"/>
        <v>0</v>
      </c>
      <c r="J67" s="67"/>
      <c r="K67" s="210" t="str">
        <f t="shared" si="24"/>
        <v>K kişisi (MS)</v>
      </c>
      <c r="L67" s="59">
        <f>COUNTIF(C3:F36,"*" &amp; K67 &amp; "*")</f>
        <v>0</v>
      </c>
      <c r="M67" s="63">
        <f>COUNTIF(H3:H37,"*" &amp; K67 &amp; "*")</f>
        <v>0</v>
      </c>
      <c r="N67" s="64">
        <f>COUNTIF(K3:L37,"*" &amp; K67 &amp; "*")</f>
        <v>0</v>
      </c>
      <c r="O67" s="33">
        <f>COUNTIF(G3:G36,"*" &amp; K67&amp; "*")</f>
        <v>0</v>
      </c>
      <c r="P67" s="40"/>
      <c r="Q67" s="42"/>
    </row>
    <row r="68" spans="1:17" ht="27" hidden="1" customHeight="1">
      <c r="A68" s="44"/>
      <c r="B68" s="604" t="str">
        <f t="shared" si="22"/>
        <v>L kişisi</v>
      </c>
      <c r="C68" s="605"/>
      <c r="D68" s="59">
        <f>COUNTIF(C3:F36,"*" &amp; B68 &amp; "*")</f>
        <v>0</v>
      </c>
      <c r="E68" s="60">
        <f>COUNTIF(H3:H37,"*" &amp; B68 &amp; "*")</f>
        <v>0</v>
      </c>
      <c r="F68" s="60"/>
      <c r="G68" s="60">
        <f>COUNTIF(K3:L37,"*" &amp; B68 &amp; "*")</f>
        <v>0</v>
      </c>
      <c r="H68" s="60">
        <f>COUNTIF(G3:G36,"*" &amp; B68 &amp; "*")</f>
        <v>0</v>
      </c>
      <c r="I68" s="61">
        <f t="shared" si="23"/>
        <v>0</v>
      </c>
      <c r="J68" s="67"/>
      <c r="K68" s="210" t="str">
        <f t="shared" si="24"/>
        <v>L kişisi (MS)</v>
      </c>
      <c r="L68" s="59">
        <f>COUNTIF(C3:F36,"*" &amp; K68 &amp; "*")</f>
        <v>0</v>
      </c>
      <c r="M68" s="63">
        <f>COUNTIF(H3:H37,"*" &amp; K68 &amp; "*")</f>
        <v>0</v>
      </c>
      <c r="N68" s="64">
        <f>COUNTIF(K3:L37,"*" &amp; K68 &amp; "*")</f>
        <v>0</v>
      </c>
      <c r="O68" s="33">
        <f>COUNTIF(G3:G36,"*" &amp; K68 &amp; "*")</f>
        <v>0</v>
      </c>
      <c r="P68" s="40"/>
      <c r="Q68" s="42"/>
    </row>
    <row r="69" spans="1:17" ht="27" hidden="1" customHeight="1">
      <c r="A69" s="44"/>
      <c r="B69" s="604" t="str">
        <f>B52</f>
        <v>M kişisi</v>
      </c>
      <c r="C69" s="605"/>
      <c r="D69" s="59">
        <f>COUNTIF(C3:F36,"*" &amp; B69 &amp; "*")</f>
        <v>5</v>
      </c>
      <c r="E69" s="60">
        <f>COUNTIF(H3:H37,"*" &amp; B69 &amp; "*")</f>
        <v>0</v>
      </c>
      <c r="F69" s="60"/>
      <c r="G69" s="60">
        <f>COUNTIF(K3:L37,"*" &amp; B69 &amp; "*")</f>
        <v>0</v>
      </c>
      <c r="H69" s="60">
        <f>COUNTIF(G3:G36,"*" &amp; B69 &amp; "*")</f>
        <v>0</v>
      </c>
      <c r="I69" s="66">
        <f t="shared" si="23"/>
        <v>0</v>
      </c>
      <c r="J69" s="209"/>
      <c r="K69" s="210" t="str">
        <f t="shared" si="24"/>
        <v>M kişisi (MS)</v>
      </c>
      <c r="L69" s="59">
        <f>COUNTIF(C3:F36,"*" &amp; K69 &amp; "*")</f>
        <v>0</v>
      </c>
      <c r="M69" s="63">
        <f>COUNTIF(H3:H37,"*" &amp; K69 &amp; "*")</f>
        <v>0</v>
      </c>
      <c r="N69" s="64">
        <f>COUNTIF(K3:L37,"*" &amp; K69 &amp; "*")</f>
        <v>0</v>
      </c>
      <c r="O69" s="33">
        <f>COUNTIF(G3:G36,"*" &amp; K69 &amp; "*")</f>
        <v>0</v>
      </c>
      <c r="P69" s="40"/>
      <c r="Q69" s="42"/>
    </row>
    <row r="70" spans="1:17" ht="27" hidden="1" customHeight="1">
      <c r="A70" s="44"/>
      <c r="B70" s="604" t="str">
        <f t="shared" ref="B70:B71" si="25">B53</f>
        <v>N kişisi</v>
      </c>
      <c r="C70" s="605"/>
      <c r="D70" s="59">
        <f>COUNTIF(C3:F36,"*" &amp; B70 &amp; "*")</f>
        <v>0</v>
      </c>
      <c r="E70" s="60">
        <f>COUNTIF(H3:H37,"*" &amp; B70 &amp; "*")</f>
        <v>0</v>
      </c>
      <c r="F70" s="60"/>
      <c r="G70" s="60">
        <f>COUNTIF(K3:L37,"*" &amp; B70 &amp; "*")</f>
        <v>0</v>
      </c>
      <c r="H70" s="60">
        <f>COUNTIF(G3:G36,"*" &amp; B70 &amp; "*")</f>
        <v>0</v>
      </c>
      <c r="I70" s="61">
        <f t="shared" si="23"/>
        <v>0</v>
      </c>
      <c r="J70" s="209"/>
      <c r="K70" s="210" t="str">
        <f t="shared" si="24"/>
        <v>N kişisi (MS)</v>
      </c>
      <c r="L70" s="59">
        <f>COUNTIF(C3:F36,"*" &amp; K70 &amp; "*")</f>
        <v>0</v>
      </c>
      <c r="M70" s="63">
        <f>COUNTIF(H3:H37,"*" &amp; K70 &amp; "*")</f>
        <v>0</v>
      </c>
      <c r="N70" s="64">
        <f>COUNTIF(K3:L37,"*" &amp; K70 &amp; "*")</f>
        <v>0</v>
      </c>
      <c r="O70" s="33">
        <f>COUNTIF(G3:G36,"*" &amp; K70 &amp; "*")</f>
        <v>0</v>
      </c>
      <c r="P70" s="40"/>
      <c r="Q70" s="42"/>
    </row>
    <row r="71" spans="1:17" ht="27" hidden="1" customHeight="1" thickBot="1">
      <c r="A71" s="44"/>
      <c r="B71" s="604" t="str">
        <f t="shared" si="25"/>
        <v>YENİ PERSONEL 3</v>
      </c>
      <c r="C71" s="605"/>
      <c r="D71" s="69">
        <f>COUNTIF(C3:F36,"*" &amp; B71 &amp; "*")</f>
        <v>0</v>
      </c>
      <c r="E71" s="70">
        <f>COUNTIF(H3:H37,"*" &amp; B71 &amp; "*")</f>
        <v>0</v>
      </c>
      <c r="F71" s="70"/>
      <c r="G71" s="70">
        <f>COUNTIF(K3:L37,"*" &amp; B71 &amp; "*")</f>
        <v>0</v>
      </c>
      <c r="H71" s="70">
        <f>COUNTIF(G3:G36,"*" &amp; B71 &amp; "*")</f>
        <v>0</v>
      </c>
      <c r="I71" s="66">
        <f t="shared" si="23"/>
        <v>0</v>
      </c>
      <c r="J71" s="209"/>
      <c r="K71" s="210" t="str">
        <f t="shared" si="24"/>
        <v>YENİ PERSONEL 3 (MS)</v>
      </c>
      <c r="L71" s="69">
        <f>COUNTIF(C3:F36,"*" &amp; K71 &amp; "*")</f>
        <v>0</v>
      </c>
      <c r="M71" s="63">
        <f>COUNTIF(H3:H37,"*" &amp; K71 &amp; "*")</f>
        <v>0</v>
      </c>
      <c r="N71" s="64">
        <f>COUNTIF(K3:L37,"*" &amp; K71 &amp; "*")</f>
        <v>0</v>
      </c>
      <c r="O71" s="33">
        <f>COUNTIF(G3:G36,"*" &amp; K71 &amp; "*")</f>
        <v>0</v>
      </c>
      <c r="P71" s="40"/>
      <c r="Q71" s="42"/>
    </row>
    <row r="72" spans="1:17" ht="27" hidden="1" customHeight="1">
      <c r="A72" s="44"/>
      <c r="B72" s="608"/>
      <c r="C72" s="608"/>
      <c r="D72" s="71"/>
      <c r="E72" s="71"/>
      <c r="F72" s="71"/>
      <c r="G72" s="71"/>
      <c r="H72" s="609"/>
      <c r="I72" s="72"/>
      <c r="J72" s="72"/>
      <c r="K72" s="210"/>
      <c r="L72" s="48"/>
      <c r="M72" s="49"/>
      <c r="N72" s="73"/>
      <c r="O72" s="40"/>
      <c r="P72" s="42"/>
    </row>
    <row r="73" spans="1:17" ht="27" hidden="1" customHeight="1">
      <c r="A73" s="44"/>
      <c r="B73" s="609"/>
      <c r="C73" s="609"/>
      <c r="D73" s="74" t="s">
        <v>13</v>
      </c>
      <c r="E73" s="75"/>
      <c r="F73" s="75"/>
      <c r="G73" s="76"/>
      <c r="H73" s="609"/>
      <c r="I73" s="614" t="s">
        <v>14</v>
      </c>
      <c r="J73" s="77"/>
      <c r="K73" s="616" t="s">
        <v>16</v>
      </c>
      <c r="L73" s="618" t="s">
        <v>18</v>
      </c>
      <c r="M73" s="49"/>
      <c r="N73" s="73"/>
      <c r="O73" s="40"/>
      <c r="P73" s="42"/>
    </row>
    <row r="74" spans="1:17" ht="27" hidden="1" customHeight="1">
      <c r="A74" s="44"/>
      <c r="B74" s="610"/>
      <c r="C74" s="610"/>
      <c r="D74" s="78" t="s">
        <v>8</v>
      </c>
      <c r="E74" s="77" t="s">
        <v>1</v>
      </c>
      <c r="F74" s="77"/>
      <c r="G74" s="77" t="s">
        <v>12</v>
      </c>
      <c r="H74" s="609"/>
      <c r="I74" s="615"/>
      <c r="J74" s="20"/>
      <c r="K74" s="617"/>
      <c r="L74" s="619"/>
      <c r="M74" s="49"/>
      <c r="N74" s="73"/>
      <c r="O74" s="40"/>
      <c r="P74" s="42"/>
    </row>
    <row r="75" spans="1:17" ht="21" hidden="1" customHeight="1">
      <c r="A75" s="44"/>
      <c r="B75" s="604" t="str">
        <f>B41</f>
        <v>A kişisi</v>
      </c>
      <c r="C75" s="592"/>
      <c r="D75" s="78">
        <f t="shared" ref="D75:D88" si="26">D58+E58+G58-I58</f>
        <v>5</v>
      </c>
      <c r="E75" s="77">
        <f t="shared" ref="E75:E88" si="27">H58</f>
        <v>0</v>
      </c>
      <c r="F75" s="77"/>
      <c r="G75" s="78">
        <f t="shared" ref="G75:G88" si="28">I58</f>
        <v>0</v>
      </c>
      <c r="H75" s="609"/>
      <c r="I75" s="20">
        <v>8</v>
      </c>
      <c r="J75" s="20">
        <v>8</v>
      </c>
      <c r="K75" s="79">
        <v>15.5</v>
      </c>
      <c r="L75" s="80">
        <v>5</v>
      </c>
      <c r="M75" s="49"/>
      <c r="N75" s="73"/>
      <c r="O75" s="40"/>
      <c r="P75" s="42"/>
    </row>
    <row r="76" spans="1:17" ht="21" hidden="1" customHeight="1">
      <c r="A76" s="44"/>
      <c r="B76" s="604" t="str">
        <f t="shared" ref="B76:B85" si="29">B42</f>
        <v>C kişisi</v>
      </c>
      <c r="C76" s="592"/>
      <c r="D76" s="78">
        <f t="shared" si="26"/>
        <v>0</v>
      </c>
      <c r="E76" s="77">
        <f t="shared" si="27"/>
        <v>0</v>
      </c>
      <c r="F76" s="77"/>
      <c r="G76" s="77">
        <f t="shared" si="28"/>
        <v>0</v>
      </c>
      <c r="H76" s="609"/>
      <c r="I76" s="20">
        <v>8</v>
      </c>
      <c r="J76" s="20">
        <v>8</v>
      </c>
      <c r="K76" s="79">
        <v>15.5</v>
      </c>
      <c r="L76" s="80">
        <v>5</v>
      </c>
      <c r="M76" s="49"/>
      <c r="N76" s="73"/>
      <c r="O76" s="40"/>
      <c r="P76" s="42"/>
    </row>
    <row r="77" spans="1:17" ht="21" hidden="1" customHeight="1">
      <c r="A77" s="44"/>
      <c r="B77" s="604" t="str">
        <f t="shared" si="29"/>
        <v>D kişisi</v>
      </c>
      <c r="C77" s="592"/>
      <c r="D77" s="78">
        <f t="shared" si="26"/>
        <v>0</v>
      </c>
      <c r="E77" s="78">
        <f t="shared" si="27"/>
        <v>0</v>
      </c>
      <c r="F77" s="78"/>
      <c r="G77" s="77">
        <f t="shared" si="28"/>
        <v>0</v>
      </c>
      <c r="H77" s="609"/>
      <c r="I77" s="20">
        <v>8</v>
      </c>
      <c r="J77" s="20">
        <v>8</v>
      </c>
      <c r="K77" s="79">
        <v>15.5</v>
      </c>
      <c r="L77" s="80">
        <v>5</v>
      </c>
      <c r="M77" s="49"/>
      <c r="N77" s="73"/>
      <c r="O77" s="40"/>
      <c r="P77" s="42"/>
    </row>
    <row r="78" spans="1:17" ht="21" hidden="1" customHeight="1">
      <c r="A78" s="44"/>
      <c r="B78" s="604" t="str">
        <f t="shared" si="29"/>
        <v>E kişisi</v>
      </c>
      <c r="C78" s="592"/>
      <c r="D78" s="78">
        <f t="shared" si="26"/>
        <v>0</v>
      </c>
      <c r="E78" s="77">
        <f t="shared" si="27"/>
        <v>0</v>
      </c>
      <c r="F78" s="77"/>
      <c r="G78" s="77">
        <f t="shared" si="28"/>
        <v>0</v>
      </c>
      <c r="H78" s="609"/>
      <c r="I78" s="20">
        <v>8</v>
      </c>
      <c r="J78" s="81">
        <v>8</v>
      </c>
      <c r="K78" s="79">
        <v>15.5</v>
      </c>
      <c r="L78" s="80">
        <v>5</v>
      </c>
      <c r="M78" s="49"/>
      <c r="N78" s="73"/>
      <c r="O78" s="40"/>
      <c r="P78" s="42"/>
    </row>
    <row r="79" spans="1:17" ht="21" hidden="1" customHeight="1">
      <c r="A79" s="44"/>
      <c r="B79" s="604" t="str">
        <f t="shared" si="29"/>
        <v>F kişisi</v>
      </c>
      <c r="C79" s="592"/>
      <c r="D79" s="78">
        <f t="shared" si="26"/>
        <v>5</v>
      </c>
      <c r="E79" s="77">
        <f t="shared" si="27"/>
        <v>0</v>
      </c>
      <c r="F79" s="77"/>
      <c r="G79" s="77">
        <f t="shared" si="28"/>
        <v>0</v>
      </c>
      <c r="H79" s="609"/>
      <c r="I79" s="20">
        <v>8</v>
      </c>
      <c r="J79" s="81">
        <v>8</v>
      </c>
      <c r="K79" s="79">
        <v>15.5</v>
      </c>
      <c r="L79" s="80">
        <v>5</v>
      </c>
      <c r="M79" s="49"/>
      <c r="N79" s="73"/>
      <c r="O79" s="40"/>
      <c r="P79" s="42"/>
    </row>
    <row r="80" spans="1:17" ht="21" hidden="1" customHeight="1">
      <c r="A80" s="44"/>
      <c r="B80" s="604" t="str">
        <f t="shared" si="29"/>
        <v>G kişisi</v>
      </c>
      <c r="C80" s="592"/>
      <c r="D80" s="78">
        <f t="shared" si="26"/>
        <v>5</v>
      </c>
      <c r="E80" s="77">
        <f t="shared" si="27"/>
        <v>0</v>
      </c>
      <c r="F80" s="77"/>
      <c r="G80" s="77">
        <f t="shared" si="28"/>
        <v>0</v>
      </c>
      <c r="H80" s="609"/>
      <c r="I80" s="20">
        <v>8</v>
      </c>
      <c r="J80" s="81">
        <v>8</v>
      </c>
      <c r="K80" s="79">
        <v>15.5</v>
      </c>
      <c r="L80" s="80">
        <v>5</v>
      </c>
      <c r="M80" s="49"/>
      <c r="N80" s="73"/>
      <c r="O80" s="40"/>
      <c r="P80" s="42"/>
    </row>
    <row r="81" spans="1:16" ht="21" hidden="1" customHeight="1">
      <c r="A81" s="44"/>
      <c r="B81" s="604" t="str">
        <f t="shared" si="29"/>
        <v>H kişisi</v>
      </c>
      <c r="C81" s="592"/>
      <c r="D81" s="78">
        <f t="shared" si="26"/>
        <v>0</v>
      </c>
      <c r="E81" s="77">
        <f t="shared" si="27"/>
        <v>1</v>
      </c>
      <c r="F81" s="77"/>
      <c r="G81" s="77">
        <f t="shared" si="28"/>
        <v>0</v>
      </c>
      <c r="H81" s="609"/>
      <c r="I81" s="20">
        <v>8</v>
      </c>
      <c r="J81" s="20">
        <v>8</v>
      </c>
      <c r="K81" s="79">
        <v>15.5</v>
      </c>
      <c r="L81" s="80">
        <v>5</v>
      </c>
      <c r="M81" s="49"/>
      <c r="N81" s="73"/>
      <c r="O81" s="40"/>
      <c r="P81" s="42"/>
    </row>
    <row r="82" spans="1:16" ht="21" hidden="1" customHeight="1">
      <c r="A82" s="44"/>
      <c r="B82" s="604" t="str">
        <f t="shared" si="29"/>
        <v>I kişisi</v>
      </c>
      <c r="C82" s="592"/>
      <c r="D82" s="78">
        <f t="shared" si="26"/>
        <v>5</v>
      </c>
      <c r="E82" s="77">
        <f t="shared" si="27"/>
        <v>0</v>
      </c>
      <c r="F82" s="77"/>
      <c r="G82" s="77">
        <f t="shared" si="28"/>
        <v>0</v>
      </c>
      <c r="H82" s="609"/>
      <c r="I82" s="20">
        <v>8</v>
      </c>
      <c r="J82" s="20">
        <v>8</v>
      </c>
      <c r="K82" s="79">
        <v>15.5</v>
      </c>
      <c r="L82" s="80">
        <v>5</v>
      </c>
      <c r="M82" s="49"/>
      <c r="N82" s="73"/>
      <c r="O82" s="40"/>
      <c r="P82" s="42"/>
    </row>
    <row r="83" spans="1:16" ht="21" hidden="1" customHeight="1">
      <c r="A83" s="44"/>
      <c r="B83" s="604" t="str">
        <f t="shared" si="29"/>
        <v>J kişisi</v>
      </c>
      <c r="C83" s="592"/>
      <c r="D83" s="78">
        <f t="shared" si="26"/>
        <v>5</v>
      </c>
      <c r="E83" s="77">
        <f t="shared" si="27"/>
        <v>0</v>
      </c>
      <c r="F83" s="77"/>
      <c r="G83" s="77">
        <f t="shared" si="28"/>
        <v>0</v>
      </c>
      <c r="H83" s="609"/>
      <c r="I83" s="20">
        <v>8</v>
      </c>
      <c r="J83" s="20">
        <v>8</v>
      </c>
      <c r="K83" s="79">
        <v>15.5</v>
      </c>
      <c r="L83" s="80">
        <v>5</v>
      </c>
      <c r="M83" s="49"/>
      <c r="N83" s="73"/>
      <c r="O83" s="40"/>
      <c r="P83" s="42"/>
    </row>
    <row r="84" spans="1:16" ht="21" hidden="1" customHeight="1">
      <c r="A84" s="44"/>
      <c r="B84" s="604" t="str">
        <f t="shared" si="29"/>
        <v>K kişisi</v>
      </c>
      <c r="C84" s="592"/>
      <c r="D84" s="78">
        <f t="shared" si="26"/>
        <v>0</v>
      </c>
      <c r="E84" s="78">
        <f t="shared" si="27"/>
        <v>0</v>
      </c>
      <c r="F84" s="78"/>
      <c r="G84" s="77">
        <f t="shared" si="28"/>
        <v>0</v>
      </c>
      <c r="H84" s="609"/>
      <c r="I84" s="20">
        <v>8</v>
      </c>
      <c r="J84" s="20">
        <v>8</v>
      </c>
      <c r="K84" s="79">
        <v>15.5</v>
      </c>
      <c r="L84" s="80">
        <v>5</v>
      </c>
      <c r="M84" s="49"/>
      <c r="N84" s="73"/>
      <c r="O84" s="40"/>
      <c r="P84" s="42"/>
    </row>
    <row r="85" spans="1:16" ht="21" hidden="1" customHeight="1">
      <c r="A85" s="44"/>
      <c r="B85" s="604" t="str">
        <f t="shared" si="29"/>
        <v>L kişisi</v>
      </c>
      <c r="C85" s="592"/>
      <c r="D85" s="78">
        <f t="shared" si="26"/>
        <v>0</v>
      </c>
      <c r="E85" s="77">
        <f t="shared" si="27"/>
        <v>0</v>
      </c>
      <c r="F85" s="77"/>
      <c r="G85" s="77">
        <f t="shared" si="28"/>
        <v>0</v>
      </c>
      <c r="H85" s="609"/>
      <c r="I85" s="20">
        <v>8</v>
      </c>
      <c r="J85" s="20">
        <v>8</v>
      </c>
      <c r="K85" s="79">
        <v>15.5</v>
      </c>
      <c r="L85" s="80">
        <v>5</v>
      </c>
      <c r="M85" s="49"/>
      <c r="N85" s="73"/>
      <c r="O85" s="40"/>
      <c r="P85" s="42"/>
    </row>
    <row r="86" spans="1:16" ht="21" hidden="1" customHeight="1">
      <c r="A86" s="82"/>
      <c r="B86" s="604" t="str">
        <f>B69</f>
        <v>M kişisi</v>
      </c>
      <c r="C86" s="592"/>
      <c r="D86" s="78">
        <f t="shared" si="26"/>
        <v>5</v>
      </c>
      <c r="E86" s="77">
        <f t="shared" si="27"/>
        <v>0</v>
      </c>
      <c r="F86" s="77"/>
      <c r="G86" s="77">
        <f t="shared" si="28"/>
        <v>0</v>
      </c>
      <c r="H86" s="208"/>
      <c r="I86" s="20">
        <v>8</v>
      </c>
      <c r="J86" s="20">
        <v>8</v>
      </c>
      <c r="K86" s="79">
        <v>15.5</v>
      </c>
      <c r="L86" s="80">
        <v>5</v>
      </c>
      <c r="M86" s="49"/>
      <c r="N86" s="73"/>
      <c r="O86" s="40"/>
      <c r="P86" s="42"/>
    </row>
    <row r="87" spans="1:16" ht="21" hidden="1" customHeight="1">
      <c r="A87" s="82"/>
      <c r="B87" s="604" t="str">
        <f t="shared" ref="B87:B88" si="30">B70</f>
        <v>N kişisi</v>
      </c>
      <c r="C87" s="592"/>
      <c r="D87" s="78">
        <f t="shared" si="26"/>
        <v>0</v>
      </c>
      <c r="E87" s="78">
        <f t="shared" si="27"/>
        <v>0</v>
      </c>
      <c r="F87" s="78"/>
      <c r="G87" s="77">
        <f t="shared" si="28"/>
        <v>0</v>
      </c>
      <c r="H87" s="208"/>
      <c r="I87" s="20">
        <v>8</v>
      </c>
      <c r="J87" s="20">
        <v>8</v>
      </c>
      <c r="K87" s="79">
        <v>15.5</v>
      </c>
      <c r="L87" s="80">
        <v>5</v>
      </c>
      <c r="M87" s="49"/>
      <c r="N87" s="73"/>
      <c r="O87" s="40"/>
      <c r="P87" s="42"/>
    </row>
    <row r="88" spans="1:16" ht="21" hidden="1" customHeight="1">
      <c r="A88" s="82"/>
      <c r="B88" s="604" t="str">
        <f t="shared" si="30"/>
        <v>YENİ PERSONEL 3</v>
      </c>
      <c r="C88" s="592"/>
      <c r="D88" s="78">
        <f t="shared" si="26"/>
        <v>0</v>
      </c>
      <c r="E88" s="77">
        <f t="shared" si="27"/>
        <v>0</v>
      </c>
      <c r="F88" s="77"/>
      <c r="G88" s="77">
        <f t="shared" si="28"/>
        <v>0</v>
      </c>
      <c r="H88" s="208"/>
      <c r="I88" s="20">
        <v>8</v>
      </c>
      <c r="J88" s="20">
        <v>8</v>
      </c>
      <c r="K88" s="79">
        <v>15.5</v>
      </c>
      <c r="L88" s="80">
        <v>5</v>
      </c>
      <c r="M88" s="49"/>
      <c r="N88" s="73"/>
      <c r="O88" s="40"/>
      <c r="P88" s="42"/>
    </row>
    <row r="89" spans="1:16" ht="16.5" hidden="1" thickBot="1">
      <c r="A89" s="642"/>
      <c r="B89" s="643"/>
      <c r="C89" s="643"/>
      <c r="D89" s="643"/>
      <c r="E89" s="643"/>
      <c r="F89" s="643"/>
      <c r="G89" s="643"/>
      <c r="H89" s="643"/>
      <c r="I89" s="643"/>
      <c r="J89" s="643"/>
      <c r="K89" s="83"/>
      <c r="L89" s="84"/>
      <c r="M89" s="85"/>
      <c r="N89" s="86"/>
      <c r="O89" s="87"/>
    </row>
    <row r="90" spans="1:16" ht="90" customHeight="1" thickBot="1">
      <c r="A90" s="611" t="s">
        <v>59</v>
      </c>
      <c r="B90" s="612"/>
      <c r="C90" s="612"/>
      <c r="D90" s="612"/>
      <c r="E90" s="612"/>
      <c r="F90" s="612"/>
      <c r="G90" s="612"/>
      <c r="H90" s="612"/>
      <c r="I90" s="612"/>
      <c r="J90" s="612"/>
      <c r="K90" s="612"/>
      <c r="L90" s="613"/>
    </row>
    <row r="91" spans="1:16" ht="27" customHeight="1"/>
  </sheetData>
  <sheetProtection selectLockedCells="1" selectUnlockedCells="1"/>
  <mergeCells count="108">
    <mergeCell ref="B88:C88"/>
    <mergeCell ref="A89:J89"/>
    <mergeCell ref="A90:L90"/>
    <mergeCell ref="B82:C82"/>
    <mergeCell ref="B83:C83"/>
    <mergeCell ref="B84:C84"/>
    <mergeCell ref="B85:C85"/>
    <mergeCell ref="B86:C86"/>
    <mergeCell ref="B87:C87"/>
    <mergeCell ref="I73:I74"/>
    <mergeCell ref="K73:K74"/>
    <mergeCell ref="L73:L74"/>
    <mergeCell ref="B75:C75"/>
    <mergeCell ref="B76:C76"/>
    <mergeCell ref="B77:C77"/>
    <mergeCell ref="B68:C68"/>
    <mergeCell ref="B69:C69"/>
    <mergeCell ref="B70:C70"/>
    <mergeCell ref="B71:C71"/>
    <mergeCell ref="B72:C74"/>
    <mergeCell ref="H72:H85"/>
    <mergeCell ref="B78:C78"/>
    <mergeCell ref="B79:C79"/>
    <mergeCell ref="B80:C80"/>
    <mergeCell ref="B81:C81"/>
    <mergeCell ref="B62:C62"/>
    <mergeCell ref="B63:C63"/>
    <mergeCell ref="B64:C64"/>
    <mergeCell ref="B65:C65"/>
    <mergeCell ref="B66:C66"/>
    <mergeCell ref="B67:C67"/>
    <mergeCell ref="N56:N57"/>
    <mergeCell ref="O56:O57"/>
    <mergeCell ref="B58:C58"/>
    <mergeCell ref="B59:C59"/>
    <mergeCell ref="B60:C60"/>
    <mergeCell ref="B61:C61"/>
    <mergeCell ref="B54:C54"/>
    <mergeCell ref="H54:I54"/>
    <mergeCell ref="J54:K54"/>
    <mergeCell ref="L54:M54"/>
    <mergeCell ref="B55:C57"/>
    <mergeCell ref="L56:L57"/>
    <mergeCell ref="M56:M57"/>
    <mergeCell ref="B52:C52"/>
    <mergeCell ref="H52:I52"/>
    <mergeCell ref="J52:K52"/>
    <mergeCell ref="L52:M52"/>
    <mergeCell ref="B53:C53"/>
    <mergeCell ref="H53:I53"/>
    <mergeCell ref="J53:K53"/>
    <mergeCell ref="L53:M53"/>
    <mergeCell ref="B50:C50"/>
    <mergeCell ref="H50:I50"/>
    <mergeCell ref="J50:K50"/>
    <mergeCell ref="L50:M50"/>
    <mergeCell ref="B51:C51"/>
    <mergeCell ref="H51:I51"/>
    <mergeCell ref="J51:K51"/>
    <mergeCell ref="L51:M51"/>
    <mergeCell ref="B48:C48"/>
    <mergeCell ref="H48:I48"/>
    <mergeCell ref="J48:K48"/>
    <mergeCell ref="L48:M48"/>
    <mergeCell ref="B49:C49"/>
    <mergeCell ref="H49:I49"/>
    <mergeCell ref="J49:K49"/>
    <mergeCell ref="L49:M49"/>
    <mergeCell ref="B46:C46"/>
    <mergeCell ref="H46:I46"/>
    <mergeCell ref="J46:K46"/>
    <mergeCell ref="L46:M46"/>
    <mergeCell ref="B47:C47"/>
    <mergeCell ref="H47:I47"/>
    <mergeCell ref="J47:K47"/>
    <mergeCell ref="L47:M47"/>
    <mergeCell ref="B44:C44"/>
    <mergeCell ref="H44:I44"/>
    <mergeCell ref="J44:K44"/>
    <mergeCell ref="L44:M44"/>
    <mergeCell ref="B45:C45"/>
    <mergeCell ref="H45:I45"/>
    <mergeCell ref="J45:K45"/>
    <mergeCell ref="L45:M45"/>
    <mergeCell ref="B42:C42"/>
    <mergeCell ref="H42:I42"/>
    <mergeCell ref="J42:K42"/>
    <mergeCell ref="L42:M42"/>
    <mergeCell ref="B43:C43"/>
    <mergeCell ref="H43:I43"/>
    <mergeCell ref="J43:K43"/>
    <mergeCell ref="L43:M43"/>
    <mergeCell ref="H40:J40"/>
    <mergeCell ref="K40:M40"/>
    <mergeCell ref="B41:C41"/>
    <mergeCell ref="H41:I41"/>
    <mergeCell ref="J41:K41"/>
    <mergeCell ref="L41:M41"/>
    <mergeCell ref="A1:E1"/>
    <mergeCell ref="N1:AK1"/>
    <mergeCell ref="A2:E2"/>
    <mergeCell ref="A38:N38"/>
    <mergeCell ref="A39:A40"/>
    <mergeCell ref="B39:G39"/>
    <mergeCell ref="H39:M39"/>
    <mergeCell ref="N39:N40"/>
    <mergeCell ref="B40:C40"/>
    <mergeCell ref="E40:G40"/>
  </mergeCells>
  <conditionalFormatting sqref="B5">
    <cfRule type="containsText" dxfId="13" priority="2" operator="containsText" text="Pazar">
      <formula>NOT(ISERROR(SEARCH("Pazar",B5)))</formula>
    </cfRule>
  </conditionalFormatting>
  <conditionalFormatting sqref="A4">
    <cfRule type="containsText" dxfId="12" priority="1" operator="containsText" text="pazar">
      <formula>NOT(ISERROR(SEARCH("pazar",A4)))</formula>
    </cfRule>
  </conditionalFormatting>
  <pageMargins left="0.22" right="0.15748031496062992" top="0.63" bottom="0.74803149606299213" header="0.51181102362204722" footer="0.51181102362204722"/>
  <pageSetup scale="34" firstPageNumber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94"/>
  <sheetViews>
    <sheetView view="pageBreakPreview" zoomScale="50" zoomScaleNormal="70" zoomScaleSheetLayoutView="50" workbookViewId="0">
      <selection activeCell="M28" sqref="M28"/>
    </sheetView>
  </sheetViews>
  <sheetFormatPr defaultColWidth="9.28515625" defaultRowHeight="15"/>
  <cols>
    <col min="1" max="1" width="16.5703125" style="50" customWidth="1"/>
    <col min="2" max="3" width="22" style="50" customWidth="1"/>
    <col min="4" max="4" width="28" style="50" customWidth="1"/>
    <col min="5" max="5" width="26.7109375" style="50" customWidth="1"/>
    <col min="6" max="6" width="25.28515625" style="50" hidden="1" customWidth="1"/>
    <col min="7" max="7" width="27.28515625" style="50" customWidth="1"/>
    <col min="8" max="8" width="41.7109375" style="50" customWidth="1"/>
    <col min="9" max="9" width="20.28515625" style="50" hidden="1" customWidth="1"/>
    <col min="10" max="10" width="26.7109375" style="88" customWidth="1"/>
    <col min="11" max="11" width="19.7109375" style="50" customWidth="1"/>
    <col min="12" max="12" width="19.42578125" style="50" customWidth="1"/>
    <col min="13" max="13" width="61" style="50" bestFit="1" customWidth="1"/>
    <col min="14" max="14" width="23.7109375" style="10" hidden="1" customWidth="1"/>
    <col min="15" max="15" width="23.28515625" style="10" hidden="1" customWidth="1"/>
    <col min="16" max="21" width="2.28515625" style="10" hidden="1" customWidth="1"/>
    <col min="22" max="22" width="9.28515625" style="10" hidden="1" customWidth="1"/>
    <col min="23" max="24" width="2.28515625" style="10" hidden="1" customWidth="1"/>
    <col min="25" max="25" width="9.28515625" style="10" hidden="1" customWidth="1"/>
    <col min="26" max="34" width="2.28515625" style="10" hidden="1" customWidth="1"/>
    <col min="35" max="35" width="9.28515625" style="10" hidden="1" customWidth="1"/>
    <col min="36" max="36" width="2.28515625" style="10" hidden="1" customWidth="1"/>
    <col min="37" max="37" width="9.28515625" style="10" hidden="1" customWidth="1"/>
    <col min="38" max="39" width="0" style="10" hidden="1" customWidth="1"/>
    <col min="40" max="40" width="28.7109375" style="10" bestFit="1" customWidth="1"/>
    <col min="41" max="41" width="33" style="10" customWidth="1"/>
    <col min="42" max="16384" width="9.28515625" style="10"/>
  </cols>
  <sheetData>
    <row r="1" spans="1:44" ht="35.1" customHeight="1">
      <c r="A1" s="558"/>
      <c r="B1" s="558"/>
      <c r="C1" s="558"/>
      <c r="D1" s="558"/>
      <c r="E1" s="558"/>
      <c r="F1" s="104"/>
      <c r="G1" s="132" t="s">
        <v>105</v>
      </c>
      <c r="H1" s="131" t="s">
        <v>106</v>
      </c>
      <c r="I1" s="104"/>
      <c r="J1" s="104"/>
      <c r="K1" s="104"/>
      <c r="L1" s="104"/>
      <c r="M1" s="105"/>
      <c r="N1" s="620" t="s">
        <v>53</v>
      </c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  <c r="AN1" s="375"/>
    </row>
    <row r="2" spans="1:44" ht="35.1" customHeight="1">
      <c r="A2" s="684" t="s">
        <v>0</v>
      </c>
      <c r="B2" s="624"/>
      <c r="C2" s="624"/>
      <c r="D2" s="624"/>
      <c r="E2" s="624"/>
      <c r="F2" s="11" t="s">
        <v>19</v>
      </c>
      <c r="G2" s="388" t="s">
        <v>1</v>
      </c>
      <c r="H2" s="452" t="s">
        <v>2</v>
      </c>
      <c r="I2" s="453" t="s">
        <v>3</v>
      </c>
      <c r="J2" s="454" t="s">
        <v>4</v>
      </c>
      <c r="K2" s="12" t="s">
        <v>5</v>
      </c>
      <c r="L2" s="13" t="s">
        <v>6</v>
      </c>
      <c r="M2" s="111" t="s">
        <v>7</v>
      </c>
      <c r="AN2" s="683"/>
      <c r="AO2" s="683"/>
      <c r="AP2" s="380"/>
      <c r="AQ2" s="380"/>
      <c r="AR2" s="144"/>
    </row>
    <row r="3" spans="1:44" ht="35.1" customHeight="1">
      <c r="A3" s="670" t="s">
        <v>107</v>
      </c>
      <c r="B3" s="670"/>
      <c r="C3" s="670"/>
      <c r="D3" s="670"/>
      <c r="E3" s="670"/>
      <c r="F3" s="670"/>
      <c r="G3" s="670"/>
      <c r="H3" s="670"/>
      <c r="I3" s="670"/>
      <c r="J3" s="670"/>
      <c r="K3" s="670"/>
      <c r="L3" s="670"/>
      <c r="M3" s="670"/>
      <c r="AN3" s="385"/>
      <c r="AO3" s="385"/>
      <c r="AP3" s="380"/>
      <c r="AQ3" s="380"/>
      <c r="AR3" s="144"/>
    </row>
    <row r="4" spans="1:44" s="19" customFormat="1" ht="35.1" customHeight="1">
      <c r="A4" s="376">
        <v>43618</v>
      </c>
      <c r="B4" s="394">
        <f>A4</f>
        <v>43618</v>
      </c>
      <c r="C4" s="455"/>
      <c r="D4" s="455"/>
      <c r="E4" s="456"/>
      <c r="F4" s="405"/>
      <c r="G4" s="399" t="s">
        <v>180</v>
      </c>
      <c r="H4" s="420" t="s">
        <v>85</v>
      </c>
      <c r="I4" s="390"/>
      <c r="J4" s="387" t="s">
        <v>79</v>
      </c>
      <c r="K4" s="672" t="s">
        <v>78</v>
      </c>
      <c r="L4" s="672"/>
      <c r="M4" s="391" t="s">
        <v>213</v>
      </c>
      <c r="O4" s="19">
        <f>IFERROR(FIND("MS",D10,5),0)</f>
        <v>0</v>
      </c>
      <c r="P4" s="19">
        <f t="shared" ref="P4:U4" si="0">IFERROR(FIND("MS",D5,5),0)</f>
        <v>0</v>
      </c>
      <c r="Q4" s="19">
        <f t="shared" si="0"/>
        <v>0</v>
      </c>
      <c r="R4" s="19">
        <f t="shared" si="0"/>
        <v>0</v>
      </c>
      <c r="S4" s="19">
        <f t="shared" si="0"/>
        <v>12</v>
      </c>
      <c r="T4" s="19">
        <f t="shared" si="0"/>
        <v>0</v>
      </c>
      <c r="U4" s="19">
        <f t="shared" si="0"/>
        <v>0</v>
      </c>
      <c r="W4" s="19">
        <f t="shared" ref="W4:X8" si="1">IFERROR(FIND("MS",K5,5),0)</f>
        <v>0</v>
      </c>
      <c r="X4" s="19">
        <f t="shared" si="1"/>
        <v>0</v>
      </c>
      <c r="Z4" s="19">
        <f>VALUE(P4)</f>
        <v>0</v>
      </c>
      <c r="AA4" s="19">
        <f t="shared" ref="AA4:AH21" si="2">VALUE(Q4)</f>
        <v>0</v>
      </c>
      <c r="AB4" s="19">
        <f t="shared" si="2"/>
        <v>0</v>
      </c>
      <c r="AC4" s="19">
        <f t="shared" si="2"/>
        <v>12</v>
      </c>
      <c r="AD4" s="19">
        <f t="shared" si="2"/>
        <v>0</v>
      </c>
      <c r="AE4" s="19">
        <f t="shared" si="2"/>
        <v>0</v>
      </c>
      <c r="AF4" s="19">
        <f t="shared" si="2"/>
        <v>0</v>
      </c>
      <c r="AG4" s="19">
        <f t="shared" si="2"/>
        <v>0</v>
      </c>
      <c r="AH4" s="19">
        <f t="shared" si="2"/>
        <v>0</v>
      </c>
      <c r="AJ4" s="19">
        <f>SUM(Z4:AH4)</f>
        <v>12</v>
      </c>
      <c r="AN4" s="442"/>
      <c r="AO4" s="443"/>
      <c r="AP4" s="381"/>
      <c r="AQ4" s="382"/>
      <c r="AR4" s="383"/>
    </row>
    <row r="5" spans="1:44" s="19" customFormat="1" ht="35.1" customHeight="1">
      <c r="A5" s="393">
        <f>A4+1</f>
        <v>43619</v>
      </c>
      <c r="B5" s="394">
        <f>A5</f>
        <v>43619</v>
      </c>
      <c r="C5" s="458" t="s">
        <v>196</v>
      </c>
      <c r="D5" s="673" t="s">
        <v>171</v>
      </c>
      <c r="E5" s="673"/>
      <c r="F5" s="459"/>
      <c r="G5" s="460" t="s">
        <v>172</v>
      </c>
      <c r="H5" s="461" t="s">
        <v>173</v>
      </c>
      <c r="I5" s="390"/>
      <c r="J5" s="387" t="s">
        <v>79</v>
      </c>
      <c r="K5" s="672"/>
      <c r="L5" s="672"/>
      <c r="M5" s="391" t="s">
        <v>213</v>
      </c>
      <c r="O5" s="19">
        <f>IFERROR(FIND("MS",C6,5),0)</f>
        <v>0</v>
      </c>
      <c r="P5" s="19">
        <f>IFERROR(FIND("MS",#REF!,5),0)</f>
        <v>0</v>
      </c>
      <c r="Q5" s="19">
        <f>IFERROR(FIND("MS",E6,5),0)</f>
        <v>0</v>
      </c>
      <c r="R5" s="19">
        <f>IFERROR(FIND("MS",D6,5),0)</f>
        <v>0</v>
      </c>
      <c r="S5" s="19">
        <f t="shared" ref="S5:U8" si="3">IFERROR(FIND("MS",G6,5),0)</f>
        <v>0</v>
      </c>
      <c r="T5" s="19">
        <f t="shared" si="3"/>
        <v>0</v>
      </c>
      <c r="U5" s="19">
        <f t="shared" si="3"/>
        <v>0</v>
      </c>
      <c r="W5" s="19">
        <f t="shared" si="1"/>
        <v>0</v>
      </c>
      <c r="X5" s="19">
        <f t="shared" si="1"/>
        <v>0</v>
      </c>
      <c r="Z5" s="19">
        <f>VALUE(P5)</f>
        <v>0</v>
      </c>
      <c r="AA5" s="19">
        <f t="shared" si="2"/>
        <v>0</v>
      </c>
      <c r="AB5" s="19">
        <f t="shared" si="2"/>
        <v>0</v>
      </c>
      <c r="AC5" s="19">
        <f t="shared" si="2"/>
        <v>0</v>
      </c>
      <c r="AD5" s="19">
        <f t="shared" si="2"/>
        <v>0</v>
      </c>
      <c r="AE5" s="19">
        <f t="shared" si="2"/>
        <v>0</v>
      </c>
      <c r="AF5" s="19">
        <f t="shared" si="2"/>
        <v>0</v>
      </c>
      <c r="AG5" s="19">
        <f t="shared" si="2"/>
        <v>0</v>
      </c>
      <c r="AH5" s="19">
        <f t="shared" si="2"/>
        <v>0</v>
      </c>
      <c r="AJ5" s="19">
        <f>SUM(Z5:AH5)</f>
        <v>0</v>
      </c>
      <c r="AN5" s="442"/>
      <c r="AO5" s="443"/>
      <c r="AP5" s="381"/>
      <c r="AQ5" s="384"/>
      <c r="AR5" s="383"/>
    </row>
    <row r="6" spans="1:44" ht="35.1" customHeight="1">
      <c r="A6" s="393">
        <f>A5+1</f>
        <v>43620</v>
      </c>
      <c r="B6" s="394">
        <f t="shared" ref="B6:B35" si="4">A6</f>
        <v>43620</v>
      </c>
      <c r="C6" s="682" t="s">
        <v>157</v>
      </c>
      <c r="D6" s="682"/>
      <c r="E6" s="682"/>
      <c r="F6" s="459"/>
      <c r="G6" s="463" t="s">
        <v>157</v>
      </c>
      <c r="H6" s="430"/>
      <c r="I6" s="390"/>
      <c r="J6" s="387" t="s">
        <v>79</v>
      </c>
      <c r="K6" s="423"/>
      <c r="L6" s="423"/>
      <c r="M6" s="391" t="s">
        <v>213</v>
      </c>
      <c r="O6" s="19">
        <f>IFERROR(FIND("MS",C7,5),0)</f>
        <v>0</v>
      </c>
      <c r="P6" s="19">
        <f>IFERROR(FIND("MS",#REF!,5),0)</f>
        <v>0</v>
      </c>
      <c r="Q6" s="19">
        <f>IFERROR(FIND("MS",E7,5),0)</f>
        <v>0</v>
      </c>
      <c r="R6" s="19">
        <f>IFERROR(FIND("MS",D7,5),0)</f>
        <v>0</v>
      </c>
      <c r="S6" s="19">
        <f t="shared" si="3"/>
        <v>0</v>
      </c>
      <c r="T6" s="19">
        <f t="shared" si="3"/>
        <v>0</v>
      </c>
      <c r="U6" s="19">
        <f t="shared" si="3"/>
        <v>0</v>
      </c>
      <c r="V6" s="19"/>
      <c r="W6" s="19">
        <f t="shared" si="1"/>
        <v>0</v>
      </c>
      <c r="X6" s="19">
        <f t="shared" si="1"/>
        <v>0</v>
      </c>
      <c r="Z6" s="19">
        <f t="shared" ref="Z6:AH40" si="5">VALUE(P6)</f>
        <v>0</v>
      </c>
      <c r="AA6" s="19">
        <f t="shared" si="2"/>
        <v>0</v>
      </c>
      <c r="AB6" s="19">
        <f t="shared" si="2"/>
        <v>0</v>
      </c>
      <c r="AC6" s="19">
        <f t="shared" si="2"/>
        <v>0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J6" s="19">
        <f t="shared" ref="AJ6:AJ40" si="6">SUM(Z6:AH6)</f>
        <v>0</v>
      </c>
      <c r="AN6" s="444"/>
      <c r="AO6" s="445"/>
      <c r="AP6" s="381"/>
      <c r="AQ6" s="384"/>
      <c r="AR6" s="383"/>
    </row>
    <row r="7" spans="1:44" s="19" customFormat="1" ht="35.1" customHeight="1">
      <c r="A7" s="393">
        <f t="shared" ref="A7:A35" si="7">A6+1</f>
        <v>43621</v>
      </c>
      <c r="B7" s="394">
        <f t="shared" si="4"/>
        <v>43621</v>
      </c>
      <c r="C7" s="682" t="s">
        <v>160</v>
      </c>
      <c r="D7" s="682"/>
      <c r="E7" s="682"/>
      <c r="F7" s="459"/>
      <c r="G7" s="463" t="s">
        <v>160</v>
      </c>
      <c r="H7" s="419"/>
      <c r="I7" s="390"/>
      <c r="J7" s="387" t="s">
        <v>79</v>
      </c>
      <c r="K7" s="423"/>
      <c r="L7" s="423"/>
      <c r="M7" s="391" t="s">
        <v>213</v>
      </c>
      <c r="O7" s="19">
        <f>IFERROR(FIND("MS",C8,5),0)</f>
        <v>0</v>
      </c>
      <c r="P7" s="19">
        <f>IFERROR(FIND("MS",#REF!,5),0)</f>
        <v>0</v>
      </c>
      <c r="Q7" s="19">
        <f>IFERROR(FIND("MS",E8,5),0)</f>
        <v>0</v>
      </c>
      <c r="R7" s="19">
        <f>IFERROR(FIND("MS",D8,5),0)</f>
        <v>0</v>
      </c>
      <c r="S7" s="19">
        <f t="shared" si="3"/>
        <v>0</v>
      </c>
      <c r="T7" s="19">
        <f t="shared" si="3"/>
        <v>0</v>
      </c>
      <c r="U7" s="19">
        <f t="shared" si="3"/>
        <v>0</v>
      </c>
      <c r="W7" s="19">
        <f t="shared" si="1"/>
        <v>0</v>
      </c>
      <c r="X7" s="19">
        <f t="shared" si="1"/>
        <v>0</v>
      </c>
      <c r="Z7" s="19">
        <f t="shared" si="5"/>
        <v>0</v>
      </c>
      <c r="AA7" s="19">
        <f t="shared" si="2"/>
        <v>0</v>
      </c>
      <c r="AB7" s="19">
        <f t="shared" si="2"/>
        <v>0</v>
      </c>
      <c r="AC7" s="19">
        <f t="shared" si="2"/>
        <v>0</v>
      </c>
      <c r="AD7" s="19">
        <f t="shared" si="2"/>
        <v>0</v>
      </c>
      <c r="AE7" s="19">
        <f t="shared" si="2"/>
        <v>0</v>
      </c>
      <c r="AF7" s="19">
        <f t="shared" si="2"/>
        <v>0</v>
      </c>
      <c r="AG7" s="19">
        <f t="shared" si="2"/>
        <v>0</v>
      </c>
      <c r="AH7" s="19">
        <f t="shared" si="2"/>
        <v>0</v>
      </c>
      <c r="AJ7" s="19">
        <f t="shared" si="6"/>
        <v>0</v>
      </c>
      <c r="AN7" s="446"/>
      <c r="AO7" s="447"/>
      <c r="AP7" s="381"/>
      <c r="AQ7" s="382"/>
      <c r="AR7" s="383"/>
    </row>
    <row r="8" spans="1:44" s="19" customFormat="1" ht="35.1" customHeight="1">
      <c r="A8" s="393">
        <f t="shared" si="7"/>
        <v>43622</v>
      </c>
      <c r="B8" s="394">
        <f t="shared" si="4"/>
        <v>43622</v>
      </c>
      <c r="C8" s="682" t="s">
        <v>142</v>
      </c>
      <c r="D8" s="682"/>
      <c r="E8" s="682"/>
      <c r="F8" s="459"/>
      <c r="G8" s="463" t="s">
        <v>142</v>
      </c>
      <c r="H8" s="419"/>
      <c r="I8" s="390"/>
      <c r="J8" s="387" t="s">
        <v>79</v>
      </c>
      <c r="K8" s="423"/>
      <c r="L8" s="423"/>
      <c r="M8" s="391" t="s">
        <v>213</v>
      </c>
      <c r="O8" s="19">
        <f>IFERROR(FIND("MS",C9,5),0)</f>
        <v>0</v>
      </c>
      <c r="P8" s="19">
        <f>IFERROR(FIND("MS",#REF!,5),0)</f>
        <v>0</v>
      </c>
      <c r="Q8" s="19">
        <f>IFERROR(FIND("MS",E9,5),0)</f>
        <v>0</v>
      </c>
      <c r="R8" s="19">
        <f>IFERROR(FIND("MS",D9,5),0)</f>
        <v>0</v>
      </c>
      <c r="S8" s="19">
        <f t="shared" si="3"/>
        <v>0</v>
      </c>
      <c r="T8" s="19">
        <f t="shared" si="3"/>
        <v>0</v>
      </c>
      <c r="U8" s="19">
        <f t="shared" si="3"/>
        <v>0</v>
      </c>
      <c r="W8" s="19">
        <f t="shared" si="1"/>
        <v>0</v>
      </c>
      <c r="X8" s="19">
        <f t="shared" si="1"/>
        <v>0</v>
      </c>
      <c r="Z8" s="19">
        <f t="shared" si="5"/>
        <v>0</v>
      </c>
      <c r="AA8" s="19">
        <f t="shared" si="2"/>
        <v>0</v>
      </c>
      <c r="AB8" s="19">
        <f t="shared" si="2"/>
        <v>0</v>
      </c>
      <c r="AC8" s="19">
        <f t="shared" si="2"/>
        <v>0</v>
      </c>
      <c r="AD8" s="19">
        <f t="shared" si="2"/>
        <v>0</v>
      </c>
      <c r="AE8" s="19">
        <f t="shared" si="2"/>
        <v>0</v>
      </c>
      <c r="AF8" s="19">
        <f t="shared" si="2"/>
        <v>0</v>
      </c>
      <c r="AG8" s="19">
        <f t="shared" si="2"/>
        <v>0</v>
      </c>
      <c r="AH8" s="19">
        <f t="shared" si="2"/>
        <v>0</v>
      </c>
      <c r="AJ8" s="19">
        <f t="shared" si="6"/>
        <v>0</v>
      </c>
      <c r="AN8" s="446"/>
      <c r="AO8" s="447"/>
      <c r="AP8" s="381"/>
      <c r="AQ8" s="384"/>
      <c r="AR8" s="383"/>
    </row>
    <row r="9" spans="1:44" s="19" customFormat="1" ht="35.1" customHeight="1">
      <c r="A9" s="393">
        <f t="shared" si="7"/>
        <v>43623</v>
      </c>
      <c r="B9" s="394">
        <f t="shared" ref="B9" si="8">A9</f>
        <v>43623</v>
      </c>
      <c r="C9" s="424" t="s">
        <v>130</v>
      </c>
      <c r="D9" s="674" t="s">
        <v>122</v>
      </c>
      <c r="E9" s="675"/>
      <c r="F9" s="396"/>
      <c r="G9" s="398" t="s">
        <v>180</v>
      </c>
      <c r="H9" s="398" t="s">
        <v>196</v>
      </c>
      <c r="I9" s="390"/>
      <c r="J9" s="387" t="s">
        <v>79</v>
      </c>
      <c r="K9" s="397" t="s">
        <v>163</v>
      </c>
      <c r="L9" s="397" t="s">
        <v>185</v>
      </c>
      <c r="M9" s="391" t="s">
        <v>214</v>
      </c>
      <c r="AN9" s="446"/>
      <c r="AO9" s="447"/>
      <c r="AP9" s="381"/>
      <c r="AQ9" s="384"/>
      <c r="AR9" s="383"/>
    </row>
    <row r="10" spans="1:44" ht="25.9" customHeight="1">
      <c r="A10" s="671" t="s">
        <v>111</v>
      </c>
      <c r="B10" s="671"/>
      <c r="C10" s="671"/>
      <c r="D10" s="671"/>
      <c r="E10" s="671"/>
      <c r="F10" s="671"/>
      <c r="G10" s="671"/>
      <c r="H10" s="671"/>
      <c r="I10" s="671"/>
      <c r="J10" s="671"/>
      <c r="K10" s="671"/>
      <c r="L10" s="671"/>
      <c r="M10" s="671"/>
      <c r="O10" s="19">
        <f>IFERROR(FIND("MS",#REF!,5),0)</f>
        <v>0</v>
      </c>
      <c r="P10" s="19">
        <f>IFERROR(FIND("MS",#REF!,5),0)</f>
        <v>0</v>
      </c>
      <c r="Q10" s="19">
        <f t="shared" ref="Q10:Q27" si="9">IFERROR(FIND("MS",E10,5),0)</f>
        <v>0</v>
      </c>
      <c r="R10" s="19">
        <f>IFERROR(FIND("MS",#REF!,5),0)</f>
        <v>0</v>
      </c>
      <c r="S10" s="19">
        <f t="shared" ref="S10:X21" si="10">IFERROR(FIND("MS",G10,5),0)</f>
        <v>0</v>
      </c>
      <c r="T10" s="19">
        <f t="shared" si="10"/>
        <v>0</v>
      </c>
      <c r="U10" s="19">
        <f t="shared" si="10"/>
        <v>0</v>
      </c>
      <c r="V10" s="19"/>
      <c r="W10" s="19">
        <f>IFERROR(FIND("MS",K10,5),0)</f>
        <v>0</v>
      </c>
      <c r="X10" s="19">
        <f t="shared" si="10"/>
        <v>0</v>
      </c>
      <c r="Z10" s="19">
        <f t="shared" si="5"/>
        <v>0</v>
      </c>
      <c r="AA10" s="19">
        <f t="shared" si="2"/>
        <v>0</v>
      </c>
      <c r="AB10" s="19">
        <f t="shared" si="2"/>
        <v>0</v>
      </c>
      <c r="AC10" s="19">
        <f t="shared" si="2"/>
        <v>0</v>
      </c>
      <c r="AD10" s="19">
        <f t="shared" si="2"/>
        <v>0</v>
      </c>
      <c r="AE10" s="19">
        <f t="shared" si="2"/>
        <v>0</v>
      </c>
      <c r="AF10" s="19">
        <f t="shared" si="2"/>
        <v>0</v>
      </c>
      <c r="AG10" s="19">
        <f t="shared" si="2"/>
        <v>0</v>
      </c>
      <c r="AH10" s="19">
        <f t="shared" si="2"/>
        <v>0</v>
      </c>
      <c r="AJ10" s="19">
        <f t="shared" si="6"/>
        <v>0</v>
      </c>
      <c r="AN10" s="446"/>
      <c r="AO10" s="447"/>
      <c r="AP10" s="381"/>
      <c r="AQ10" s="382"/>
      <c r="AR10" s="383"/>
    </row>
    <row r="11" spans="1:44" ht="21.6" customHeight="1">
      <c r="A11" s="671"/>
      <c r="B11" s="671"/>
      <c r="C11" s="671"/>
      <c r="D11" s="671"/>
      <c r="E11" s="671"/>
      <c r="F11" s="671"/>
      <c r="G11" s="671"/>
      <c r="H11" s="671"/>
      <c r="I11" s="671"/>
      <c r="J11" s="671"/>
      <c r="K11" s="671"/>
      <c r="L11" s="671"/>
      <c r="M11" s="671"/>
      <c r="O11" s="19">
        <f t="shared" ref="O11:O33" si="11">IFERROR(FIND("MS",C11,5),0)</f>
        <v>0</v>
      </c>
      <c r="P11" s="19">
        <f>IFERROR(FIND("MS",#REF!,5),0)</f>
        <v>0</v>
      </c>
      <c r="Q11" s="19">
        <f t="shared" si="9"/>
        <v>0</v>
      </c>
      <c r="R11" s="19">
        <f>IFERROR(FIND("MS",D11,5),0)</f>
        <v>0</v>
      </c>
      <c r="S11" s="19">
        <f t="shared" si="10"/>
        <v>0</v>
      </c>
      <c r="T11" s="19">
        <f t="shared" si="10"/>
        <v>0</v>
      </c>
      <c r="U11" s="19">
        <f t="shared" si="10"/>
        <v>0</v>
      </c>
      <c r="V11" s="19"/>
      <c r="W11" s="19">
        <f>IFERROR(FIND("MS",K11,5),0)</f>
        <v>0</v>
      </c>
      <c r="X11" s="19">
        <f t="shared" si="10"/>
        <v>0</v>
      </c>
      <c r="Z11" s="19">
        <f t="shared" si="5"/>
        <v>0</v>
      </c>
      <c r="AA11" s="19">
        <f t="shared" si="2"/>
        <v>0</v>
      </c>
      <c r="AB11" s="19">
        <f t="shared" si="2"/>
        <v>0</v>
      </c>
      <c r="AC11" s="19">
        <f t="shared" si="2"/>
        <v>0</v>
      </c>
      <c r="AD11" s="19">
        <f t="shared" si="2"/>
        <v>0</v>
      </c>
      <c r="AE11" s="19">
        <f t="shared" si="2"/>
        <v>0</v>
      </c>
      <c r="AF11" s="19">
        <f t="shared" si="2"/>
        <v>0</v>
      </c>
      <c r="AG11" s="19">
        <f t="shared" si="2"/>
        <v>0</v>
      </c>
      <c r="AH11" s="19">
        <f t="shared" si="2"/>
        <v>0</v>
      </c>
      <c r="AJ11" s="19">
        <f t="shared" si="6"/>
        <v>0</v>
      </c>
      <c r="AN11" s="442"/>
      <c r="AO11" s="443"/>
      <c r="AP11" s="381"/>
      <c r="AQ11" s="382"/>
      <c r="AR11" s="383"/>
    </row>
    <row r="12" spans="1:44" ht="29.45" customHeight="1">
      <c r="A12" s="393">
        <v>43686</v>
      </c>
      <c r="B12" s="394">
        <f>A12</f>
        <v>43686</v>
      </c>
      <c r="C12" s="379"/>
      <c r="D12" s="379"/>
      <c r="E12" s="379"/>
      <c r="F12" s="379"/>
      <c r="G12" s="379"/>
      <c r="H12" s="379"/>
      <c r="I12" s="379"/>
      <c r="J12" s="379"/>
      <c r="K12" s="379"/>
      <c r="L12" s="379"/>
      <c r="M12" s="424" t="s">
        <v>115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Z12" s="19"/>
      <c r="AA12" s="19"/>
      <c r="AB12" s="19"/>
      <c r="AC12" s="19"/>
      <c r="AD12" s="19"/>
      <c r="AE12" s="19"/>
      <c r="AF12" s="19"/>
      <c r="AG12" s="19"/>
      <c r="AH12" s="19"/>
      <c r="AJ12" s="19"/>
      <c r="AN12" s="442"/>
      <c r="AO12" s="443"/>
      <c r="AP12" s="381"/>
      <c r="AQ12" s="384"/>
      <c r="AR12" s="383"/>
    </row>
    <row r="13" spans="1:44" s="19" customFormat="1" ht="35.1" customHeight="1">
      <c r="A13" s="393">
        <f>A12+1</f>
        <v>43687</v>
      </c>
      <c r="B13" s="394">
        <f>A13</f>
        <v>43687</v>
      </c>
      <c r="C13" s="669"/>
      <c r="D13" s="669"/>
      <c r="E13" s="669"/>
      <c r="F13" s="378"/>
      <c r="G13" s="378"/>
      <c r="H13" s="377"/>
      <c r="I13" s="373"/>
      <c r="J13" s="374"/>
      <c r="K13" s="685"/>
      <c r="L13" s="685"/>
      <c r="M13" s="397" t="s">
        <v>112</v>
      </c>
      <c r="N13" s="21"/>
      <c r="O13" s="19">
        <f t="shared" si="11"/>
        <v>0</v>
      </c>
      <c r="P13" s="19">
        <f>IFERROR(FIND("MS",D13,5),0)</f>
        <v>0</v>
      </c>
      <c r="Q13" s="19">
        <f t="shared" si="9"/>
        <v>0</v>
      </c>
      <c r="R13" s="19">
        <f>IFERROR(FIND("MS",F13,5),0)</f>
        <v>0</v>
      </c>
      <c r="S13" s="19">
        <f t="shared" si="10"/>
        <v>0</v>
      </c>
      <c r="T13" s="19">
        <f t="shared" si="10"/>
        <v>0</v>
      </c>
      <c r="U13" s="19">
        <f t="shared" si="10"/>
        <v>0</v>
      </c>
      <c r="W13" s="19">
        <f>IFERROR(FIND("MS",K13,5),0)</f>
        <v>0</v>
      </c>
      <c r="X13" s="19">
        <f t="shared" si="10"/>
        <v>0</v>
      </c>
      <c r="Z13" s="19">
        <f t="shared" si="5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 t="shared" si="2"/>
        <v>0</v>
      </c>
      <c r="AG13" s="19">
        <f t="shared" si="2"/>
        <v>0</v>
      </c>
      <c r="AH13" s="19">
        <f t="shared" si="2"/>
        <v>0</v>
      </c>
      <c r="AJ13" s="19">
        <f t="shared" si="6"/>
        <v>0</v>
      </c>
      <c r="AN13" s="442"/>
      <c r="AO13" s="443"/>
      <c r="AP13" s="381"/>
      <c r="AQ13" s="384"/>
      <c r="AR13" s="383"/>
    </row>
    <row r="14" spans="1:44" s="19" customFormat="1" ht="35.1" customHeight="1">
      <c r="A14" s="393">
        <f>A13+1</f>
        <v>43688</v>
      </c>
      <c r="B14" s="394">
        <f>A14</f>
        <v>43688</v>
      </c>
      <c r="C14" s="669"/>
      <c r="D14" s="669"/>
      <c r="E14" s="669"/>
      <c r="F14" s="377"/>
      <c r="G14" s="377"/>
      <c r="H14" s="669"/>
      <c r="I14" s="669"/>
      <c r="J14" s="669"/>
      <c r="K14" s="669"/>
      <c r="L14" s="669"/>
      <c r="M14" s="397" t="s">
        <v>108</v>
      </c>
      <c r="N14" s="22"/>
      <c r="O14" s="19">
        <f t="shared" si="11"/>
        <v>0</v>
      </c>
      <c r="P14" s="19">
        <f>IFERROR(FIND("MS",#REF!,5),0)</f>
        <v>0</v>
      </c>
      <c r="Q14" s="19">
        <f t="shared" si="9"/>
        <v>0</v>
      </c>
      <c r="R14" s="19">
        <f t="shared" ref="R14:R19" si="12">IFERROR(FIND("MS",D14,5),0)</f>
        <v>0</v>
      </c>
      <c r="S14" s="19">
        <f t="shared" si="10"/>
        <v>0</v>
      </c>
      <c r="T14" s="19">
        <f t="shared" si="10"/>
        <v>0</v>
      </c>
      <c r="U14" s="19">
        <f t="shared" si="10"/>
        <v>0</v>
      </c>
      <c r="W14" s="19">
        <f t="shared" si="10"/>
        <v>0</v>
      </c>
      <c r="X14" s="19">
        <f t="shared" si="10"/>
        <v>0</v>
      </c>
      <c r="Z14" s="19">
        <f t="shared" si="5"/>
        <v>0</v>
      </c>
      <c r="AA14" s="19">
        <f t="shared" si="2"/>
        <v>0</v>
      </c>
      <c r="AB14" s="19">
        <f t="shared" si="2"/>
        <v>0</v>
      </c>
      <c r="AC14" s="19">
        <f t="shared" si="2"/>
        <v>0</v>
      </c>
      <c r="AD14" s="19">
        <f t="shared" si="2"/>
        <v>0</v>
      </c>
      <c r="AE14" s="19">
        <f t="shared" si="2"/>
        <v>0</v>
      </c>
      <c r="AF14" s="19">
        <f t="shared" si="2"/>
        <v>0</v>
      </c>
      <c r="AG14" s="19">
        <f t="shared" si="2"/>
        <v>0</v>
      </c>
      <c r="AH14" s="19">
        <f t="shared" si="2"/>
        <v>0</v>
      </c>
      <c r="AJ14" s="19">
        <f t="shared" si="6"/>
        <v>0</v>
      </c>
      <c r="AN14" s="442"/>
      <c r="AO14" s="443"/>
      <c r="AP14" s="381"/>
      <c r="AQ14" s="382"/>
      <c r="AR14" s="383"/>
    </row>
    <row r="15" spans="1:44" ht="35.1" customHeight="1">
      <c r="A15" s="393">
        <f t="shared" ref="A15:A18" si="13">A14+1</f>
        <v>43689</v>
      </c>
      <c r="B15" s="394">
        <f t="shared" ref="B15:B18" si="14">A15</f>
        <v>43689</v>
      </c>
      <c r="C15" s="669"/>
      <c r="D15" s="669"/>
      <c r="E15" s="669"/>
      <c r="F15" s="377"/>
      <c r="G15" s="377"/>
      <c r="H15" s="669"/>
      <c r="I15" s="669"/>
      <c r="J15" s="669"/>
      <c r="K15" s="669"/>
      <c r="L15" s="669"/>
      <c r="M15" s="397" t="s">
        <v>109</v>
      </c>
      <c r="N15" s="23"/>
      <c r="O15" s="19">
        <f t="shared" si="11"/>
        <v>0</v>
      </c>
      <c r="P15" s="19">
        <f>IFERROR(FIND("MS",#REF!,5),0)</f>
        <v>0</v>
      </c>
      <c r="Q15" s="19">
        <f t="shared" si="9"/>
        <v>0</v>
      </c>
      <c r="R15" s="19">
        <f t="shared" si="12"/>
        <v>0</v>
      </c>
      <c r="S15" s="19">
        <f t="shared" si="10"/>
        <v>0</v>
      </c>
      <c r="T15" s="19">
        <f t="shared" si="10"/>
        <v>0</v>
      </c>
      <c r="U15" s="19">
        <f t="shared" si="10"/>
        <v>0</v>
      </c>
      <c r="V15" s="19"/>
      <c r="W15" s="19">
        <f t="shared" si="10"/>
        <v>0</v>
      </c>
      <c r="X15" s="19">
        <f t="shared" si="10"/>
        <v>0</v>
      </c>
      <c r="Z15" s="19">
        <f t="shared" si="5"/>
        <v>0</v>
      </c>
      <c r="AA15" s="19">
        <f t="shared" si="2"/>
        <v>0</v>
      </c>
      <c r="AB15" s="19">
        <f t="shared" si="2"/>
        <v>0</v>
      </c>
      <c r="AC15" s="19">
        <f t="shared" si="2"/>
        <v>0</v>
      </c>
      <c r="AD15" s="19">
        <f t="shared" si="2"/>
        <v>0</v>
      </c>
      <c r="AE15" s="19">
        <f t="shared" si="2"/>
        <v>0</v>
      </c>
      <c r="AF15" s="19">
        <f t="shared" si="2"/>
        <v>0</v>
      </c>
      <c r="AG15" s="19">
        <f t="shared" si="2"/>
        <v>0</v>
      </c>
      <c r="AH15" s="19">
        <f t="shared" si="2"/>
        <v>0</v>
      </c>
      <c r="AJ15" s="19">
        <f t="shared" si="6"/>
        <v>0</v>
      </c>
      <c r="AN15" s="448"/>
      <c r="AO15" s="449"/>
      <c r="AP15" s="381"/>
      <c r="AQ15" s="384"/>
      <c r="AR15" s="383"/>
    </row>
    <row r="16" spans="1:44" s="19" customFormat="1" ht="35.1" customHeight="1">
      <c r="A16" s="393">
        <f t="shared" si="13"/>
        <v>43690</v>
      </c>
      <c r="B16" s="394">
        <f t="shared" si="14"/>
        <v>43690</v>
      </c>
      <c r="C16" s="669"/>
      <c r="D16" s="669"/>
      <c r="E16" s="669"/>
      <c r="F16" s="377"/>
      <c r="G16" s="377"/>
      <c r="H16" s="669"/>
      <c r="I16" s="669"/>
      <c r="J16" s="669"/>
      <c r="K16" s="669"/>
      <c r="L16" s="669"/>
      <c r="M16" s="397" t="s">
        <v>110</v>
      </c>
      <c r="N16" s="24"/>
      <c r="O16" s="19">
        <f t="shared" si="11"/>
        <v>0</v>
      </c>
      <c r="P16" s="19">
        <f>IFERROR(FIND("MS",#REF!,5),0)</f>
        <v>0</v>
      </c>
      <c r="Q16" s="19">
        <f t="shared" si="9"/>
        <v>0</v>
      </c>
      <c r="R16" s="19">
        <f t="shared" si="12"/>
        <v>0</v>
      </c>
      <c r="S16" s="19">
        <f t="shared" si="10"/>
        <v>0</v>
      </c>
      <c r="T16" s="19">
        <f t="shared" si="10"/>
        <v>0</v>
      </c>
      <c r="U16" s="19">
        <f t="shared" si="10"/>
        <v>0</v>
      </c>
      <c r="W16" s="19">
        <f t="shared" si="10"/>
        <v>0</v>
      </c>
      <c r="X16" s="19">
        <f t="shared" si="10"/>
        <v>0</v>
      </c>
      <c r="Z16" s="19">
        <f t="shared" si="5"/>
        <v>0</v>
      </c>
      <c r="AA16" s="19">
        <f t="shared" si="2"/>
        <v>0</v>
      </c>
      <c r="AB16" s="19">
        <f t="shared" si="2"/>
        <v>0</v>
      </c>
      <c r="AC16" s="19">
        <f t="shared" si="2"/>
        <v>0</v>
      </c>
      <c r="AD16" s="19">
        <f t="shared" si="2"/>
        <v>0</v>
      </c>
      <c r="AE16" s="19">
        <f t="shared" si="2"/>
        <v>0</v>
      </c>
      <c r="AF16" s="19">
        <f t="shared" si="2"/>
        <v>0</v>
      </c>
      <c r="AG16" s="19">
        <f t="shared" si="2"/>
        <v>0</v>
      </c>
      <c r="AH16" s="19">
        <f t="shared" si="2"/>
        <v>0</v>
      </c>
      <c r="AJ16" s="19">
        <f t="shared" si="6"/>
        <v>0</v>
      </c>
      <c r="AN16" s="444"/>
      <c r="AO16" s="445"/>
      <c r="AP16" s="381"/>
      <c r="AQ16" s="384"/>
      <c r="AR16" s="383"/>
    </row>
    <row r="17" spans="1:44" s="19" customFormat="1" ht="35.1" customHeight="1">
      <c r="A17" s="393">
        <f t="shared" si="13"/>
        <v>43691</v>
      </c>
      <c r="B17" s="394">
        <f t="shared" si="14"/>
        <v>43691</v>
      </c>
      <c r="C17" s="669"/>
      <c r="D17" s="669"/>
      <c r="E17" s="669"/>
      <c r="F17" s="377"/>
      <c r="G17" s="377"/>
      <c r="H17" s="669"/>
      <c r="I17" s="669"/>
      <c r="J17" s="669"/>
      <c r="K17" s="669"/>
      <c r="L17" s="669"/>
      <c r="M17" s="397" t="s">
        <v>113</v>
      </c>
      <c r="N17" s="24"/>
      <c r="O17" s="19">
        <f t="shared" si="11"/>
        <v>0</v>
      </c>
      <c r="P17" s="19">
        <f>IFERROR(FIND("MS",#REF!,5),0)</f>
        <v>0</v>
      </c>
      <c r="Q17" s="19">
        <f t="shared" si="9"/>
        <v>0</v>
      </c>
      <c r="R17" s="19">
        <f t="shared" si="12"/>
        <v>0</v>
      </c>
      <c r="S17" s="19">
        <f t="shared" si="10"/>
        <v>0</v>
      </c>
      <c r="T17" s="19">
        <f t="shared" si="10"/>
        <v>0</v>
      </c>
      <c r="U17" s="19">
        <f t="shared" si="10"/>
        <v>0</v>
      </c>
      <c r="W17" s="19">
        <f t="shared" si="10"/>
        <v>0</v>
      </c>
      <c r="X17" s="19">
        <f t="shared" si="10"/>
        <v>0</v>
      </c>
      <c r="Z17" s="19">
        <f t="shared" si="5"/>
        <v>0</v>
      </c>
      <c r="AA17" s="19">
        <f t="shared" si="2"/>
        <v>0</v>
      </c>
      <c r="AB17" s="19">
        <f t="shared" si="2"/>
        <v>0</v>
      </c>
      <c r="AC17" s="19">
        <f t="shared" si="2"/>
        <v>0</v>
      </c>
      <c r="AD17" s="19">
        <f t="shared" si="2"/>
        <v>0</v>
      </c>
      <c r="AE17" s="19">
        <f t="shared" si="2"/>
        <v>0</v>
      </c>
      <c r="AF17" s="19">
        <f t="shared" si="2"/>
        <v>0</v>
      </c>
      <c r="AG17" s="19">
        <f t="shared" si="2"/>
        <v>0</v>
      </c>
      <c r="AH17" s="19">
        <f t="shared" si="2"/>
        <v>0</v>
      </c>
      <c r="AJ17" s="19">
        <f t="shared" si="6"/>
        <v>0</v>
      </c>
      <c r="AN17" s="450"/>
      <c r="AO17" s="451"/>
      <c r="AP17" s="381"/>
      <c r="AQ17" s="382"/>
      <c r="AR17" s="383"/>
    </row>
    <row r="18" spans="1:44" ht="35.1" customHeight="1">
      <c r="A18" s="393">
        <f t="shared" si="13"/>
        <v>43692</v>
      </c>
      <c r="B18" s="394">
        <f t="shared" si="14"/>
        <v>43692</v>
      </c>
      <c r="C18" s="396"/>
      <c r="D18" s="396"/>
      <c r="E18" s="396"/>
      <c r="F18" s="396"/>
      <c r="G18" s="396"/>
      <c r="H18" s="396"/>
      <c r="I18" s="390"/>
      <c r="J18" s="387"/>
      <c r="K18" s="397"/>
      <c r="L18" s="397"/>
      <c r="M18" s="397" t="s">
        <v>114</v>
      </c>
      <c r="N18" s="25"/>
      <c r="O18" s="19">
        <f t="shared" si="11"/>
        <v>0</v>
      </c>
      <c r="P18" s="19">
        <f>IFERROR(FIND("MS",#REF!,5),0)</f>
        <v>0</v>
      </c>
      <c r="Q18" s="19">
        <f t="shared" si="9"/>
        <v>0</v>
      </c>
      <c r="R18" s="19">
        <f t="shared" si="12"/>
        <v>0</v>
      </c>
      <c r="S18" s="19">
        <f t="shared" si="10"/>
        <v>0</v>
      </c>
      <c r="T18" s="19">
        <f t="shared" si="10"/>
        <v>0</v>
      </c>
      <c r="U18" s="19">
        <f t="shared" si="10"/>
        <v>0</v>
      </c>
      <c r="V18" s="19"/>
      <c r="W18" s="19">
        <f t="shared" si="10"/>
        <v>0</v>
      </c>
      <c r="X18" s="19">
        <f t="shared" si="10"/>
        <v>0</v>
      </c>
      <c r="Z18" s="19">
        <f t="shared" si="5"/>
        <v>0</v>
      </c>
      <c r="AA18" s="19">
        <f t="shared" si="2"/>
        <v>0</v>
      </c>
      <c r="AB18" s="19">
        <f t="shared" si="2"/>
        <v>0</v>
      </c>
      <c r="AC18" s="19">
        <f t="shared" si="2"/>
        <v>0</v>
      </c>
      <c r="AD18" s="19">
        <f t="shared" si="2"/>
        <v>0</v>
      </c>
      <c r="AE18" s="19">
        <f t="shared" si="2"/>
        <v>0</v>
      </c>
      <c r="AF18" s="19">
        <f t="shared" si="2"/>
        <v>0</v>
      </c>
      <c r="AG18" s="19">
        <f t="shared" si="2"/>
        <v>0</v>
      </c>
      <c r="AH18" s="19">
        <f t="shared" si="2"/>
        <v>0</v>
      </c>
      <c r="AJ18" s="19">
        <f t="shared" si="6"/>
        <v>0</v>
      </c>
      <c r="AN18" s="19"/>
      <c r="AO18" s="22"/>
      <c r="AP18" s="22"/>
      <c r="AQ18" s="22"/>
      <c r="AR18" s="22"/>
    </row>
    <row r="19" spans="1:44" ht="35.1" customHeight="1">
      <c r="A19" s="393">
        <f t="shared" si="7"/>
        <v>43693</v>
      </c>
      <c r="B19" s="394">
        <f t="shared" si="4"/>
        <v>43693</v>
      </c>
      <c r="C19" s="396"/>
      <c r="D19" s="396"/>
      <c r="E19" s="396"/>
      <c r="F19" s="396"/>
      <c r="G19" s="396"/>
      <c r="H19" s="396"/>
      <c r="I19" s="390"/>
      <c r="J19" s="387" t="str">
        <f t="shared" ref="J19:J35" si="15">IF(AJ19&gt;0,"Mesai Var","-")</f>
        <v>-</v>
      </c>
      <c r="K19" s="397"/>
      <c r="L19" s="397"/>
      <c r="M19" s="397"/>
      <c r="N19" s="25"/>
      <c r="O19" s="19">
        <f t="shared" si="11"/>
        <v>0</v>
      </c>
      <c r="P19" s="19">
        <f>IFERROR(FIND("MS",#REF!,5),0)</f>
        <v>0</v>
      </c>
      <c r="Q19" s="19">
        <f t="shared" si="9"/>
        <v>0</v>
      </c>
      <c r="R19" s="19">
        <f t="shared" si="12"/>
        <v>0</v>
      </c>
      <c r="S19" s="19">
        <f t="shared" si="10"/>
        <v>0</v>
      </c>
      <c r="T19" s="19">
        <f t="shared" si="10"/>
        <v>0</v>
      </c>
      <c r="U19" s="19">
        <f t="shared" si="10"/>
        <v>0</v>
      </c>
      <c r="V19" s="19"/>
      <c r="W19" s="19">
        <f t="shared" si="10"/>
        <v>0</v>
      </c>
      <c r="X19" s="19">
        <f t="shared" si="10"/>
        <v>0</v>
      </c>
      <c r="Z19" s="19">
        <f t="shared" si="5"/>
        <v>0</v>
      </c>
      <c r="AA19" s="19">
        <f t="shared" si="2"/>
        <v>0</v>
      </c>
      <c r="AB19" s="19">
        <f t="shared" si="2"/>
        <v>0</v>
      </c>
      <c r="AC19" s="19">
        <f t="shared" si="2"/>
        <v>0</v>
      </c>
      <c r="AD19" s="19">
        <f t="shared" si="2"/>
        <v>0</v>
      </c>
      <c r="AE19" s="19">
        <f t="shared" si="2"/>
        <v>0</v>
      </c>
      <c r="AF19" s="19">
        <f t="shared" si="2"/>
        <v>0</v>
      </c>
      <c r="AG19" s="19">
        <f t="shared" si="2"/>
        <v>0</v>
      </c>
      <c r="AH19" s="19">
        <f t="shared" si="2"/>
        <v>0</v>
      </c>
      <c r="AJ19" s="19">
        <f t="shared" si="6"/>
        <v>0</v>
      </c>
      <c r="AN19" s="19"/>
      <c r="AO19" s="19"/>
      <c r="AP19" s="19"/>
      <c r="AQ19" s="19"/>
      <c r="AR19" s="19"/>
    </row>
    <row r="20" spans="1:44" s="19" customFormat="1" ht="35.1" customHeight="1">
      <c r="A20" s="676" t="s">
        <v>117</v>
      </c>
      <c r="B20" s="677"/>
      <c r="C20" s="677"/>
      <c r="D20" s="677"/>
      <c r="E20" s="677"/>
      <c r="F20" s="677"/>
      <c r="G20" s="677"/>
      <c r="H20" s="677"/>
      <c r="I20" s="677"/>
      <c r="J20" s="677"/>
      <c r="K20" s="677"/>
      <c r="L20" s="677"/>
      <c r="M20" s="678"/>
      <c r="N20" s="24"/>
      <c r="O20" s="19">
        <f t="shared" si="11"/>
        <v>0</v>
      </c>
      <c r="P20" s="19">
        <f>IFERROR(FIND("MS",D20,5),0)</f>
        <v>0</v>
      </c>
      <c r="Q20" s="19">
        <f t="shared" si="9"/>
        <v>0</v>
      </c>
      <c r="R20" s="19">
        <f>IFERROR(FIND("MS",F20,5),0)</f>
        <v>0</v>
      </c>
      <c r="S20" s="19">
        <f t="shared" si="10"/>
        <v>0</v>
      </c>
      <c r="T20" s="19">
        <f t="shared" si="10"/>
        <v>0</v>
      </c>
      <c r="U20" s="19">
        <f t="shared" si="10"/>
        <v>0</v>
      </c>
      <c r="W20" s="19">
        <f t="shared" si="10"/>
        <v>0</v>
      </c>
      <c r="X20" s="19">
        <f t="shared" si="10"/>
        <v>0</v>
      </c>
      <c r="Z20" s="19">
        <f t="shared" si="5"/>
        <v>0</v>
      </c>
      <c r="AA20" s="19">
        <f t="shared" si="2"/>
        <v>0</v>
      </c>
      <c r="AB20" s="19">
        <f t="shared" si="2"/>
        <v>0</v>
      </c>
      <c r="AC20" s="19">
        <f t="shared" si="2"/>
        <v>0</v>
      </c>
      <c r="AD20" s="19">
        <f t="shared" si="2"/>
        <v>0</v>
      </c>
      <c r="AE20" s="19">
        <f t="shared" si="2"/>
        <v>0</v>
      </c>
      <c r="AF20" s="19">
        <f t="shared" si="2"/>
        <v>0</v>
      </c>
      <c r="AG20" s="19">
        <f t="shared" si="2"/>
        <v>0</v>
      </c>
      <c r="AH20" s="19">
        <f t="shared" si="2"/>
        <v>0</v>
      </c>
      <c r="AJ20" s="19">
        <f t="shared" si="6"/>
        <v>0</v>
      </c>
      <c r="AN20" s="10"/>
      <c r="AO20" s="10"/>
      <c r="AP20" s="10"/>
      <c r="AQ20" s="10"/>
      <c r="AR20" s="10"/>
    </row>
    <row r="21" spans="1:44" s="19" customFormat="1" ht="35.1" customHeight="1">
      <c r="A21" s="679"/>
      <c r="B21" s="680"/>
      <c r="C21" s="680"/>
      <c r="D21" s="680"/>
      <c r="E21" s="680"/>
      <c r="F21" s="680"/>
      <c r="G21" s="680"/>
      <c r="H21" s="680"/>
      <c r="I21" s="680"/>
      <c r="J21" s="680"/>
      <c r="K21" s="680"/>
      <c r="L21" s="680"/>
      <c r="M21" s="681"/>
      <c r="N21" s="24"/>
      <c r="O21" s="19">
        <f t="shared" si="11"/>
        <v>0</v>
      </c>
      <c r="P21" s="19">
        <f>IFERROR(FIND("MS",#REF!,5),0)</f>
        <v>0</v>
      </c>
      <c r="Q21" s="19">
        <f t="shared" si="9"/>
        <v>0</v>
      </c>
      <c r="R21" s="19">
        <f t="shared" ref="R21:R26" si="16">IFERROR(FIND("MS",D21,5),0)</f>
        <v>0</v>
      </c>
      <c r="S21" s="19">
        <f t="shared" si="10"/>
        <v>0</v>
      </c>
      <c r="T21" s="19">
        <f t="shared" si="10"/>
        <v>0</v>
      </c>
      <c r="U21" s="19">
        <f t="shared" si="10"/>
        <v>0</v>
      </c>
      <c r="W21" s="19">
        <f t="shared" si="10"/>
        <v>0</v>
      </c>
      <c r="X21" s="19">
        <f t="shared" si="10"/>
        <v>0</v>
      </c>
      <c r="Z21" s="19">
        <f t="shared" si="5"/>
        <v>0</v>
      </c>
      <c r="AA21" s="19">
        <f t="shared" si="2"/>
        <v>0</v>
      </c>
      <c r="AB21" s="19">
        <f t="shared" si="2"/>
        <v>0</v>
      </c>
      <c r="AC21" s="19">
        <f t="shared" si="2"/>
        <v>0</v>
      </c>
      <c r="AD21" s="19">
        <f t="shared" si="2"/>
        <v>0</v>
      </c>
      <c r="AE21" s="19">
        <f t="shared" si="2"/>
        <v>0</v>
      </c>
      <c r="AF21" s="19">
        <f t="shared" si="2"/>
        <v>0</v>
      </c>
      <c r="AG21" s="19">
        <f t="shared" si="2"/>
        <v>0</v>
      </c>
      <c r="AH21" s="19">
        <f t="shared" si="2"/>
        <v>0</v>
      </c>
      <c r="AJ21" s="19">
        <f t="shared" si="6"/>
        <v>0</v>
      </c>
    </row>
    <row r="22" spans="1:44" ht="35.1" customHeight="1">
      <c r="A22" s="437">
        <v>43466</v>
      </c>
      <c r="B22" s="438">
        <f t="shared" si="4"/>
        <v>43466</v>
      </c>
      <c r="C22" s="539" t="s">
        <v>130</v>
      </c>
      <c r="D22" s="540"/>
      <c r="E22" s="541"/>
      <c r="F22" s="392"/>
      <c r="G22" s="399" t="s">
        <v>161</v>
      </c>
      <c r="H22" s="400" t="s">
        <v>77</v>
      </c>
      <c r="I22" s="401"/>
      <c r="J22" s="402" t="str">
        <f>IF(AJ22&gt;0,"Mesai Var","-")</f>
        <v>-</v>
      </c>
      <c r="K22" s="542" t="s">
        <v>77</v>
      </c>
      <c r="L22" s="543"/>
      <c r="M22" s="403" t="s">
        <v>123</v>
      </c>
      <c r="N22" s="23"/>
      <c r="O22" s="19">
        <f t="shared" si="11"/>
        <v>0</v>
      </c>
      <c r="P22" s="19">
        <f>IFERROR(FIND("MS",#REF!,5),0)</f>
        <v>0</v>
      </c>
      <c r="Q22" s="19">
        <f t="shared" si="9"/>
        <v>0</v>
      </c>
      <c r="R22" s="19">
        <f t="shared" si="16"/>
        <v>0</v>
      </c>
      <c r="S22" s="19">
        <f t="shared" ref="O22:U37" si="17">IFERROR(FIND("MS",G22,5),0)</f>
        <v>0</v>
      </c>
      <c r="T22" s="19">
        <f t="shared" si="17"/>
        <v>0</v>
      </c>
      <c r="U22" s="19">
        <f t="shared" si="17"/>
        <v>0</v>
      </c>
      <c r="V22" s="19"/>
      <c r="W22" s="19">
        <f t="shared" ref="W22:X40" si="18">IFERROR(FIND("MS",K22,5),0)</f>
        <v>0</v>
      </c>
      <c r="X22" s="19">
        <f t="shared" si="18"/>
        <v>0</v>
      </c>
      <c r="Z22" s="19">
        <f t="shared" si="5"/>
        <v>0</v>
      </c>
      <c r="AA22" s="19">
        <f t="shared" si="5"/>
        <v>0</v>
      </c>
      <c r="AB22" s="19">
        <f t="shared" si="5"/>
        <v>0</v>
      </c>
      <c r="AC22" s="19">
        <f t="shared" si="5"/>
        <v>0</v>
      </c>
      <c r="AD22" s="19">
        <f t="shared" si="5"/>
        <v>0</v>
      </c>
      <c r="AE22" s="19">
        <f t="shared" si="5"/>
        <v>0</v>
      </c>
      <c r="AF22" s="19">
        <f t="shared" si="5"/>
        <v>0</v>
      </c>
      <c r="AG22" s="19">
        <f t="shared" si="5"/>
        <v>0</v>
      </c>
      <c r="AH22" s="19">
        <f t="shared" si="5"/>
        <v>0</v>
      </c>
      <c r="AJ22" s="19">
        <f t="shared" si="6"/>
        <v>0</v>
      </c>
      <c r="AN22" s="19"/>
      <c r="AO22" s="19"/>
      <c r="AP22" s="19"/>
      <c r="AQ22" s="19"/>
      <c r="AR22" s="19"/>
    </row>
    <row r="23" spans="1:44" s="19" customFormat="1" ht="35.1" customHeight="1">
      <c r="A23" s="663"/>
      <c r="B23" s="664"/>
      <c r="C23" s="664"/>
      <c r="D23" s="664"/>
      <c r="E23" s="664"/>
      <c r="F23" s="664"/>
      <c r="G23" s="664"/>
      <c r="H23" s="664"/>
      <c r="I23" s="664"/>
      <c r="J23" s="664"/>
      <c r="K23" s="664"/>
      <c r="L23" s="664"/>
      <c r="M23" s="665"/>
      <c r="N23" s="22"/>
      <c r="O23" s="19">
        <f t="shared" si="11"/>
        <v>0</v>
      </c>
      <c r="P23" s="19">
        <f>IFERROR(FIND("MS",#REF!,5),0)</f>
        <v>0</v>
      </c>
      <c r="Q23" s="19">
        <f t="shared" si="9"/>
        <v>0</v>
      </c>
      <c r="R23" s="19">
        <f t="shared" si="16"/>
        <v>0</v>
      </c>
      <c r="S23" s="19">
        <f t="shared" si="17"/>
        <v>0</v>
      </c>
      <c r="T23" s="19">
        <f t="shared" si="17"/>
        <v>0</v>
      </c>
      <c r="U23" s="19">
        <f t="shared" si="17"/>
        <v>0</v>
      </c>
      <c r="W23" s="19">
        <f t="shared" si="18"/>
        <v>0</v>
      </c>
      <c r="X23" s="19">
        <f t="shared" si="18"/>
        <v>0</v>
      </c>
      <c r="Z23" s="19">
        <f t="shared" si="5"/>
        <v>0</v>
      </c>
      <c r="AA23" s="19">
        <f t="shared" si="5"/>
        <v>0</v>
      </c>
      <c r="AB23" s="19">
        <f t="shared" si="5"/>
        <v>0</v>
      </c>
      <c r="AC23" s="19">
        <f t="shared" si="5"/>
        <v>0</v>
      </c>
      <c r="AD23" s="19">
        <f t="shared" si="5"/>
        <v>0</v>
      </c>
      <c r="AE23" s="19">
        <f t="shared" si="5"/>
        <v>0</v>
      </c>
      <c r="AF23" s="19">
        <f t="shared" si="5"/>
        <v>0</v>
      </c>
      <c r="AG23" s="19">
        <f t="shared" si="5"/>
        <v>0</v>
      </c>
      <c r="AH23" s="19">
        <f t="shared" si="5"/>
        <v>0</v>
      </c>
      <c r="AJ23" s="19">
        <f t="shared" si="6"/>
        <v>0</v>
      </c>
      <c r="AN23" s="10"/>
      <c r="AO23" s="10"/>
      <c r="AP23" s="10"/>
      <c r="AQ23" s="10"/>
      <c r="AR23" s="10"/>
    </row>
    <row r="24" spans="1:44" s="19" customFormat="1" ht="35.1" customHeight="1">
      <c r="A24" s="437">
        <v>43578</v>
      </c>
      <c r="B24" s="438">
        <f t="shared" si="4"/>
        <v>43578</v>
      </c>
      <c r="C24" s="630" t="s">
        <v>188</v>
      </c>
      <c r="D24" s="641"/>
      <c r="E24" s="631"/>
      <c r="F24" s="419"/>
      <c r="G24" s="420" t="s">
        <v>160</v>
      </c>
      <c r="H24" s="420"/>
      <c r="I24" s="421"/>
      <c r="J24" s="422" t="str">
        <f t="shared" ref="J24" si="19">IF(AJ24&gt;0,"Mesai Var","-")</f>
        <v>-</v>
      </c>
      <c r="K24" s="635"/>
      <c r="L24" s="636"/>
      <c r="M24" s="216" t="s">
        <v>167</v>
      </c>
      <c r="O24" s="19">
        <f t="shared" si="11"/>
        <v>0</v>
      </c>
      <c r="P24" s="19">
        <f>IFERROR(FIND("MS",#REF!,5),0)</f>
        <v>0</v>
      </c>
      <c r="Q24" s="19">
        <f t="shared" si="9"/>
        <v>0</v>
      </c>
      <c r="R24" s="19">
        <f t="shared" si="16"/>
        <v>0</v>
      </c>
      <c r="S24" s="19">
        <f t="shared" si="17"/>
        <v>0</v>
      </c>
      <c r="T24" s="19">
        <f t="shared" si="17"/>
        <v>0</v>
      </c>
      <c r="U24" s="19">
        <f t="shared" si="17"/>
        <v>0</v>
      </c>
      <c r="W24" s="19">
        <f t="shared" si="18"/>
        <v>0</v>
      </c>
      <c r="X24" s="19">
        <f t="shared" si="18"/>
        <v>0</v>
      </c>
      <c r="Z24" s="19">
        <f t="shared" si="5"/>
        <v>0</v>
      </c>
      <c r="AA24" s="19">
        <f t="shared" si="5"/>
        <v>0</v>
      </c>
      <c r="AB24" s="19">
        <f t="shared" si="5"/>
        <v>0</v>
      </c>
      <c r="AC24" s="19">
        <f t="shared" si="5"/>
        <v>0</v>
      </c>
      <c r="AD24" s="19">
        <f t="shared" si="5"/>
        <v>0</v>
      </c>
      <c r="AE24" s="19">
        <f t="shared" si="5"/>
        <v>0</v>
      </c>
      <c r="AF24" s="19">
        <f t="shared" si="5"/>
        <v>0</v>
      </c>
      <c r="AG24" s="19">
        <f t="shared" si="5"/>
        <v>0</v>
      </c>
      <c r="AH24" s="19">
        <f t="shared" si="5"/>
        <v>0</v>
      </c>
      <c r="AJ24" s="19">
        <f t="shared" si="6"/>
        <v>0</v>
      </c>
      <c r="AN24" s="10"/>
      <c r="AO24" s="10"/>
      <c r="AP24" s="10"/>
      <c r="AQ24" s="10"/>
      <c r="AR24" s="10"/>
    </row>
    <row r="25" spans="1:44" ht="35.1" customHeight="1">
      <c r="A25" s="663"/>
      <c r="B25" s="664"/>
      <c r="C25" s="664"/>
      <c r="D25" s="664"/>
      <c r="E25" s="664"/>
      <c r="F25" s="664"/>
      <c r="G25" s="664"/>
      <c r="H25" s="664"/>
      <c r="I25" s="664"/>
      <c r="J25" s="664"/>
      <c r="K25" s="664"/>
      <c r="L25" s="664"/>
      <c r="M25" s="665"/>
      <c r="O25" s="19">
        <f t="shared" si="11"/>
        <v>0</v>
      </c>
      <c r="P25" s="19">
        <f>IFERROR(FIND("MS",#REF!,5),0)</f>
        <v>0</v>
      </c>
      <c r="Q25" s="19">
        <f t="shared" si="9"/>
        <v>0</v>
      </c>
      <c r="R25" s="19">
        <f t="shared" si="16"/>
        <v>0</v>
      </c>
      <c r="S25" s="19">
        <f t="shared" si="17"/>
        <v>0</v>
      </c>
      <c r="T25" s="19">
        <f t="shared" si="17"/>
        <v>0</v>
      </c>
      <c r="U25" s="19">
        <f t="shared" si="17"/>
        <v>0</v>
      </c>
      <c r="V25" s="19"/>
      <c r="W25" s="19">
        <f t="shared" si="18"/>
        <v>0</v>
      </c>
      <c r="X25" s="19">
        <f t="shared" si="18"/>
        <v>0</v>
      </c>
      <c r="Z25" s="19">
        <f t="shared" si="5"/>
        <v>0</v>
      </c>
      <c r="AA25" s="19">
        <f t="shared" si="5"/>
        <v>0</v>
      </c>
      <c r="AB25" s="19">
        <f t="shared" si="5"/>
        <v>0</v>
      </c>
      <c r="AC25" s="19">
        <f t="shared" si="5"/>
        <v>0</v>
      </c>
      <c r="AD25" s="19">
        <f t="shared" si="5"/>
        <v>0</v>
      </c>
      <c r="AE25" s="19">
        <f t="shared" si="5"/>
        <v>0</v>
      </c>
      <c r="AF25" s="19">
        <f t="shared" si="5"/>
        <v>0</v>
      </c>
      <c r="AG25" s="19">
        <f t="shared" si="5"/>
        <v>0</v>
      </c>
      <c r="AH25" s="19">
        <f t="shared" si="5"/>
        <v>0</v>
      </c>
      <c r="AJ25" s="19">
        <f t="shared" si="6"/>
        <v>0</v>
      </c>
      <c r="AN25" s="19"/>
      <c r="AO25" s="19"/>
      <c r="AP25" s="19"/>
      <c r="AQ25" s="19"/>
      <c r="AR25" s="19"/>
    </row>
    <row r="26" spans="1:44" ht="35.1" customHeight="1">
      <c r="A26" s="437">
        <v>43586</v>
      </c>
      <c r="B26" s="438">
        <f t="shared" si="4"/>
        <v>43586</v>
      </c>
      <c r="C26" s="406" t="s">
        <v>78</v>
      </c>
      <c r="D26" s="406" t="s">
        <v>156</v>
      </c>
      <c r="E26" s="406" t="s">
        <v>77</v>
      </c>
      <c r="F26" s="417"/>
      <c r="G26" s="406" t="s">
        <v>122</v>
      </c>
      <c r="H26" s="406" t="s">
        <v>85</v>
      </c>
      <c r="I26" s="390"/>
      <c r="J26" s="387" t="s">
        <v>98</v>
      </c>
      <c r="K26" s="542" t="s">
        <v>77</v>
      </c>
      <c r="L26" s="543"/>
      <c r="M26" s="441" t="s">
        <v>190</v>
      </c>
      <c r="O26" s="19">
        <f t="shared" si="11"/>
        <v>0</v>
      </c>
      <c r="P26" s="19">
        <f>IFERROR(FIND("MS",#REF!,5),0)</f>
        <v>0</v>
      </c>
      <c r="Q26" s="19">
        <f t="shared" si="9"/>
        <v>0</v>
      </c>
      <c r="R26" s="19">
        <f t="shared" si="16"/>
        <v>0</v>
      </c>
      <c r="S26" s="19">
        <f t="shared" si="17"/>
        <v>0</v>
      </c>
      <c r="T26" s="19">
        <f t="shared" si="17"/>
        <v>0</v>
      </c>
      <c r="U26" s="19">
        <f t="shared" si="17"/>
        <v>0</v>
      </c>
      <c r="V26" s="19"/>
      <c r="W26" s="19">
        <f t="shared" si="18"/>
        <v>0</v>
      </c>
      <c r="X26" s="19">
        <f t="shared" si="18"/>
        <v>0</v>
      </c>
      <c r="Z26" s="19">
        <f t="shared" si="5"/>
        <v>0</v>
      </c>
      <c r="AA26" s="19">
        <f t="shared" si="5"/>
        <v>0</v>
      </c>
      <c r="AB26" s="19">
        <f t="shared" si="5"/>
        <v>0</v>
      </c>
      <c r="AC26" s="19">
        <f t="shared" si="5"/>
        <v>0</v>
      </c>
      <c r="AD26" s="19">
        <f t="shared" si="5"/>
        <v>0</v>
      </c>
      <c r="AE26" s="19">
        <f t="shared" si="5"/>
        <v>0</v>
      </c>
      <c r="AF26" s="19">
        <f t="shared" si="5"/>
        <v>0</v>
      </c>
      <c r="AG26" s="19">
        <f t="shared" si="5"/>
        <v>0</v>
      </c>
      <c r="AH26" s="19">
        <f t="shared" si="5"/>
        <v>0</v>
      </c>
      <c r="AJ26" s="19">
        <f t="shared" si="6"/>
        <v>0</v>
      </c>
      <c r="AN26" s="19"/>
      <c r="AO26" s="19"/>
      <c r="AP26" s="19"/>
      <c r="AQ26" s="19"/>
      <c r="AR26" s="19"/>
    </row>
    <row r="27" spans="1:44" s="19" customFormat="1" ht="35.1" customHeight="1">
      <c r="A27" s="666" t="str">
        <f>IF(AJ27&gt;0,"Mesai Var","-")</f>
        <v>-</v>
      </c>
      <c r="B27" s="667"/>
      <c r="C27" s="667"/>
      <c r="D27" s="667"/>
      <c r="E27" s="667"/>
      <c r="F27" s="667"/>
      <c r="G27" s="667"/>
      <c r="H27" s="667"/>
      <c r="I27" s="667"/>
      <c r="J27" s="667"/>
      <c r="K27" s="667"/>
      <c r="L27" s="667"/>
      <c r="M27" s="668"/>
      <c r="O27" s="19">
        <f t="shared" si="11"/>
        <v>0</v>
      </c>
      <c r="P27" s="19">
        <f>IFERROR(FIND("MS",D27,5),0)</f>
        <v>0</v>
      </c>
      <c r="Q27" s="19">
        <f t="shared" si="9"/>
        <v>0</v>
      </c>
      <c r="R27" s="19">
        <f>IFERROR(FIND("MS",F27,5),0)</f>
        <v>0</v>
      </c>
      <c r="S27" s="19">
        <f t="shared" si="17"/>
        <v>0</v>
      </c>
      <c r="T27" s="19">
        <f t="shared" si="17"/>
        <v>0</v>
      </c>
      <c r="U27" s="19">
        <f t="shared" si="17"/>
        <v>0</v>
      </c>
      <c r="W27" s="19">
        <f t="shared" si="18"/>
        <v>0</v>
      </c>
      <c r="X27" s="19">
        <f t="shared" si="18"/>
        <v>0</v>
      </c>
      <c r="Z27" s="19">
        <f t="shared" si="5"/>
        <v>0</v>
      </c>
      <c r="AA27" s="19">
        <f t="shared" si="5"/>
        <v>0</v>
      </c>
      <c r="AB27" s="19">
        <f t="shared" si="5"/>
        <v>0</v>
      </c>
      <c r="AC27" s="19">
        <f t="shared" si="5"/>
        <v>0</v>
      </c>
      <c r="AD27" s="19">
        <f t="shared" si="5"/>
        <v>0</v>
      </c>
      <c r="AE27" s="19">
        <f t="shared" si="5"/>
        <v>0</v>
      </c>
      <c r="AF27" s="19">
        <f t="shared" si="5"/>
        <v>0</v>
      </c>
      <c r="AG27" s="19">
        <f t="shared" si="5"/>
        <v>0</v>
      </c>
      <c r="AH27" s="19">
        <f t="shared" si="5"/>
        <v>0</v>
      </c>
      <c r="AJ27" s="19">
        <f t="shared" si="6"/>
        <v>0</v>
      </c>
      <c r="AN27" s="10"/>
      <c r="AO27" s="10"/>
      <c r="AP27" s="10"/>
      <c r="AQ27" s="10"/>
      <c r="AR27" s="10"/>
    </row>
    <row r="28" spans="1:44" s="19" customFormat="1" ht="35.1" customHeight="1">
      <c r="A28" s="437">
        <v>43604</v>
      </c>
      <c r="B28" s="438">
        <f t="shared" si="4"/>
        <v>43604</v>
      </c>
      <c r="C28" s="413"/>
      <c r="D28" s="414" t="s">
        <v>160</v>
      </c>
      <c r="E28" s="415"/>
      <c r="F28" s="411"/>
      <c r="G28" s="457" t="s">
        <v>132</v>
      </c>
      <c r="H28" s="416" t="s">
        <v>77</v>
      </c>
      <c r="I28" s="390"/>
      <c r="J28" s="387" t="str">
        <f t="shared" ref="J28" si="20">IF(AJ28&gt;0,"Mesai Var","-")</f>
        <v>-</v>
      </c>
      <c r="K28" s="542" t="s">
        <v>77</v>
      </c>
      <c r="L28" s="543"/>
      <c r="M28" s="441" t="s">
        <v>190</v>
      </c>
      <c r="O28" s="19">
        <f t="shared" si="11"/>
        <v>0</v>
      </c>
      <c r="P28" s="19">
        <f>IFERROR(FIND("MS",#REF!,5),0)</f>
        <v>0</v>
      </c>
      <c r="Q28" s="19">
        <f>IFERROR(FIND("MS",#REF!,5),0)</f>
        <v>0</v>
      </c>
      <c r="R28" s="19">
        <f>IFERROR(FIND("MS",D28,5),0)</f>
        <v>0</v>
      </c>
      <c r="S28" s="19">
        <f t="shared" si="17"/>
        <v>0</v>
      </c>
      <c r="T28" s="19">
        <f t="shared" si="17"/>
        <v>0</v>
      </c>
      <c r="U28" s="19">
        <f t="shared" si="17"/>
        <v>0</v>
      </c>
      <c r="W28" s="19">
        <f t="shared" si="18"/>
        <v>0</v>
      </c>
      <c r="X28" s="19">
        <f t="shared" si="18"/>
        <v>0</v>
      </c>
      <c r="Z28" s="19">
        <f t="shared" si="5"/>
        <v>0</v>
      </c>
      <c r="AA28" s="19">
        <f t="shared" si="5"/>
        <v>0</v>
      </c>
      <c r="AB28" s="19">
        <f t="shared" si="5"/>
        <v>0</v>
      </c>
      <c r="AC28" s="19">
        <f t="shared" si="5"/>
        <v>0</v>
      </c>
      <c r="AD28" s="19">
        <f t="shared" si="5"/>
        <v>0</v>
      </c>
      <c r="AE28" s="19">
        <f t="shared" si="5"/>
        <v>0</v>
      </c>
      <c r="AF28" s="19">
        <f t="shared" si="5"/>
        <v>0</v>
      </c>
      <c r="AG28" s="19">
        <f t="shared" si="5"/>
        <v>0</v>
      </c>
      <c r="AH28" s="19">
        <f t="shared" si="5"/>
        <v>0</v>
      </c>
      <c r="AJ28" s="19">
        <f t="shared" si="6"/>
        <v>0</v>
      </c>
      <c r="AN28" s="21"/>
      <c r="AO28" s="21"/>
      <c r="AP28" s="21"/>
      <c r="AQ28" s="21"/>
      <c r="AR28" s="21"/>
    </row>
    <row r="29" spans="1:44" ht="35.1" customHeight="1">
      <c r="A29" s="666" t="str">
        <f>IF(AJ29&gt;0,"Mesai Var","-")</f>
        <v>-</v>
      </c>
      <c r="B29" s="667"/>
      <c r="C29" s="667"/>
      <c r="D29" s="667"/>
      <c r="E29" s="667"/>
      <c r="F29" s="667"/>
      <c r="G29" s="667"/>
      <c r="H29" s="667"/>
      <c r="I29" s="667"/>
      <c r="J29" s="667"/>
      <c r="K29" s="667"/>
      <c r="L29" s="667"/>
      <c r="M29" s="668"/>
      <c r="O29" s="19">
        <f t="shared" si="11"/>
        <v>0</v>
      </c>
      <c r="P29" s="19">
        <f>IFERROR(FIND("MS",#REF!,5),0)</f>
        <v>0</v>
      </c>
      <c r="Q29" s="19">
        <f t="shared" ref="Q29:Q33" si="21">IFERROR(FIND("MS",E29,5),0)</f>
        <v>0</v>
      </c>
      <c r="R29" s="19">
        <f>IFERROR(FIND("MS",D29,5),0)</f>
        <v>0</v>
      </c>
      <c r="S29" s="19">
        <f t="shared" si="17"/>
        <v>0</v>
      </c>
      <c r="T29" s="19">
        <f t="shared" si="17"/>
        <v>0</v>
      </c>
      <c r="U29" s="19">
        <f t="shared" si="17"/>
        <v>0</v>
      </c>
      <c r="V29" s="19"/>
      <c r="W29" s="19">
        <f t="shared" si="18"/>
        <v>0</v>
      </c>
      <c r="X29" s="19">
        <f t="shared" si="18"/>
        <v>0</v>
      </c>
      <c r="Z29" s="19">
        <f t="shared" si="5"/>
        <v>0</v>
      </c>
      <c r="AA29" s="19">
        <f t="shared" si="5"/>
        <v>0</v>
      </c>
      <c r="AB29" s="19">
        <f t="shared" si="5"/>
        <v>0</v>
      </c>
      <c r="AC29" s="19">
        <f t="shared" si="5"/>
        <v>0</v>
      </c>
      <c r="AD29" s="19">
        <f t="shared" si="5"/>
        <v>0</v>
      </c>
      <c r="AE29" s="19">
        <f t="shared" si="5"/>
        <v>0</v>
      </c>
      <c r="AF29" s="19">
        <f t="shared" si="5"/>
        <v>0</v>
      </c>
      <c r="AG29" s="19">
        <f t="shared" si="5"/>
        <v>0</v>
      </c>
      <c r="AH29" s="19">
        <f t="shared" si="5"/>
        <v>0</v>
      </c>
      <c r="AJ29" s="19">
        <f t="shared" si="6"/>
        <v>0</v>
      </c>
      <c r="AN29" s="19"/>
      <c r="AO29" s="19"/>
      <c r="AP29" s="19"/>
      <c r="AQ29" s="19"/>
      <c r="AR29" s="19"/>
    </row>
    <row r="30" spans="1:44" s="21" customFormat="1" ht="35.1" customHeight="1">
      <c r="A30" s="433">
        <v>43661</v>
      </c>
      <c r="B30" s="434">
        <f t="shared" si="4"/>
        <v>43661</v>
      </c>
      <c r="C30" s="435"/>
      <c r="D30" s="435"/>
      <c r="E30" s="435"/>
      <c r="F30" s="435"/>
      <c r="G30" s="435"/>
      <c r="H30" s="435"/>
      <c r="I30" s="439"/>
      <c r="J30" s="387" t="str">
        <f t="shared" si="15"/>
        <v>-</v>
      </c>
      <c r="K30" s="436"/>
      <c r="L30" s="436"/>
      <c r="M30" s="436"/>
      <c r="O30" s="19">
        <f t="shared" si="11"/>
        <v>0</v>
      </c>
      <c r="P30" s="19">
        <f>IFERROR(FIND("MS",#REF!,5),0)</f>
        <v>0</v>
      </c>
      <c r="Q30" s="19">
        <f t="shared" si="21"/>
        <v>0</v>
      </c>
      <c r="R30" s="19">
        <f>IFERROR(FIND("MS",D30,5),0)</f>
        <v>0</v>
      </c>
      <c r="S30" s="19">
        <f t="shared" si="17"/>
        <v>0</v>
      </c>
      <c r="T30" s="19">
        <f t="shared" si="17"/>
        <v>0</v>
      </c>
      <c r="U30" s="19">
        <f t="shared" si="17"/>
        <v>0</v>
      </c>
      <c r="V30" s="19"/>
      <c r="W30" s="19">
        <f t="shared" si="18"/>
        <v>0</v>
      </c>
      <c r="X30" s="19">
        <f t="shared" si="18"/>
        <v>0</v>
      </c>
      <c r="Z30" s="19">
        <f t="shared" si="5"/>
        <v>0</v>
      </c>
      <c r="AA30" s="19">
        <f t="shared" si="5"/>
        <v>0</v>
      </c>
      <c r="AB30" s="19">
        <f t="shared" si="5"/>
        <v>0</v>
      </c>
      <c r="AC30" s="19">
        <f t="shared" si="5"/>
        <v>0</v>
      </c>
      <c r="AD30" s="19">
        <f t="shared" si="5"/>
        <v>0</v>
      </c>
      <c r="AE30" s="19">
        <f t="shared" si="5"/>
        <v>0</v>
      </c>
      <c r="AF30" s="19">
        <f t="shared" si="5"/>
        <v>0</v>
      </c>
      <c r="AG30" s="19">
        <f t="shared" si="5"/>
        <v>0</v>
      </c>
      <c r="AH30" s="19">
        <f t="shared" si="5"/>
        <v>0</v>
      </c>
      <c r="AJ30" s="19">
        <f t="shared" si="6"/>
        <v>0</v>
      </c>
      <c r="AN30" s="10"/>
      <c r="AO30" s="10"/>
      <c r="AP30" s="10"/>
      <c r="AQ30" s="10"/>
      <c r="AR30" s="10"/>
    </row>
    <row r="31" spans="1:44" s="19" customFormat="1" ht="35.1" customHeight="1">
      <c r="A31" s="666" t="str">
        <f>IF(AJ31&gt;0,"Mesai Var","-")</f>
        <v>-</v>
      </c>
      <c r="B31" s="667"/>
      <c r="C31" s="667"/>
      <c r="D31" s="667"/>
      <c r="E31" s="667"/>
      <c r="F31" s="667"/>
      <c r="G31" s="667"/>
      <c r="H31" s="667"/>
      <c r="I31" s="667"/>
      <c r="J31" s="667"/>
      <c r="K31" s="667"/>
      <c r="L31" s="667"/>
      <c r="M31" s="668"/>
      <c r="O31" s="19">
        <f t="shared" si="11"/>
        <v>0</v>
      </c>
      <c r="P31" s="19">
        <f>IFERROR(FIND("MS",#REF!,5),0)</f>
        <v>0</v>
      </c>
      <c r="Q31" s="19">
        <f t="shared" si="21"/>
        <v>0</v>
      </c>
      <c r="R31" s="19">
        <f>IFERROR(FIND("MS",D31,5),0)</f>
        <v>0</v>
      </c>
      <c r="S31" s="19">
        <f t="shared" si="17"/>
        <v>0</v>
      </c>
      <c r="T31" s="19">
        <f t="shared" si="17"/>
        <v>0</v>
      </c>
      <c r="U31" s="19">
        <f t="shared" si="17"/>
        <v>0</v>
      </c>
      <c r="W31" s="19">
        <f t="shared" si="18"/>
        <v>0</v>
      </c>
      <c r="X31" s="19">
        <f t="shared" si="18"/>
        <v>0</v>
      </c>
      <c r="Z31" s="19">
        <f t="shared" si="5"/>
        <v>0</v>
      </c>
      <c r="AA31" s="19">
        <f t="shared" si="5"/>
        <v>0</v>
      </c>
      <c r="AB31" s="19">
        <f t="shared" si="5"/>
        <v>0</v>
      </c>
      <c r="AC31" s="19">
        <f t="shared" si="5"/>
        <v>0</v>
      </c>
      <c r="AD31" s="19">
        <f t="shared" si="5"/>
        <v>0</v>
      </c>
      <c r="AE31" s="19">
        <f t="shared" si="5"/>
        <v>0</v>
      </c>
      <c r="AF31" s="19">
        <f t="shared" si="5"/>
        <v>0</v>
      </c>
      <c r="AG31" s="19">
        <f t="shared" si="5"/>
        <v>0</v>
      </c>
      <c r="AH31" s="19">
        <f t="shared" si="5"/>
        <v>0</v>
      </c>
      <c r="AJ31" s="19">
        <f t="shared" si="6"/>
        <v>0</v>
      </c>
      <c r="AN31" s="10"/>
      <c r="AO31" s="10"/>
      <c r="AP31" s="10"/>
      <c r="AQ31" s="10"/>
      <c r="AR31" s="10"/>
    </row>
    <row r="32" spans="1:44" ht="35.1" customHeight="1">
      <c r="A32" s="433">
        <v>43707</v>
      </c>
      <c r="B32" s="434">
        <f t="shared" si="4"/>
        <v>43707</v>
      </c>
      <c r="C32" s="435"/>
      <c r="D32" s="435"/>
      <c r="E32" s="435"/>
      <c r="F32" s="435"/>
      <c r="G32" s="435"/>
      <c r="H32" s="435"/>
      <c r="I32" s="440"/>
      <c r="J32" s="387" t="str">
        <f t="shared" si="15"/>
        <v>-</v>
      </c>
      <c r="K32" s="436"/>
      <c r="L32" s="436"/>
      <c r="M32" s="436"/>
      <c r="O32" s="19">
        <f t="shared" si="11"/>
        <v>0</v>
      </c>
      <c r="P32" s="19">
        <f>IFERROR(FIND("MS",#REF!,5),0)</f>
        <v>0</v>
      </c>
      <c r="Q32" s="19">
        <f t="shared" si="21"/>
        <v>0</v>
      </c>
      <c r="R32" s="19">
        <f>IFERROR(FIND("MS",D32,5),0)</f>
        <v>0</v>
      </c>
      <c r="S32" s="19">
        <f t="shared" si="17"/>
        <v>0</v>
      </c>
      <c r="T32" s="19">
        <f t="shared" si="17"/>
        <v>0</v>
      </c>
      <c r="U32" s="19">
        <f t="shared" si="17"/>
        <v>0</v>
      </c>
      <c r="V32" s="19"/>
      <c r="W32" s="19">
        <f t="shared" si="18"/>
        <v>0</v>
      </c>
      <c r="X32" s="19">
        <f t="shared" si="18"/>
        <v>0</v>
      </c>
      <c r="Z32" s="19">
        <f t="shared" si="5"/>
        <v>0</v>
      </c>
      <c r="AA32" s="19">
        <f t="shared" si="5"/>
        <v>0</v>
      </c>
      <c r="AB32" s="19">
        <f t="shared" si="5"/>
        <v>0</v>
      </c>
      <c r="AC32" s="19">
        <f t="shared" si="5"/>
        <v>0</v>
      </c>
      <c r="AD32" s="19">
        <f t="shared" si="5"/>
        <v>0</v>
      </c>
      <c r="AE32" s="19">
        <f t="shared" si="5"/>
        <v>0</v>
      </c>
      <c r="AF32" s="19">
        <f t="shared" si="5"/>
        <v>0</v>
      </c>
      <c r="AG32" s="19">
        <f t="shared" si="5"/>
        <v>0</v>
      </c>
      <c r="AH32" s="19">
        <f t="shared" si="5"/>
        <v>0</v>
      </c>
      <c r="AJ32" s="19">
        <f t="shared" si="6"/>
        <v>0</v>
      </c>
      <c r="AN32" s="19"/>
      <c r="AO32" s="19"/>
      <c r="AP32" s="19"/>
      <c r="AQ32" s="19"/>
      <c r="AR32" s="19"/>
    </row>
    <row r="33" spans="1:44" ht="35.1" customHeight="1">
      <c r="A33" s="666" t="str">
        <f>IF(AJ33&gt;0,"Mesai Var","-")</f>
        <v>-</v>
      </c>
      <c r="B33" s="667"/>
      <c r="C33" s="667"/>
      <c r="D33" s="667"/>
      <c r="E33" s="667"/>
      <c r="F33" s="667"/>
      <c r="G33" s="667"/>
      <c r="H33" s="667"/>
      <c r="I33" s="667"/>
      <c r="J33" s="667"/>
      <c r="K33" s="667"/>
      <c r="L33" s="667"/>
      <c r="M33" s="668"/>
      <c r="O33" s="19">
        <f t="shared" si="11"/>
        <v>0</v>
      </c>
      <c r="P33" s="19">
        <f>IFERROR(FIND("MS",D33,5),0)</f>
        <v>0</v>
      </c>
      <c r="Q33" s="19">
        <f t="shared" si="21"/>
        <v>0</v>
      </c>
      <c r="R33" s="19">
        <f>IFERROR(FIND("MS",F33,5),0)</f>
        <v>0</v>
      </c>
      <c r="S33" s="19">
        <f t="shared" si="17"/>
        <v>0</v>
      </c>
      <c r="T33" s="19">
        <f t="shared" si="17"/>
        <v>0</v>
      </c>
      <c r="U33" s="19">
        <f t="shared" si="17"/>
        <v>0</v>
      </c>
      <c r="V33" s="19"/>
      <c r="W33" s="19">
        <f t="shared" si="18"/>
        <v>0</v>
      </c>
      <c r="X33" s="19">
        <f t="shared" si="18"/>
        <v>0</v>
      </c>
      <c r="Z33" s="19">
        <f t="shared" si="5"/>
        <v>0</v>
      </c>
      <c r="AA33" s="19">
        <f t="shared" si="5"/>
        <v>0</v>
      </c>
      <c r="AB33" s="19">
        <f t="shared" si="5"/>
        <v>0</v>
      </c>
      <c r="AC33" s="19">
        <f t="shared" si="5"/>
        <v>0</v>
      </c>
      <c r="AD33" s="19">
        <f t="shared" si="5"/>
        <v>0</v>
      </c>
      <c r="AE33" s="19">
        <f t="shared" si="5"/>
        <v>0</v>
      </c>
      <c r="AF33" s="19">
        <f t="shared" si="5"/>
        <v>0</v>
      </c>
      <c r="AG33" s="19">
        <f t="shared" si="5"/>
        <v>0</v>
      </c>
      <c r="AH33" s="19">
        <f t="shared" si="5"/>
        <v>0</v>
      </c>
      <c r="AJ33" s="19">
        <f t="shared" si="6"/>
        <v>0</v>
      </c>
      <c r="AN33" s="19"/>
      <c r="AO33" s="19"/>
      <c r="AP33" s="19"/>
      <c r="AQ33" s="19"/>
      <c r="AR33" s="19"/>
    </row>
    <row r="34" spans="1:44" s="19" customFormat="1" ht="35.1" customHeight="1">
      <c r="A34" s="433">
        <v>43766</v>
      </c>
      <c r="B34" s="434">
        <f t="shared" si="4"/>
        <v>43766</v>
      </c>
      <c r="C34" s="435"/>
      <c r="D34" s="435"/>
      <c r="E34" s="435"/>
      <c r="F34" s="435"/>
      <c r="G34" s="435"/>
      <c r="H34" s="435"/>
      <c r="I34" s="440"/>
      <c r="J34" s="387" t="str">
        <f t="shared" si="15"/>
        <v>-</v>
      </c>
      <c r="K34" s="436"/>
      <c r="L34" s="436"/>
      <c r="M34" s="436"/>
      <c r="O34" s="19">
        <f>IFERROR(FIND("MS",#REF!,5),0)</f>
        <v>0</v>
      </c>
      <c r="P34" s="19">
        <f>IFERROR(FIND("MS",C34,5),0)</f>
        <v>0</v>
      </c>
      <c r="Q34" s="19">
        <f>IFERROR(FIND("MS",#REF!,5),0)</f>
        <v>0</v>
      </c>
      <c r="R34" s="19">
        <f>IFERROR(FIND("MS",F34,5),0)</f>
        <v>0</v>
      </c>
      <c r="S34" s="19">
        <f t="shared" si="17"/>
        <v>0</v>
      </c>
      <c r="T34" s="19">
        <f t="shared" si="17"/>
        <v>0</v>
      </c>
      <c r="U34" s="19">
        <f t="shared" si="17"/>
        <v>0</v>
      </c>
      <c r="W34" s="19">
        <f t="shared" si="18"/>
        <v>0</v>
      </c>
      <c r="X34" s="19">
        <f t="shared" si="18"/>
        <v>0</v>
      </c>
      <c r="Z34" s="19">
        <f t="shared" si="5"/>
        <v>0</v>
      </c>
      <c r="AA34" s="19">
        <f t="shared" si="5"/>
        <v>0</v>
      </c>
      <c r="AB34" s="19">
        <f t="shared" si="5"/>
        <v>0</v>
      </c>
      <c r="AC34" s="19">
        <f t="shared" si="5"/>
        <v>0</v>
      </c>
      <c r="AD34" s="19">
        <f t="shared" si="5"/>
        <v>0</v>
      </c>
      <c r="AE34" s="19">
        <f t="shared" si="5"/>
        <v>0</v>
      </c>
      <c r="AF34" s="19">
        <f t="shared" si="5"/>
        <v>0</v>
      </c>
      <c r="AG34" s="19">
        <f t="shared" si="5"/>
        <v>0</v>
      </c>
      <c r="AH34" s="19">
        <f t="shared" si="5"/>
        <v>0</v>
      </c>
      <c r="AJ34" s="19">
        <f t="shared" si="6"/>
        <v>0</v>
      </c>
      <c r="AN34" s="10"/>
      <c r="AO34" s="10"/>
      <c r="AP34" s="10"/>
      <c r="AQ34" s="10"/>
      <c r="AR34" s="10"/>
    </row>
    <row r="35" spans="1:44" s="19" customFormat="1" ht="35.1" customHeight="1">
      <c r="A35" s="433">
        <f t="shared" si="7"/>
        <v>43767</v>
      </c>
      <c r="B35" s="434">
        <f t="shared" si="4"/>
        <v>43767</v>
      </c>
      <c r="C35" s="435"/>
      <c r="D35" s="435"/>
      <c r="E35" s="435"/>
      <c r="F35" s="435"/>
      <c r="G35" s="435"/>
      <c r="H35" s="435"/>
      <c r="I35" s="439"/>
      <c r="J35" s="387" t="str">
        <f t="shared" si="15"/>
        <v>-</v>
      </c>
      <c r="K35" s="436"/>
      <c r="L35" s="436"/>
      <c r="M35" s="436"/>
      <c r="O35" s="19">
        <f>IFERROR(FIND("MS",#REF!,5),0)</f>
        <v>0</v>
      </c>
      <c r="P35" s="19">
        <f>IFERROR(FIND("MS",C35,5),0)</f>
        <v>0</v>
      </c>
      <c r="Q35" s="19">
        <f>IFERROR(FIND("MS",#REF!,5),0)</f>
        <v>0</v>
      </c>
      <c r="R35" s="19">
        <f>IFERROR(FIND("MS",D35,5),0)</f>
        <v>0</v>
      </c>
      <c r="S35" s="19">
        <f t="shared" si="17"/>
        <v>0</v>
      </c>
      <c r="T35" s="19">
        <f t="shared" si="17"/>
        <v>0</v>
      </c>
      <c r="U35" s="19">
        <f t="shared" si="17"/>
        <v>0</v>
      </c>
      <c r="W35" s="19">
        <f t="shared" si="18"/>
        <v>0</v>
      </c>
      <c r="X35" s="19">
        <f t="shared" si="18"/>
        <v>0</v>
      </c>
      <c r="Z35" s="19">
        <f t="shared" si="5"/>
        <v>0</v>
      </c>
      <c r="AA35" s="19">
        <f t="shared" si="5"/>
        <v>0</v>
      </c>
      <c r="AB35" s="19">
        <f t="shared" si="5"/>
        <v>0</v>
      </c>
      <c r="AC35" s="19">
        <f t="shared" si="5"/>
        <v>0</v>
      </c>
      <c r="AD35" s="19">
        <f t="shared" si="5"/>
        <v>0</v>
      </c>
      <c r="AE35" s="19">
        <f t="shared" si="5"/>
        <v>0</v>
      </c>
      <c r="AF35" s="19">
        <f t="shared" si="5"/>
        <v>0</v>
      </c>
      <c r="AG35" s="19">
        <f t="shared" si="5"/>
        <v>0</v>
      </c>
      <c r="AH35" s="19">
        <f t="shared" si="5"/>
        <v>0</v>
      </c>
      <c r="AJ35" s="19">
        <f t="shared" si="6"/>
        <v>0</v>
      </c>
    </row>
    <row r="36" spans="1:44" ht="35.1" customHeight="1">
      <c r="A36" s="666" t="str">
        <f>IF(AJ36&gt;0,"Mesai Var","-")</f>
        <v>-</v>
      </c>
      <c r="B36" s="667"/>
      <c r="C36" s="667"/>
      <c r="D36" s="667"/>
      <c r="E36" s="667"/>
      <c r="F36" s="667"/>
      <c r="G36" s="667"/>
      <c r="H36" s="667"/>
      <c r="I36" s="667"/>
      <c r="J36" s="667"/>
      <c r="K36" s="667"/>
      <c r="L36" s="667"/>
      <c r="M36" s="668"/>
      <c r="O36" s="19">
        <f>IFERROR(FIND("MS",C36,5),0)</f>
        <v>0</v>
      </c>
      <c r="P36" s="19">
        <f>IFERROR(FIND("MS",#REF!,5),0)</f>
        <v>0</v>
      </c>
      <c r="Q36" s="19">
        <f>IFERROR(FIND("MS",E36,5),0)</f>
        <v>0</v>
      </c>
      <c r="R36" s="19">
        <f>IFERROR(FIND("MS",D36,5),0)</f>
        <v>0</v>
      </c>
      <c r="S36" s="19">
        <f t="shared" si="17"/>
        <v>0</v>
      </c>
      <c r="T36" s="19">
        <f t="shared" si="17"/>
        <v>0</v>
      </c>
      <c r="U36" s="19">
        <f t="shared" si="17"/>
        <v>0</v>
      </c>
      <c r="V36" s="19"/>
      <c r="W36" s="19">
        <f t="shared" si="18"/>
        <v>0</v>
      </c>
      <c r="X36" s="19">
        <f t="shared" si="18"/>
        <v>0</v>
      </c>
      <c r="Z36" s="19">
        <f t="shared" si="5"/>
        <v>0</v>
      </c>
      <c r="AA36" s="19">
        <f t="shared" si="5"/>
        <v>0</v>
      </c>
      <c r="AB36" s="19">
        <f t="shared" si="5"/>
        <v>0</v>
      </c>
      <c r="AC36" s="19">
        <f t="shared" si="5"/>
        <v>0</v>
      </c>
      <c r="AD36" s="19">
        <f t="shared" si="5"/>
        <v>0</v>
      </c>
      <c r="AE36" s="19">
        <f t="shared" si="5"/>
        <v>0</v>
      </c>
      <c r="AF36" s="19">
        <f t="shared" si="5"/>
        <v>0</v>
      </c>
      <c r="AG36" s="19">
        <f t="shared" si="5"/>
        <v>0</v>
      </c>
      <c r="AH36" s="19">
        <f t="shared" si="5"/>
        <v>0</v>
      </c>
      <c r="AJ36" s="19">
        <f t="shared" si="6"/>
        <v>0</v>
      </c>
      <c r="AN36" s="19"/>
      <c r="AO36" s="19"/>
      <c r="AP36" s="19"/>
      <c r="AQ36" s="19"/>
      <c r="AR36" s="19"/>
    </row>
    <row r="37" spans="1:44" s="19" customFormat="1" ht="35.1" customHeight="1">
      <c r="A37" s="26"/>
      <c r="B37" s="27"/>
      <c r="C37" s="28"/>
      <c r="D37" s="29"/>
      <c r="E37" s="30"/>
      <c r="F37" s="30"/>
      <c r="G37" s="28"/>
      <c r="H37" s="31"/>
      <c r="I37" s="6"/>
      <c r="J37" s="32"/>
      <c r="K37" s="33"/>
      <c r="L37" s="34"/>
      <c r="M37" s="8"/>
      <c r="O37" s="19">
        <f t="shared" si="17"/>
        <v>0</v>
      </c>
      <c r="P37" s="19">
        <f t="shared" si="17"/>
        <v>0</v>
      </c>
      <c r="Q37" s="19">
        <f t="shared" si="17"/>
        <v>0</v>
      </c>
      <c r="R37" s="19">
        <f t="shared" si="17"/>
        <v>0</v>
      </c>
      <c r="S37" s="19">
        <f t="shared" si="17"/>
        <v>0</v>
      </c>
      <c r="T37" s="19">
        <f t="shared" si="17"/>
        <v>0</v>
      </c>
      <c r="U37" s="19">
        <f t="shared" si="17"/>
        <v>0</v>
      </c>
      <c r="W37" s="19">
        <f t="shared" si="18"/>
        <v>0</v>
      </c>
      <c r="X37" s="19">
        <f t="shared" si="18"/>
        <v>0</v>
      </c>
      <c r="Z37" s="19">
        <f t="shared" si="5"/>
        <v>0</v>
      </c>
      <c r="AA37" s="19">
        <f t="shared" si="5"/>
        <v>0</v>
      </c>
      <c r="AB37" s="19">
        <f t="shared" si="5"/>
        <v>0</v>
      </c>
      <c r="AC37" s="19">
        <f t="shared" si="5"/>
        <v>0</v>
      </c>
      <c r="AD37" s="19">
        <f t="shared" si="5"/>
        <v>0</v>
      </c>
      <c r="AE37" s="19">
        <f t="shared" si="5"/>
        <v>0</v>
      </c>
      <c r="AF37" s="19">
        <f t="shared" si="5"/>
        <v>0</v>
      </c>
      <c r="AG37" s="19">
        <f t="shared" si="5"/>
        <v>0</v>
      </c>
      <c r="AH37" s="19">
        <f t="shared" si="5"/>
        <v>0</v>
      </c>
      <c r="AJ37" s="19">
        <f t="shared" si="6"/>
        <v>0</v>
      </c>
      <c r="AN37" s="10"/>
      <c r="AO37" s="10"/>
      <c r="AP37" s="10"/>
      <c r="AQ37" s="10"/>
      <c r="AR37" s="10"/>
    </row>
    <row r="38" spans="1:44" s="19" customFormat="1" ht="35.1" customHeight="1">
      <c r="A38" s="26"/>
      <c r="B38" s="27"/>
      <c r="C38" s="28"/>
      <c r="D38" s="29"/>
      <c r="E38" s="30"/>
      <c r="F38" s="30"/>
      <c r="G38" s="28"/>
      <c r="H38" s="31"/>
      <c r="I38" s="6"/>
      <c r="J38" s="32"/>
      <c r="K38" s="33"/>
      <c r="L38" s="34"/>
      <c r="M38" s="8"/>
      <c r="O38" s="19">
        <f t="shared" ref="O38:U40" si="22">IFERROR(FIND("MS",C38,5),0)</f>
        <v>0</v>
      </c>
      <c r="P38" s="19">
        <f t="shared" si="22"/>
        <v>0</v>
      </c>
      <c r="Q38" s="19">
        <f t="shared" si="22"/>
        <v>0</v>
      </c>
      <c r="R38" s="19">
        <f t="shared" si="22"/>
        <v>0</v>
      </c>
      <c r="S38" s="19">
        <f t="shared" si="22"/>
        <v>0</v>
      </c>
      <c r="T38" s="19">
        <f t="shared" si="22"/>
        <v>0</v>
      </c>
      <c r="U38" s="19">
        <f t="shared" si="22"/>
        <v>0</v>
      </c>
      <c r="W38" s="19">
        <f t="shared" si="18"/>
        <v>0</v>
      </c>
      <c r="X38" s="19">
        <f t="shared" si="18"/>
        <v>0</v>
      </c>
      <c r="Z38" s="19">
        <f t="shared" si="5"/>
        <v>0</v>
      </c>
      <c r="AA38" s="19">
        <f t="shared" si="5"/>
        <v>0</v>
      </c>
      <c r="AB38" s="19">
        <f t="shared" si="5"/>
        <v>0</v>
      </c>
      <c r="AC38" s="19">
        <f t="shared" si="5"/>
        <v>0</v>
      </c>
      <c r="AD38" s="19">
        <f t="shared" si="5"/>
        <v>0</v>
      </c>
      <c r="AE38" s="19">
        <f t="shared" si="5"/>
        <v>0</v>
      </c>
      <c r="AF38" s="19">
        <f t="shared" si="5"/>
        <v>0</v>
      </c>
      <c r="AG38" s="19">
        <f t="shared" si="5"/>
        <v>0</v>
      </c>
      <c r="AH38" s="19">
        <f t="shared" si="5"/>
        <v>0</v>
      </c>
      <c r="AJ38" s="19">
        <f t="shared" si="6"/>
        <v>0</v>
      </c>
      <c r="AN38" s="10"/>
      <c r="AO38" s="10"/>
      <c r="AP38" s="10"/>
      <c r="AQ38" s="10"/>
      <c r="AR38" s="10"/>
    </row>
    <row r="39" spans="1:44" ht="25.15" customHeight="1">
      <c r="A39" s="26"/>
      <c r="B39" s="27"/>
      <c r="C39" s="28"/>
      <c r="D39" s="29"/>
      <c r="E39" s="30"/>
      <c r="F39" s="30"/>
      <c r="G39" s="28"/>
      <c r="H39" s="31"/>
      <c r="I39" s="6"/>
      <c r="J39" s="32"/>
      <c r="K39" s="33"/>
      <c r="L39" s="34"/>
      <c r="M39" s="8"/>
      <c r="O39" s="19">
        <f t="shared" si="22"/>
        <v>0</v>
      </c>
      <c r="P39" s="19">
        <f t="shared" si="22"/>
        <v>0</v>
      </c>
      <c r="Q39" s="19">
        <f t="shared" si="22"/>
        <v>0</v>
      </c>
      <c r="R39" s="19">
        <f t="shared" si="22"/>
        <v>0</v>
      </c>
      <c r="S39" s="19">
        <f t="shared" si="22"/>
        <v>0</v>
      </c>
      <c r="T39" s="19">
        <f t="shared" si="22"/>
        <v>0</v>
      </c>
      <c r="U39" s="19">
        <f t="shared" si="22"/>
        <v>0</v>
      </c>
      <c r="V39" s="19"/>
      <c r="W39" s="19">
        <f t="shared" si="18"/>
        <v>0</v>
      </c>
      <c r="X39" s="19">
        <f t="shared" si="18"/>
        <v>0</v>
      </c>
      <c r="Z39" s="19">
        <f t="shared" si="5"/>
        <v>0</v>
      </c>
      <c r="AA39" s="19">
        <f t="shared" si="5"/>
        <v>0</v>
      </c>
      <c r="AB39" s="19">
        <f t="shared" si="5"/>
        <v>0</v>
      </c>
      <c r="AC39" s="19">
        <f t="shared" si="5"/>
        <v>0</v>
      </c>
      <c r="AD39" s="19">
        <f t="shared" si="5"/>
        <v>0</v>
      </c>
      <c r="AE39" s="19">
        <f t="shared" si="5"/>
        <v>0</v>
      </c>
      <c r="AF39" s="19">
        <f t="shared" si="5"/>
        <v>0</v>
      </c>
      <c r="AG39" s="19">
        <f t="shared" si="5"/>
        <v>0</v>
      </c>
      <c r="AH39" s="19">
        <f t="shared" si="5"/>
        <v>0</v>
      </c>
      <c r="AJ39" s="19">
        <f t="shared" si="6"/>
        <v>0</v>
      </c>
    </row>
    <row r="40" spans="1:44" ht="25.15" customHeight="1" thickBot="1">
      <c r="A40" s="35"/>
      <c r="B40" s="36"/>
      <c r="C40" s="6"/>
      <c r="D40" s="6"/>
      <c r="E40" s="6"/>
      <c r="F40" s="6"/>
      <c r="G40" s="6"/>
      <c r="H40" s="6"/>
      <c r="I40" s="6"/>
      <c r="J40" s="32"/>
      <c r="K40" s="6"/>
      <c r="L40" s="6"/>
      <c r="M40" s="1"/>
      <c r="O40" s="19">
        <f t="shared" si="22"/>
        <v>0</v>
      </c>
      <c r="P40" s="19">
        <f t="shared" si="22"/>
        <v>0</v>
      </c>
      <c r="Q40" s="19">
        <f t="shared" si="22"/>
        <v>0</v>
      </c>
      <c r="R40" s="19">
        <f t="shared" si="22"/>
        <v>0</v>
      </c>
      <c r="S40" s="19">
        <f t="shared" si="22"/>
        <v>0</v>
      </c>
      <c r="T40" s="19">
        <f t="shared" si="22"/>
        <v>0</v>
      </c>
      <c r="U40" s="19">
        <f t="shared" si="22"/>
        <v>0</v>
      </c>
      <c r="V40" s="19"/>
      <c r="W40" s="19">
        <f t="shared" si="18"/>
        <v>0</v>
      </c>
      <c r="X40" s="19">
        <f t="shared" si="18"/>
        <v>0</v>
      </c>
      <c r="Z40" s="19">
        <f t="shared" si="5"/>
        <v>0</v>
      </c>
      <c r="AA40" s="19">
        <f t="shared" si="5"/>
        <v>0</v>
      </c>
      <c r="AB40" s="19">
        <f t="shared" si="5"/>
        <v>0</v>
      </c>
      <c r="AC40" s="19">
        <f t="shared" si="5"/>
        <v>0</v>
      </c>
      <c r="AD40" s="19">
        <f t="shared" si="5"/>
        <v>0</v>
      </c>
      <c r="AE40" s="19">
        <f t="shared" si="5"/>
        <v>0</v>
      </c>
      <c r="AF40" s="19">
        <f t="shared" si="5"/>
        <v>0</v>
      </c>
      <c r="AG40" s="19">
        <f t="shared" si="5"/>
        <v>0</v>
      </c>
      <c r="AH40" s="19">
        <f t="shared" si="5"/>
        <v>0</v>
      </c>
      <c r="AJ40" s="19">
        <f t="shared" si="6"/>
        <v>0</v>
      </c>
    </row>
    <row r="41" spans="1:44" ht="25.15" customHeight="1" thickBot="1">
      <c r="A41" s="544" t="s">
        <v>54</v>
      </c>
      <c r="B41" s="545"/>
      <c r="C41" s="545"/>
      <c r="D41" s="545"/>
      <c r="E41" s="545"/>
      <c r="F41" s="545"/>
      <c r="G41" s="545"/>
      <c r="H41" s="545"/>
      <c r="I41" s="545"/>
      <c r="J41" s="545"/>
      <c r="K41" s="545"/>
      <c r="L41" s="545"/>
      <c r="M41" s="545"/>
      <c r="N41" s="545"/>
      <c r="O41" s="37"/>
    </row>
    <row r="42" spans="1:44" ht="38.25" customHeight="1" thickBot="1">
      <c r="A42" s="546" t="s">
        <v>57</v>
      </c>
      <c r="B42" s="548" t="s">
        <v>51</v>
      </c>
      <c r="C42" s="548"/>
      <c r="D42" s="548"/>
      <c r="E42" s="548"/>
      <c r="F42" s="548"/>
      <c r="G42" s="549"/>
      <c r="H42" s="550" t="s">
        <v>55</v>
      </c>
      <c r="I42" s="551"/>
      <c r="J42" s="551"/>
      <c r="K42" s="551"/>
      <c r="L42" s="551"/>
      <c r="M42" s="551"/>
      <c r="N42" s="552" t="s">
        <v>58</v>
      </c>
      <c r="O42" s="38"/>
    </row>
    <row r="43" spans="1:44" ht="25.15" customHeight="1" thickBot="1">
      <c r="A43" s="547"/>
      <c r="B43" s="554">
        <f>A4</f>
        <v>43618</v>
      </c>
      <c r="C43" s="555"/>
      <c r="D43" s="97" t="s">
        <v>15</v>
      </c>
      <c r="E43" s="575" t="s">
        <v>50</v>
      </c>
      <c r="F43" s="576"/>
      <c r="G43" s="577"/>
      <c r="H43" s="578" t="s">
        <v>56</v>
      </c>
      <c r="I43" s="579"/>
      <c r="J43" s="580"/>
      <c r="K43" s="581" t="s">
        <v>52</v>
      </c>
      <c r="L43" s="582"/>
      <c r="M43" s="582"/>
      <c r="N43" s="553"/>
      <c r="O43" s="23"/>
    </row>
    <row r="44" spans="1:44" ht="25.15" customHeight="1" thickBot="1">
      <c r="A44" s="39"/>
      <c r="B44" s="568" t="str">
        <f>'TÜM YIL SAAT HESAPLAMA '!C2</f>
        <v>A kişisi</v>
      </c>
      <c r="C44" s="569"/>
      <c r="D44" s="98">
        <f t="shared" ref="D44:D57" si="23">(D78*I78)+(E78*K78)+(G78*L78)+(A44)+N44</f>
        <v>0</v>
      </c>
      <c r="E44" s="89" t="str">
        <f>K61</f>
        <v>A kişisi (MS)</v>
      </c>
      <c r="F44" s="90"/>
      <c r="G44" s="91">
        <f t="shared" ref="G44:G57" si="24">(L61*I78)+(M61*I78)+(N61*I78)-(L44*I78)+(L44*L78)+(O61*K78)+(A44)</f>
        <v>0</v>
      </c>
      <c r="H44" s="583" t="str">
        <f>B44</f>
        <v>A kişisi</v>
      </c>
      <c r="I44" s="583"/>
      <c r="J44" s="571"/>
      <c r="K44" s="572"/>
      <c r="L44" s="584"/>
      <c r="M44" s="585"/>
      <c r="N44" s="99"/>
      <c r="O44" s="40"/>
      <c r="P44" s="40"/>
    </row>
    <row r="45" spans="1:44" ht="25.15" customHeight="1" thickBot="1">
      <c r="A45" s="41"/>
      <c r="B45" s="568" t="str">
        <f>'TÜM YIL SAAT HESAPLAMA '!G2</f>
        <v>C kişisi</v>
      </c>
      <c r="C45" s="569"/>
      <c r="D45" s="98">
        <f t="shared" si="23"/>
        <v>24</v>
      </c>
      <c r="E45" s="92" t="str">
        <f t="shared" ref="E45:E57" si="25">K62</f>
        <v>C kişisi (MS)</v>
      </c>
      <c r="F45" s="93"/>
      <c r="G45" s="91">
        <f t="shared" si="24"/>
        <v>0</v>
      </c>
      <c r="H45" s="570" t="str">
        <f>B45</f>
        <v>C kişisi</v>
      </c>
      <c r="I45" s="570"/>
      <c r="J45" s="571"/>
      <c r="K45" s="572"/>
      <c r="L45" s="573"/>
      <c r="M45" s="574"/>
      <c r="N45" s="100"/>
      <c r="O45" s="40"/>
      <c r="P45" s="40"/>
    </row>
    <row r="46" spans="1:44" ht="25.15" customHeight="1" thickBot="1">
      <c r="A46" s="41"/>
      <c r="B46" s="568" t="str">
        <f>'TÜM YIL SAAT HESAPLAMA '!I2</f>
        <v>D kişisi</v>
      </c>
      <c r="C46" s="569"/>
      <c r="D46" s="98">
        <f t="shared" si="23"/>
        <v>16</v>
      </c>
      <c r="E46" s="92" t="str">
        <f t="shared" si="25"/>
        <v>D kişisi (MS)</v>
      </c>
      <c r="F46" s="93"/>
      <c r="G46" s="91">
        <f t="shared" si="24"/>
        <v>0</v>
      </c>
      <c r="H46" s="570" t="str">
        <f t="shared" ref="H46:H54" si="26">B46</f>
        <v>D kişisi</v>
      </c>
      <c r="I46" s="570"/>
      <c r="J46" s="571"/>
      <c r="K46" s="572"/>
      <c r="L46" s="573"/>
      <c r="M46" s="574"/>
      <c r="N46" s="101"/>
      <c r="O46" s="40"/>
      <c r="P46" s="42"/>
    </row>
    <row r="47" spans="1:44" ht="25.15" customHeight="1" thickBot="1">
      <c r="A47" s="41"/>
      <c r="B47" s="568" t="str">
        <f>'TÜM YIL SAAT HESAPLAMA '!K2</f>
        <v>E kişisi</v>
      </c>
      <c r="C47" s="569"/>
      <c r="D47" s="98">
        <f t="shared" si="23"/>
        <v>40</v>
      </c>
      <c r="E47" s="92" t="str">
        <f t="shared" si="25"/>
        <v>E kişisi (MS)</v>
      </c>
      <c r="F47" s="93"/>
      <c r="G47" s="91">
        <f t="shared" si="24"/>
        <v>16</v>
      </c>
      <c r="H47" s="570" t="str">
        <f t="shared" si="26"/>
        <v>E kişisi</v>
      </c>
      <c r="I47" s="570"/>
      <c r="J47" s="571"/>
      <c r="K47" s="586"/>
      <c r="L47" s="587"/>
      <c r="M47" s="587"/>
      <c r="N47" s="101"/>
      <c r="O47" s="40"/>
      <c r="P47" s="42"/>
    </row>
    <row r="48" spans="1:44" ht="24.6" customHeight="1" thickBot="1">
      <c r="A48" s="41"/>
      <c r="B48" s="588" t="str">
        <f>'TÜM YIL SAAT HESAPLAMA '!M2</f>
        <v>F kişisi</v>
      </c>
      <c r="C48" s="569"/>
      <c r="D48" s="98">
        <f t="shared" si="23"/>
        <v>32</v>
      </c>
      <c r="E48" s="92" t="str">
        <f t="shared" si="25"/>
        <v>F kişisi (MS)</v>
      </c>
      <c r="F48" s="93"/>
      <c r="G48" s="91">
        <f t="shared" si="24"/>
        <v>0</v>
      </c>
      <c r="H48" s="570" t="str">
        <f t="shared" si="26"/>
        <v>F kişisi</v>
      </c>
      <c r="I48" s="570"/>
      <c r="J48" s="571"/>
      <c r="K48" s="572"/>
      <c r="L48" s="573"/>
      <c r="M48" s="574"/>
      <c r="N48" s="101"/>
      <c r="O48" s="40"/>
      <c r="P48" s="42"/>
    </row>
    <row r="49" spans="1:44" ht="25.15" customHeight="1" thickBot="1">
      <c r="A49" s="41"/>
      <c r="B49" s="568" t="str">
        <f>'TÜM YIL SAAT HESAPLAMA '!O2</f>
        <v>G kişisi</v>
      </c>
      <c r="C49" s="569"/>
      <c r="D49" s="98">
        <f t="shared" si="23"/>
        <v>24</v>
      </c>
      <c r="E49" s="92" t="str">
        <f t="shared" si="25"/>
        <v>G kişisi (MS)</v>
      </c>
      <c r="F49" s="93"/>
      <c r="G49" s="91">
        <f t="shared" si="24"/>
        <v>0</v>
      </c>
      <c r="H49" s="570" t="str">
        <f t="shared" si="26"/>
        <v>G kişisi</v>
      </c>
      <c r="I49" s="570"/>
      <c r="J49" s="571"/>
      <c r="K49" s="572"/>
      <c r="L49" s="573"/>
      <c r="M49" s="574"/>
      <c r="N49" s="101"/>
      <c r="O49" s="40"/>
      <c r="P49" s="42"/>
    </row>
    <row r="50" spans="1:44" ht="25.15" customHeight="1" thickBot="1">
      <c r="A50" s="41"/>
      <c r="B50" s="568" t="str">
        <f>'TÜM YIL SAAT HESAPLAMA '!Q2</f>
        <v>H kişisi</v>
      </c>
      <c r="C50" s="569"/>
      <c r="D50" s="98">
        <f t="shared" si="23"/>
        <v>64</v>
      </c>
      <c r="E50" s="92" t="str">
        <f t="shared" si="25"/>
        <v>H kişisi (MS)</v>
      </c>
      <c r="F50" s="93"/>
      <c r="G50" s="91">
        <f t="shared" si="24"/>
        <v>0</v>
      </c>
      <c r="H50" s="570" t="str">
        <f t="shared" si="26"/>
        <v>H kişisi</v>
      </c>
      <c r="I50" s="570"/>
      <c r="J50" s="571"/>
      <c r="K50" s="572"/>
      <c r="L50" s="573"/>
      <c r="M50" s="574"/>
      <c r="N50" s="101"/>
      <c r="O50" s="40"/>
      <c r="P50" s="42"/>
    </row>
    <row r="51" spans="1:44" ht="25.15" customHeight="1" thickBot="1">
      <c r="A51" s="41"/>
      <c r="B51" s="568" t="str">
        <f>'TÜM YIL SAAT HESAPLAMA '!S2</f>
        <v>I kişisi</v>
      </c>
      <c r="C51" s="569"/>
      <c r="D51" s="98">
        <f t="shared" si="23"/>
        <v>32</v>
      </c>
      <c r="E51" s="92" t="str">
        <f t="shared" si="25"/>
        <v>I kişisi (MS)</v>
      </c>
      <c r="F51" s="93"/>
      <c r="G51" s="94">
        <f t="shared" si="24"/>
        <v>16</v>
      </c>
      <c r="H51" s="591" t="str">
        <f t="shared" si="26"/>
        <v>I kişisi</v>
      </c>
      <c r="I51" s="592"/>
      <c r="J51" s="571"/>
      <c r="K51" s="572"/>
      <c r="L51" s="573"/>
      <c r="M51" s="574"/>
      <c r="N51" s="101"/>
      <c r="O51" s="40"/>
      <c r="P51" s="42"/>
    </row>
    <row r="52" spans="1:44" ht="25.15" customHeight="1" thickBot="1">
      <c r="A52" s="41"/>
      <c r="B52" s="568" t="s">
        <v>173</v>
      </c>
      <c r="C52" s="569"/>
      <c r="D52" s="98">
        <f t="shared" si="23"/>
        <v>5</v>
      </c>
      <c r="E52" s="92" t="str">
        <f t="shared" si="25"/>
        <v>J kişisi (MS)</v>
      </c>
      <c r="F52" s="93"/>
      <c r="G52" s="94">
        <f t="shared" si="24"/>
        <v>0</v>
      </c>
      <c r="H52" s="591" t="str">
        <f t="shared" si="26"/>
        <v>J kişisi</v>
      </c>
      <c r="I52" s="592"/>
      <c r="J52" s="571">
        <v>1</v>
      </c>
      <c r="K52" s="572"/>
      <c r="L52" s="573"/>
      <c r="M52" s="574"/>
      <c r="N52" s="101"/>
      <c r="O52" s="40"/>
      <c r="P52" s="42"/>
    </row>
    <row r="53" spans="1:44" ht="27" customHeight="1" thickBot="1">
      <c r="A53" s="41"/>
      <c r="B53" s="589" t="str">
        <f>'TÜM YIL SAAT HESAPLAMA '!W2</f>
        <v>K kişisi</v>
      </c>
      <c r="C53" s="590"/>
      <c r="D53" s="98">
        <f t="shared" si="23"/>
        <v>32</v>
      </c>
      <c r="E53" s="92" t="str">
        <f t="shared" si="25"/>
        <v>K kişisi (MS)</v>
      </c>
      <c r="F53" s="93"/>
      <c r="G53" s="94">
        <f t="shared" si="24"/>
        <v>0</v>
      </c>
      <c r="H53" s="591" t="str">
        <f t="shared" si="26"/>
        <v>K kişisi</v>
      </c>
      <c r="I53" s="592"/>
      <c r="J53" s="571"/>
      <c r="K53" s="572"/>
      <c r="L53" s="573"/>
      <c r="M53" s="574"/>
      <c r="N53" s="101"/>
      <c r="O53" s="40"/>
      <c r="P53" s="42"/>
    </row>
    <row r="54" spans="1:44" ht="27" customHeight="1" thickBot="1">
      <c r="A54" s="41"/>
      <c r="B54" s="568" t="str">
        <f>'TÜM YIL SAAT HESAPLAMA '!Y2</f>
        <v>L kişisi</v>
      </c>
      <c r="C54" s="569"/>
      <c r="D54" s="98">
        <f t="shared" si="23"/>
        <v>16</v>
      </c>
      <c r="E54" s="92" t="str">
        <f t="shared" si="25"/>
        <v>L kişisi (MS)</v>
      </c>
      <c r="F54" s="93"/>
      <c r="G54" s="94">
        <f t="shared" si="24"/>
        <v>0</v>
      </c>
      <c r="H54" s="591" t="str">
        <f t="shared" si="26"/>
        <v>L kişisi</v>
      </c>
      <c r="I54" s="592"/>
      <c r="J54" s="571"/>
      <c r="K54" s="572"/>
      <c r="L54" s="573"/>
      <c r="M54" s="574"/>
      <c r="N54" s="101"/>
      <c r="O54" s="40"/>
      <c r="P54" s="42"/>
    </row>
    <row r="55" spans="1:44" ht="27" customHeight="1" thickBot="1">
      <c r="A55" s="41"/>
      <c r="B55" s="568" t="str">
        <f>'TÜM YIL SAAT HESAPLAMA '!AA2</f>
        <v>M kişisi</v>
      </c>
      <c r="C55" s="569"/>
      <c r="D55" s="98">
        <f t="shared" si="23"/>
        <v>13</v>
      </c>
      <c r="E55" s="92" t="str">
        <f t="shared" si="25"/>
        <v>M kişisi (MS)</v>
      </c>
      <c r="F55" s="93"/>
      <c r="G55" s="94">
        <f t="shared" si="24"/>
        <v>0</v>
      </c>
      <c r="H55" s="591" t="str">
        <f>B55</f>
        <v>M kişisi</v>
      </c>
      <c r="I55" s="592"/>
      <c r="J55" s="571">
        <v>1</v>
      </c>
      <c r="K55" s="572"/>
      <c r="L55" s="573"/>
      <c r="M55" s="574"/>
      <c r="N55" s="101"/>
      <c r="O55" s="40"/>
      <c r="P55" s="42"/>
      <c r="AN55" s="43"/>
      <c r="AO55" s="43"/>
      <c r="AP55" s="43"/>
      <c r="AQ55" s="43"/>
      <c r="AR55" s="43"/>
    </row>
    <row r="56" spans="1:44" ht="27" customHeight="1" thickBot="1">
      <c r="A56" s="41"/>
      <c r="B56" s="568" t="str">
        <f>'TÜM YIL SAAT HESAPLAMA '!AC2</f>
        <v>N kişisi</v>
      </c>
      <c r="C56" s="569"/>
      <c r="D56" s="98">
        <f t="shared" si="23"/>
        <v>0</v>
      </c>
      <c r="E56" s="92" t="str">
        <f t="shared" si="25"/>
        <v>N kişisi (MS)</v>
      </c>
      <c r="F56" s="93"/>
      <c r="G56" s="94">
        <f t="shared" si="24"/>
        <v>0</v>
      </c>
      <c r="H56" s="591" t="str">
        <f t="shared" ref="H56:H57" si="27">B56</f>
        <v>N kişisi</v>
      </c>
      <c r="I56" s="592"/>
      <c r="J56" s="571"/>
      <c r="K56" s="572"/>
      <c r="L56" s="573"/>
      <c r="M56" s="574"/>
      <c r="N56" s="101"/>
      <c r="O56" s="40"/>
      <c r="P56" s="42"/>
    </row>
    <row r="57" spans="1:44" s="43" customFormat="1" ht="26.25" customHeight="1" thickBot="1">
      <c r="A57" s="41"/>
      <c r="B57" s="593" t="str">
        <f>'TÜM YIL SAAT HESAPLAMA '!AE2</f>
        <v>YENİ PERSONEL 3</v>
      </c>
      <c r="C57" s="594"/>
      <c r="D57" s="98">
        <f t="shared" si="23"/>
        <v>0</v>
      </c>
      <c r="E57" s="95" t="str">
        <f t="shared" si="25"/>
        <v>YENİ PERSONEL 3 (MS)</v>
      </c>
      <c r="F57" s="96"/>
      <c r="G57" s="94">
        <f t="shared" si="24"/>
        <v>0</v>
      </c>
      <c r="H57" s="595" t="str">
        <f t="shared" si="27"/>
        <v>YENİ PERSONEL 3</v>
      </c>
      <c r="I57" s="596"/>
      <c r="J57" s="571"/>
      <c r="K57" s="572"/>
      <c r="L57" s="597"/>
      <c r="M57" s="598"/>
      <c r="N57" s="101"/>
      <c r="O57" s="40"/>
      <c r="P57" s="42"/>
      <c r="AN57" s="10"/>
      <c r="AO57" s="10"/>
      <c r="AP57" s="10"/>
      <c r="AQ57" s="10"/>
      <c r="AR57" s="10"/>
    </row>
    <row r="58" spans="1:44" ht="19.899999999999999" hidden="1" customHeight="1" thickBot="1">
      <c r="A58" s="44"/>
      <c r="B58" s="599"/>
      <c r="C58" s="599"/>
      <c r="D58" s="7"/>
      <c r="E58" s="7"/>
      <c r="F58" s="7"/>
      <c r="G58" s="45"/>
      <c r="H58" s="371"/>
      <c r="I58" s="46"/>
      <c r="J58" s="371"/>
      <c r="K58" s="47"/>
      <c r="L58" s="48"/>
      <c r="M58" s="49"/>
      <c r="N58" s="50"/>
      <c r="O58" s="40"/>
      <c r="P58" s="42"/>
    </row>
    <row r="59" spans="1:44" ht="19.899999999999999" hidden="1" customHeight="1">
      <c r="A59" s="44"/>
      <c r="B59" s="599"/>
      <c r="C59" s="599"/>
      <c r="D59" s="4" t="s">
        <v>9</v>
      </c>
      <c r="E59" s="5" t="s">
        <v>2</v>
      </c>
      <c r="F59" s="5"/>
      <c r="G59" s="51" t="s">
        <v>10</v>
      </c>
      <c r="H59" s="51" t="s">
        <v>9</v>
      </c>
      <c r="I59" s="52" t="s">
        <v>17</v>
      </c>
      <c r="J59" s="372"/>
      <c r="K59" s="53"/>
      <c r="L59" s="601" t="s">
        <v>48</v>
      </c>
      <c r="M59" s="603" t="s">
        <v>49</v>
      </c>
      <c r="N59" s="606" t="s">
        <v>47</v>
      </c>
      <c r="O59" s="607" t="s">
        <v>46</v>
      </c>
      <c r="P59" s="40"/>
      <c r="Q59" s="42"/>
    </row>
    <row r="60" spans="1:44" ht="19.899999999999999" hidden="1" customHeight="1" thickBot="1">
      <c r="A60" s="44"/>
      <c r="B60" s="600"/>
      <c r="C60" s="600"/>
      <c r="D60" s="54" t="s">
        <v>8</v>
      </c>
      <c r="E60" s="55" t="s">
        <v>8</v>
      </c>
      <c r="F60" s="55"/>
      <c r="G60" s="55" t="s">
        <v>8</v>
      </c>
      <c r="H60" s="55" t="s">
        <v>1</v>
      </c>
      <c r="I60" s="56" t="s">
        <v>11</v>
      </c>
      <c r="J60" s="57"/>
      <c r="K60" s="58"/>
      <c r="L60" s="602"/>
      <c r="M60" s="603"/>
      <c r="N60" s="606"/>
      <c r="O60" s="607"/>
      <c r="P60" s="40"/>
      <c r="Q60" s="42"/>
    </row>
    <row r="61" spans="1:44" ht="19.899999999999999" hidden="1" customHeight="1">
      <c r="A61" s="44"/>
      <c r="B61" s="604" t="str">
        <f>B44</f>
        <v>A kişisi</v>
      </c>
      <c r="C61" s="605"/>
      <c r="D61" s="59">
        <f>COUNTIF(C5:F39,"*" &amp; B61 &amp; "*")</f>
        <v>0</v>
      </c>
      <c r="E61" s="60">
        <f>COUNTIF(H5:H40,"*" &amp; B61 &amp; "*")</f>
        <v>0</v>
      </c>
      <c r="F61" s="60"/>
      <c r="G61" s="60">
        <f>COUNTIF(K5:L40,"*" &amp; B61 &amp; "*")</f>
        <v>0</v>
      </c>
      <c r="H61" s="60">
        <f>COUNTIF(G4:G39,"*" &amp; B61 &amp; "*")</f>
        <v>0</v>
      </c>
      <c r="I61" s="61">
        <f>J44</f>
        <v>0</v>
      </c>
      <c r="J61" s="372"/>
      <c r="K61" s="370" t="str">
        <f>B61&amp;" "&amp;"(MS)"</f>
        <v>A kişisi (MS)</v>
      </c>
      <c r="L61" s="62">
        <f>COUNTIF(C5:F39,"*" &amp; K61 &amp; "*")</f>
        <v>0</v>
      </c>
      <c r="M61" s="63">
        <f>COUNTIF(H5:H40,"*" &amp; K61 &amp; "*")</f>
        <v>0</v>
      </c>
      <c r="N61" s="64">
        <f>COUNTIF(K5:L40,"*" &amp; K61 &amp; "*")</f>
        <v>0</v>
      </c>
      <c r="O61" s="33">
        <f>COUNTIF(G5:G39,"*" &amp; K61 &amp; "*")</f>
        <v>0</v>
      </c>
      <c r="P61" s="40"/>
      <c r="Q61" s="42"/>
    </row>
    <row r="62" spans="1:44" ht="19.899999999999999" hidden="1" customHeight="1">
      <c r="A62" s="44"/>
      <c r="B62" s="604" t="str">
        <f t="shared" ref="B62:B71" si="28">B45</f>
        <v>C kişisi</v>
      </c>
      <c r="C62" s="605"/>
      <c r="D62" s="65">
        <f>COUNTIF(C5:F39,"*" &amp; B62 &amp; "*")</f>
        <v>1</v>
      </c>
      <c r="E62" s="60">
        <f>COUNTIF(H5:H40,"*" &amp; B62 &amp; "*")</f>
        <v>0</v>
      </c>
      <c r="F62" s="60"/>
      <c r="G62" s="60">
        <f>COUNTIF(K5:L40,"*" &amp; B62 &amp; "*")</f>
        <v>0</v>
      </c>
      <c r="H62" s="60">
        <f>COUNTIF(G4:G39,"*" &amp; B62 &amp; "*")</f>
        <v>1</v>
      </c>
      <c r="I62" s="66">
        <f>J45</f>
        <v>0</v>
      </c>
      <c r="J62" s="67"/>
      <c r="K62" s="370" t="str">
        <f>B62&amp;" "&amp;"(MS)"</f>
        <v>C kişisi (MS)</v>
      </c>
      <c r="L62" s="62">
        <f>COUNTIF(C5:F39,"*" &amp; K62 &amp; "*")</f>
        <v>0</v>
      </c>
      <c r="M62" s="63">
        <f>COUNTIF(H5:H40,"*" &amp; K62 &amp; "*")</f>
        <v>0</v>
      </c>
      <c r="N62" s="64">
        <f>COUNTIF(K5:L40,"*" &amp; K62 &amp; "*")</f>
        <v>0</v>
      </c>
      <c r="O62" s="33">
        <f>COUNTIF(G5:G39,"*" &amp; K62 &amp; "*")</f>
        <v>0</v>
      </c>
      <c r="P62" s="40"/>
      <c r="Q62" s="42"/>
    </row>
    <row r="63" spans="1:44" ht="19.899999999999999" hidden="1" customHeight="1">
      <c r="A63" s="44"/>
      <c r="B63" s="604" t="str">
        <f t="shared" si="28"/>
        <v>D kişisi</v>
      </c>
      <c r="C63" s="605"/>
      <c r="D63" s="59">
        <f>COUNTIF(C5:F39,"*" &amp; B63 &amp; "*")</f>
        <v>2</v>
      </c>
      <c r="E63" s="60">
        <f>COUNTIF(H5:H40,"*" &amp; B63 &amp; "*")</f>
        <v>0</v>
      </c>
      <c r="F63" s="60"/>
      <c r="G63" s="60">
        <f>COUNTIF(K5:L40,"*" &amp; B63 &amp; "*")</f>
        <v>0</v>
      </c>
      <c r="H63" s="60">
        <f>COUNTIF(G4:G39,"*" &amp; B63 &amp; "*")</f>
        <v>0</v>
      </c>
      <c r="I63" s="61">
        <f t="shared" ref="I63:I74" si="29">J46</f>
        <v>0</v>
      </c>
      <c r="J63" s="67"/>
      <c r="K63" s="370" t="str">
        <f t="shared" ref="K63:K74" si="30">B63&amp;" "&amp;"(MS)"</f>
        <v>D kişisi (MS)</v>
      </c>
      <c r="L63" s="62">
        <f>COUNTIF(C5:F39,"*" &amp; K63 &amp; "*")</f>
        <v>0</v>
      </c>
      <c r="M63" s="63">
        <f>COUNTIF(H5:H40,"*" &amp; K63 &amp; "*")</f>
        <v>0</v>
      </c>
      <c r="N63" s="64">
        <f>COUNTIF(K5:L40,"*" &amp; K63 &amp; "*")</f>
        <v>0</v>
      </c>
      <c r="O63" s="33">
        <f>COUNTIF(G5:G39,"*" &amp; K63 &amp; "*")</f>
        <v>0</v>
      </c>
      <c r="P63" s="40"/>
      <c r="Q63" s="42"/>
    </row>
    <row r="64" spans="1:44" ht="19.899999999999999" hidden="1" customHeight="1">
      <c r="A64" s="44"/>
      <c r="B64" s="604" t="str">
        <f>B47</f>
        <v>E kişisi</v>
      </c>
      <c r="C64" s="605"/>
      <c r="D64" s="59">
        <f>COUNTIF(C5:F39,"*" &amp; B64 &amp; "*")</f>
        <v>1</v>
      </c>
      <c r="E64" s="60">
        <f>COUNTIF(H5:H40,"*" &amp; B64 &amp; "*")</f>
        <v>0</v>
      </c>
      <c r="F64" s="60"/>
      <c r="G64" s="60">
        <f>COUNTIF(K5:L40,"*" &amp; B64 &amp; "*")</f>
        <v>0</v>
      </c>
      <c r="H64" s="60">
        <f>COUNTIF(G4:G39,"*" &amp; B64 &amp; "*")</f>
        <v>2</v>
      </c>
      <c r="I64" s="66">
        <f t="shared" si="29"/>
        <v>0</v>
      </c>
      <c r="J64" s="67"/>
      <c r="K64" s="370" t="str">
        <f t="shared" si="30"/>
        <v>E kişisi (MS)</v>
      </c>
      <c r="L64" s="62">
        <f>COUNTIF(C5:F39,"*" &amp; K64 &amp; "*")</f>
        <v>0</v>
      </c>
      <c r="M64" s="63">
        <f>COUNTIF(H5:H40,"*" &amp; K64 &amp; "*")</f>
        <v>0</v>
      </c>
      <c r="N64" s="64">
        <f>COUNTIF(K5:L40,"*" &amp; K64 &amp; "*")</f>
        <v>0</v>
      </c>
      <c r="O64" s="33">
        <f>COUNTIF(G5:G39,"*" &amp; K64 &amp; "*")</f>
        <v>1</v>
      </c>
      <c r="P64" s="40"/>
      <c r="Q64" s="42"/>
    </row>
    <row r="65" spans="1:17" ht="27" hidden="1" customHeight="1">
      <c r="A65" s="44"/>
      <c r="B65" s="604" t="str">
        <f>B48</f>
        <v>F kişisi</v>
      </c>
      <c r="C65" s="605"/>
      <c r="D65" s="59">
        <f>COUNTIF(C5:F39,"*" &amp; B65 &amp; "*")</f>
        <v>2</v>
      </c>
      <c r="E65" s="60">
        <f>COUNTIF(H5:H40,"*" &amp; B65 &amp; "*")</f>
        <v>0</v>
      </c>
      <c r="F65" s="60"/>
      <c r="G65" s="60">
        <f>COUNTIF(K5:L40,"*" &amp; B65 &amp; "*")</f>
        <v>0</v>
      </c>
      <c r="H65" s="60">
        <f>COUNTIF(G4:G39,"*" &amp; B65 &amp; "*")</f>
        <v>1</v>
      </c>
      <c r="I65" s="61">
        <f>J48</f>
        <v>0</v>
      </c>
      <c r="J65" s="67"/>
      <c r="K65" s="370" t="str">
        <f t="shared" si="30"/>
        <v>F kişisi (MS)</v>
      </c>
      <c r="L65" s="59">
        <f>COUNTIF(C5:F39,"*" &amp; K65 &amp; "*")</f>
        <v>0</v>
      </c>
      <c r="M65" s="63">
        <f>COUNTIF(H5:H40,"*" &amp; K65 &amp; "*")</f>
        <v>0</v>
      </c>
      <c r="N65" s="64">
        <f>COUNTIF(K5:L40,"*" &amp; K65 &amp; "*")</f>
        <v>0</v>
      </c>
      <c r="O65" s="33">
        <f>COUNTIF(G5:G39,"*" &amp; K65 &amp; "*")</f>
        <v>0</v>
      </c>
      <c r="P65" s="40"/>
      <c r="Q65" s="42"/>
    </row>
    <row r="66" spans="1:17" ht="27" hidden="1" customHeight="1">
      <c r="A66" s="44"/>
      <c r="B66" s="604" t="str">
        <f t="shared" si="28"/>
        <v>G kişisi</v>
      </c>
      <c r="C66" s="605"/>
      <c r="D66" s="59">
        <f>COUNTIF(C5:F39,"*" &amp; B66 &amp; "*")</f>
        <v>1</v>
      </c>
      <c r="E66" s="60">
        <f>COUNTIF(H5:H40,"*" &amp; B66 &amp; "*")</f>
        <v>0</v>
      </c>
      <c r="F66" s="60"/>
      <c r="G66" s="60">
        <f>COUNTIF(K5:L40,"*" &amp; B66 &amp; "*")</f>
        <v>0</v>
      </c>
      <c r="H66" s="60">
        <f>COUNTIF(G4:G39,"*" &amp; B66 &amp; "*")</f>
        <v>1</v>
      </c>
      <c r="I66" s="66">
        <f t="shared" si="29"/>
        <v>0</v>
      </c>
      <c r="J66" s="67"/>
      <c r="K66" s="370" t="str">
        <f t="shared" si="30"/>
        <v>G kişisi (MS)</v>
      </c>
      <c r="L66" s="59">
        <f>COUNTIF(C5:F39,"*" &amp; K66 &amp; "*")</f>
        <v>0</v>
      </c>
      <c r="M66" s="63">
        <f>COUNTIF(H5:H40,"*" &amp; K66 &amp; "*")</f>
        <v>0</v>
      </c>
      <c r="N66" s="64">
        <f>COUNTIF(K5:L40,"*" &amp; K66 &amp; "*")</f>
        <v>0</v>
      </c>
      <c r="O66" s="33">
        <f>COUNTIF(G5:G39,"*" &amp; K66 &amp; "*")</f>
        <v>0</v>
      </c>
      <c r="P66" s="40"/>
      <c r="Q66" s="42"/>
    </row>
    <row r="67" spans="1:17" ht="27" hidden="1" customHeight="1">
      <c r="A67" s="44"/>
      <c r="B67" s="604" t="str">
        <f t="shared" si="28"/>
        <v>H kişisi</v>
      </c>
      <c r="C67" s="605"/>
      <c r="D67" s="59">
        <f>COUNTIF(C5:F39,"*" &amp; B67 &amp; "*")</f>
        <v>2</v>
      </c>
      <c r="E67" s="60">
        <f>COUNTIF(H5:H40,"*" &amp; B67 &amp; "*")</f>
        <v>0</v>
      </c>
      <c r="F67" s="60"/>
      <c r="G67" s="60">
        <f>COUNTIF(K5:L40,"*" &amp; B67 &amp; "*")</f>
        <v>0</v>
      </c>
      <c r="H67" s="60">
        <f>COUNTIF(G4:G39,"*" &amp; B67 &amp; "*")</f>
        <v>3</v>
      </c>
      <c r="I67" s="61">
        <f t="shared" si="29"/>
        <v>0</v>
      </c>
      <c r="J67" s="68"/>
      <c r="K67" s="370" t="str">
        <f t="shared" si="30"/>
        <v>H kişisi (MS)</v>
      </c>
      <c r="L67" s="59">
        <f>COUNTIF(C5:F39,"*" &amp; K67 &amp; "*")</f>
        <v>0</v>
      </c>
      <c r="M67" s="63">
        <f>COUNTIF(K5:L40,"*" &amp; K67 &amp; "*")</f>
        <v>0</v>
      </c>
      <c r="N67" s="64">
        <f>COUNTIF(K5:L40,"*" &amp; K67 &amp; "*")</f>
        <v>0</v>
      </c>
      <c r="O67" s="33">
        <f>COUNTIF(G5:G39,"*" &amp; K67 &amp; "*")</f>
        <v>0</v>
      </c>
      <c r="P67" s="40"/>
      <c r="Q67" s="42"/>
    </row>
    <row r="68" spans="1:17" ht="27" hidden="1" customHeight="1">
      <c r="A68" s="44"/>
      <c r="B68" s="604" t="str">
        <f t="shared" si="28"/>
        <v>I kişisi</v>
      </c>
      <c r="C68" s="605"/>
      <c r="D68" s="59">
        <f>COUNTIF(C5:F39,"*" &amp; B68 &amp; "*")</f>
        <v>1</v>
      </c>
      <c r="E68" s="60">
        <f>COUNTIF(H5:H40,"*" &amp; B68 &amp; "*")</f>
        <v>0</v>
      </c>
      <c r="F68" s="60"/>
      <c r="G68" s="60">
        <f>COUNTIF(K5:L40,"*" &amp; B68 &amp; "*")</f>
        <v>1</v>
      </c>
      <c r="H68" s="60">
        <f>COUNTIF(G4:G39,"*" &amp; B68 &amp; "*")</f>
        <v>1</v>
      </c>
      <c r="I68" s="66">
        <f>J51</f>
        <v>0</v>
      </c>
      <c r="J68" s="67"/>
      <c r="K68" s="370" t="str">
        <f t="shared" si="30"/>
        <v>I kişisi (MS)</v>
      </c>
      <c r="L68" s="59">
        <f>COUNTIF(C5:F39,"*" &amp; K68 &amp; "*")</f>
        <v>0</v>
      </c>
      <c r="M68" s="63">
        <f>COUNTIF(K5:L40,"*" &amp; K68 &amp; "*")</f>
        <v>0</v>
      </c>
      <c r="N68" s="64">
        <f>COUNTIF(K5:L40,"*" &amp; K68 &amp; "*")</f>
        <v>0</v>
      </c>
      <c r="O68" s="33">
        <f>COUNTIF(G5:G39,"*" &amp; K68 &amp; "*")</f>
        <v>1</v>
      </c>
      <c r="P68" s="40"/>
      <c r="Q68" s="42"/>
    </row>
    <row r="69" spans="1:17" ht="23.25" hidden="1" customHeight="1">
      <c r="A69" s="44"/>
      <c r="B69" s="604" t="str">
        <f t="shared" si="28"/>
        <v>J kişisi</v>
      </c>
      <c r="C69" s="605"/>
      <c r="D69" s="59">
        <f>COUNTIF(C5:F39,"*" &amp; B69 &amp; "*")</f>
        <v>0</v>
      </c>
      <c r="E69" s="60">
        <f>COUNTIF(H5:H40,"*" &amp; B69 &amp; "*")</f>
        <v>1</v>
      </c>
      <c r="F69" s="60"/>
      <c r="G69" s="60">
        <f>COUNTIF(K5:L40,"*" &amp; B69 &amp; "*")</f>
        <v>0</v>
      </c>
      <c r="H69" s="60">
        <f>COUNTIF(G4:G39,"*" &amp; B69 &amp; "*")</f>
        <v>0</v>
      </c>
      <c r="I69" s="61">
        <f t="shared" si="29"/>
        <v>1</v>
      </c>
      <c r="J69" s="67"/>
      <c r="K69" s="370" t="str">
        <f t="shared" si="30"/>
        <v>J kişisi (MS)</v>
      </c>
      <c r="L69" s="59">
        <f>COUNTIF(C5:F39,"*" &amp; K69 &amp; "*")</f>
        <v>0</v>
      </c>
      <c r="M69" s="63">
        <f>COUNTIF(H5:H40,"*" &amp; K69 &amp; "*")</f>
        <v>0</v>
      </c>
      <c r="N69" s="64">
        <f>COUNTIF(K5:L40,"*" &amp; K69 &amp; "*")</f>
        <v>0</v>
      </c>
      <c r="O69" s="33">
        <f>COUNTIF(G5:G39,"*" &amp; K69 &amp; "*")</f>
        <v>0</v>
      </c>
      <c r="P69" s="40"/>
      <c r="Q69" s="42"/>
    </row>
    <row r="70" spans="1:17" ht="27" hidden="1" customHeight="1">
      <c r="A70" s="44"/>
      <c r="B70" s="604" t="str">
        <f t="shared" si="28"/>
        <v>K kişisi</v>
      </c>
      <c r="C70" s="605"/>
      <c r="D70" s="59">
        <f>COUNTIF(C5:F39,"*" &amp; B70 &amp; "*")</f>
        <v>0</v>
      </c>
      <c r="E70" s="60">
        <f>COUNTIF(H5:H40,"*" &amp; B70 &amp; "*")</f>
        <v>0</v>
      </c>
      <c r="F70" s="60"/>
      <c r="G70" s="60">
        <f>COUNTIF(K5:L40,"*" &amp; B70 &amp; "*")</f>
        <v>0</v>
      </c>
      <c r="H70" s="60">
        <f>COUNTIF(G4:G39,"*" &amp; B70&amp; "*")</f>
        <v>2</v>
      </c>
      <c r="I70" s="66">
        <f t="shared" si="29"/>
        <v>0</v>
      </c>
      <c r="J70" s="67"/>
      <c r="K70" s="370" t="str">
        <f t="shared" si="30"/>
        <v>K kişisi (MS)</v>
      </c>
      <c r="L70" s="59">
        <f>COUNTIF(C5:F39,"*" &amp; K70 &amp; "*")</f>
        <v>0</v>
      </c>
      <c r="M70" s="63">
        <f>COUNTIF(H5:H40,"*" &amp; K70 &amp; "*")</f>
        <v>0</v>
      </c>
      <c r="N70" s="64">
        <f>COUNTIF(K5:L40,"*" &amp; K70 &amp; "*")</f>
        <v>0</v>
      </c>
      <c r="O70" s="33">
        <f>COUNTIF(G5:G39,"*" &amp; K70&amp; "*")</f>
        <v>0</v>
      </c>
      <c r="P70" s="40"/>
      <c r="Q70" s="42"/>
    </row>
    <row r="71" spans="1:17" ht="27" hidden="1" customHeight="1">
      <c r="A71" s="44"/>
      <c r="B71" s="604" t="str">
        <f t="shared" si="28"/>
        <v>L kişisi</v>
      </c>
      <c r="C71" s="605"/>
      <c r="D71" s="59">
        <f>COUNTIF(C5:F39,"*" &amp; B71 &amp; "*")</f>
        <v>1</v>
      </c>
      <c r="E71" s="60">
        <f>COUNTIF(H5:H40,"*" &amp; B71 &amp; "*")</f>
        <v>0</v>
      </c>
      <c r="F71" s="60"/>
      <c r="G71" s="60">
        <f>COUNTIF(K5:L40,"*" &amp; B71 &amp; "*")</f>
        <v>1</v>
      </c>
      <c r="H71" s="60">
        <f>COUNTIF(G4:G39,"*" &amp; B71 &amp; "*")</f>
        <v>0</v>
      </c>
      <c r="I71" s="61">
        <f t="shared" si="29"/>
        <v>0</v>
      </c>
      <c r="J71" s="67"/>
      <c r="K71" s="370" t="str">
        <f t="shared" si="30"/>
        <v>L kişisi (MS)</v>
      </c>
      <c r="L71" s="59">
        <f>COUNTIF(C5:F39,"*" &amp; K71 &amp; "*")</f>
        <v>0</v>
      </c>
      <c r="M71" s="63">
        <f>COUNTIF(H5:H40,"*" &amp; K71 &amp; "*")</f>
        <v>0</v>
      </c>
      <c r="N71" s="64">
        <f>COUNTIF(K5:L40,"*" &amp; K71 &amp; "*")</f>
        <v>0</v>
      </c>
      <c r="O71" s="33">
        <f>COUNTIF(G5:G39,"*" &amp; K71 &amp; "*")</f>
        <v>0</v>
      </c>
      <c r="P71" s="40"/>
      <c r="Q71" s="42"/>
    </row>
    <row r="72" spans="1:17" ht="27" hidden="1" customHeight="1">
      <c r="A72" s="44"/>
      <c r="B72" s="604" t="str">
        <f>B55</f>
        <v>M kişisi</v>
      </c>
      <c r="C72" s="605"/>
      <c r="D72" s="59">
        <f>COUNTIF(C5:F39,"*" &amp; B72 &amp; "*")</f>
        <v>1</v>
      </c>
      <c r="E72" s="60">
        <f>COUNTIF(H5:H40,"*" &amp; B72 &amp; "*")</f>
        <v>1</v>
      </c>
      <c r="F72" s="60"/>
      <c r="G72" s="60">
        <f>COUNTIF(K5:L40,"*" &amp; B72 &amp; "*")</f>
        <v>0</v>
      </c>
      <c r="H72" s="60">
        <f>COUNTIF(G4:G39,"*" &amp; B72 &amp; "*")</f>
        <v>0</v>
      </c>
      <c r="I72" s="66">
        <f t="shared" si="29"/>
        <v>1</v>
      </c>
      <c r="J72" s="372"/>
      <c r="K72" s="370" t="str">
        <f t="shared" si="30"/>
        <v>M kişisi (MS)</v>
      </c>
      <c r="L72" s="59">
        <f>COUNTIF(C5:F39,"*" &amp; K72 &amp; "*")</f>
        <v>0</v>
      </c>
      <c r="M72" s="63">
        <f>COUNTIF(H5:H40,"*" &amp; K72 &amp; "*")</f>
        <v>0</v>
      </c>
      <c r="N72" s="64">
        <f>COUNTIF(K5:L40,"*" &amp; K72 &amp; "*")</f>
        <v>0</v>
      </c>
      <c r="O72" s="33">
        <f>COUNTIF(G5:G39,"*" &amp; K72 &amp; "*")</f>
        <v>0</v>
      </c>
      <c r="P72" s="40"/>
      <c r="Q72" s="42"/>
    </row>
    <row r="73" spans="1:17" ht="27" hidden="1" customHeight="1">
      <c r="A73" s="44"/>
      <c r="B73" s="604" t="str">
        <f t="shared" ref="B73:B74" si="31">B56</f>
        <v>N kişisi</v>
      </c>
      <c r="C73" s="605"/>
      <c r="D73" s="59">
        <f>COUNTIF(C5:F39,"*" &amp; B73 &amp; "*")</f>
        <v>0</v>
      </c>
      <c r="E73" s="60">
        <f>COUNTIF(H5:H40,"*" &amp; B73 &amp; "*")</f>
        <v>0</v>
      </c>
      <c r="F73" s="60"/>
      <c r="G73" s="60">
        <f>COUNTIF(K5:L40,"*" &amp; B73 &amp; "*")</f>
        <v>0</v>
      </c>
      <c r="H73" s="60">
        <f>COUNTIF(G4:G39,"*" &amp; B73 &amp; "*")</f>
        <v>0</v>
      </c>
      <c r="I73" s="61">
        <f t="shared" si="29"/>
        <v>0</v>
      </c>
      <c r="J73" s="372"/>
      <c r="K73" s="370" t="str">
        <f t="shared" si="30"/>
        <v>N kişisi (MS)</v>
      </c>
      <c r="L73" s="59">
        <f>COUNTIF(C5:F39,"*" &amp; K73 &amp; "*")</f>
        <v>0</v>
      </c>
      <c r="M73" s="63">
        <f>COUNTIF(H5:H40,"*" &amp; K73 &amp; "*")</f>
        <v>0</v>
      </c>
      <c r="N73" s="64">
        <f>COUNTIF(K5:L40,"*" &amp; K73 &amp; "*")</f>
        <v>0</v>
      </c>
      <c r="O73" s="33">
        <f>COUNTIF(G5:G39,"*" &amp; K73 &amp; "*")</f>
        <v>0</v>
      </c>
      <c r="P73" s="40"/>
      <c r="Q73" s="42"/>
    </row>
    <row r="74" spans="1:17" ht="27" hidden="1" customHeight="1" thickBot="1">
      <c r="A74" s="44"/>
      <c r="B74" s="604" t="str">
        <f t="shared" si="31"/>
        <v>YENİ PERSONEL 3</v>
      </c>
      <c r="C74" s="605"/>
      <c r="D74" s="69">
        <f>COUNTIF(C5:F39,"*" &amp; B74 &amp; "*")</f>
        <v>0</v>
      </c>
      <c r="E74" s="70">
        <f>COUNTIF(H5:H40,"*" &amp; B74 &amp; "*")</f>
        <v>0</v>
      </c>
      <c r="F74" s="70"/>
      <c r="G74" s="70">
        <f>COUNTIF(K5:L40,"*" &amp; B74 &amp; "*")</f>
        <v>0</v>
      </c>
      <c r="H74" s="70">
        <f>COUNTIF(G4:G39,"*" &amp; B74 &amp; "*")</f>
        <v>0</v>
      </c>
      <c r="I74" s="66">
        <f t="shared" si="29"/>
        <v>0</v>
      </c>
      <c r="J74" s="372"/>
      <c r="K74" s="370" t="str">
        <f t="shared" si="30"/>
        <v>YENİ PERSONEL 3 (MS)</v>
      </c>
      <c r="L74" s="69">
        <f>COUNTIF(C5:F39,"*" &amp; K74 &amp; "*")</f>
        <v>0</v>
      </c>
      <c r="M74" s="63">
        <f>COUNTIF(H5:H40,"*" &amp; K74 &amp; "*")</f>
        <v>0</v>
      </c>
      <c r="N74" s="64">
        <f>COUNTIF(K5:L40,"*" &amp; K74 &amp; "*")</f>
        <v>0</v>
      </c>
      <c r="O74" s="33">
        <f>COUNTIF(G5:G39,"*" &amp; K74 &amp; "*")</f>
        <v>0</v>
      </c>
      <c r="P74" s="40"/>
      <c r="Q74" s="42"/>
    </row>
    <row r="75" spans="1:17" ht="27" hidden="1" customHeight="1">
      <c r="A75" s="44"/>
      <c r="B75" s="608"/>
      <c r="C75" s="608"/>
      <c r="D75" s="71"/>
      <c r="E75" s="71"/>
      <c r="F75" s="71"/>
      <c r="G75" s="71"/>
      <c r="H75" s="609"/>
      <c r="I75" s="72"/>
      <c r="J75" s="72"/>
      <c r="K75" s="370"/>
      <c r="L75" s="48"/>
      <c r="M75" s="49"/>
      <c r="N75" s="73"/>
      <c r="O75" s="40"/>
      <c r="P75" s="42"/>
    </row>
    <row r="76" spans="1:17" ht="27" hidden="1" customHeight="1">
      <c r="A76" s="44"/>
      <c r="B76" s="609"/>
      <c r="C76" s="609"/>
      <c r="D76" s="74" t="s">
        <v>13</v>
      </c>
      <c r="E76" s="75"/>
      <c r="F76" s="75"/>
      <c r="G76" s="76"/>
      <c r="H76" s="609"/>
      <c r="I76" s="614" t="s">
        <v>14</v>
      </c>
      <c r="J76" s="77"/>
      <c r="K76" s="616" t="s">
        <v>16</v>
      </c>
      <c r="L76" s="618" t="s">
        <v>18</v>
      </c>
      <c r="M76" s="49"/>
      <c r="N76" s="73"/>
      <c r="O76" s="40"/>
      <c r="P76" s="42"/>
    </row>
    <row r="77" spans="1:17" ht="27" hidden="1" customHeight="1">
      <c r="A77" s="44"/>
      <c r="B77" s="610"/>
      <c r="C77" s="610"/>
      <c r="D77" s="78" t="s">
        <v>8</v>
      </c>
      <c r="E77" s="77" t="s">
        <v>1</v>
      </c>
      <c r="F77" s="77"/>
      <c r="G77" s="77" t="s">
        <v>12</v>
      </c>
      <c r="H77" s="609"/>
      <c r="I77" s="615"/>
      <c r="J77" s="20"/>
      <c r="K77" s="617"/>
      <c r="L77" s="619"/>
      <c r="M77" s="49"/>
      <c r="N77" s="73"/>
      <c r="O77" s="40"/>
      <c r="P77" s="42"/>
    </row>
    <row r="78" spans="1:17" ht="21" hidden="1" customHeight="1">
      <c r="A78" s="44"/>
      <c r="B78" s="604" t="str">
        <f>B44</f>
        <v>A kişisi</v>
      </c>
      <c r="C78" s="592"/>
      <c r="D78" s="78">
        <f t="shared" ref="D78:D91" si="32">D61+E61+G61-I61</f>
        <v>0</v>
      </c>
      <c r="E78" s="77">
        <f t="shared" ref="E78:E91" si="33">H61</f>
        <v>0</v>
      </c>
      <c r="F78" s="77"/>
      <c r="G78" s="78">
        <f t="shared" ref="G78:G91" si="34">I61</f>
        <v>0</v>
      </c>
      <c r="H78" s="609"/>
      <c r="I78" s="20">
        <v>8</v>
      </c>
      <c r="J78" s="20">
        <v>8</v>
      </c>
      <c r="K78" s="79">
        <v>16</v>
      </c>
      <c r="L78" s="80">
        <v>5</v>
      </c>
      <c r="M78" s="49"/>
      <c r="N78" s="73"/>
      <c r="O78" s="40"/>
      <c r="P78" s="42"/>
    </row>
    <row r="79" spans="1:17" ht="21" hidden="1" customHeight="1">
      <c r="A79" s="44"/>
      <c r="B79" s="604" t="str">
        <f t="shared" ref="B79:B88" si="35">B45</f>
        <v>C kişisi</v>
      </c>
      <c r="C79" s="592"/>
      <c r="D79" s="78">
        <f t="shared" si="32"/>
        <v>1</v>
      </c>
      <c r="E79" s="77">
        <f t="shared" si="33"/>
        <v>1</v>
      </c>
      <c r="F79" s="77"/>
      <c r="G79" s="77">
        <f t="shared" si="34"/>
        <v>0</v>
      </c>
      <c r="H79" s="609"/>
      <c r="I79" s="20">
        <v>8</v>
      </c>
      <c r="J79" s="20">
        <v>8</v>
      </c>
      <c r="K79" s="79">
        <v>16</v>
      </c>
      <c r="L79" s="80">
        <v>5</v>
      </c>
      <c r="M79" s="49"/>
      <c r="N79" s="73"/>
      <c r="O79" s="40"/>
      <c r="P79" s="42"/>
    </row>
    <row r="80" spans="1:17" ht="21" hidden="1" customHeight="1">
      <c r="A80" s="44"/>
      <c r="B80" s="604" t="str">
        <f t="shared" si="35"/>
        <v>D kişisi</v>
      </c>
      <c r="C80" s="592"/>
      <c r="D80" s="78">
        <f t="shared" si="32"/>
        <v>2</v>
      </c>
      <c r="E80" s="78">
        <f t="shared" si="33"/>
        <v>0</v>
      </c>
      <c r="F80" s="78"/>
      <c r="G80" s="77">
        <f t="shared" si="34"/>
        <v>0</v>
      </c>
      <c r="H80" s="609"/>
      <c r="I80" s="20">
        <v>8</v>
      </c>
      <c r="J80" s="20">
        <v>8</v>
      </c>
      <c r="K80" s="79">
        <v>16</v>
      </c>
      <c r="L80" s="80">
        <v>5</v>
      </c>
      <c r="M80" s="49"/>
      <c r="N80" s="73"/>
      <c r="O80" s="40"/>
      <c r="P80" s="42"/>
    </row>
    <row r="81" spans="1:16" ht="21" hidden="1" customHeight="1">
      <c r="A81" s="44"/>
      <c r="B81" s="604" t="str">
        <f t="shared" si="35"/>
        <v>E kişisi</v>
      </c>
      <c r="C81" s="592"/>
      <c r="D81" s="78">
        <f t="shared" si="32"/>
        <v>1</v>
      </c>
      <c r="E81" s="77">
        <f t="shared" si="33"/>
        <v>2</v>
      </c>
      <c r="F81" s="77"/>
      <c r="G81" s="77">
        <f t="shared" si="34"/>
        <v>0</v>
      </c>
      <c r="H81" s="609"/>
      <c r="I81" s="20">
        <v>8</v>
      </c>
      <c r="J81" s="20">
        <v>8</v>
      </c>
      <c r="K81" s="79">
        <v>16</v>
      </c>
      <c r="L81" s="80">
        <v>5</v>
      </c>
      <c r="M81" s="49"/>
      <c r="N81" s="73"/>
      <c r="O81" s="40"/>
      <c r="P81" s="42"/>
    </row>
    <row r="82" spans="1:16" ht="21" hidden="1" customHeight="1">
      <c r="A82" s="44"/>
      <c r="B82" s="604" t="str">
        <f t="shared" si="35"/>
        <v>F kişisi</v>
      </c>
      <c r="C82" s="592"/>
      <c r="D82" s="78">
        <f t="shared" si="32"/>
        <v>2</v>
      </c>
      <c r="E82" s="77">
        <f t="shared" si="33"/>
        <v>1</v>
      </c>
      <c r="F82" s="77"/>
      <c r="G82" s="77">
        <f t="shared" si="34"/>
        <v>0</v>
      </c>
      <c r="H82" s="609"/>
      <c r="I82" s="20">
        <v>8</v>
      </c>
      <c r="J82" s="20">
        <v>8</v>
      </c>
      <c r="K82" s="79">
        <v>16</v>
      </c>
      <c r="L82" s="80">
        <v>5</v>
      </c>
      <c r="M82" s="49"/>
      <c r="N82" s="73"/>
      <c r="O82" s="40"/>
      <c r="P82" s="42"/>
    </row>
    <row r="83" spans="1:16" ht="21" hidden="1" customHeight="1">
      <c r="A83" s="44"/>
      <c r="B83" s="604" t="str">
        <f t="shared" si="35"/>
        <v>G kişisi</v>
      </c>
      <c r="C83" s="592"/>
      <c r="D83" s="78">
        <f t="shared" si="32"/>
        <v>1</v>
      </c>
      <c r="E83" s="77">
        <f t="shared" si="33"/>
        <v>1</v>
      </c>
      <c r="F83" s="77"/>
      <c r="G83" s="77">
        <f t="shared" si="34"/>
        <v>0</v>
      </c>
      <c r="H83" s="609"/>
      <c r="I83" s="20">
        <v>8</v>
      </c>
      <c r="J83" s="20">
        <v>8</v>
      </c>
      <c r="K83" s="79">
        <v>16</v>
      </c>
      <c r="L83" s="80">
        <v>5</v>
      </c>
      <c r="M83" s="49"/>
      <c r="N83" s="73"/>
      <c r="O83" s="40"/>
      <c r="P83" s="42"/>
    </row>
    <row r="84" spans="1:16" ht="21" hidden="1" customHeight="1">
      <c r="A84" s="44"/>
      <c r="B84" s="604" t="str">
        <f t="shared" si="35"/>
        <v>H kişisi</v>
      </c>
      <c r="C84" s="592"/>
      <c r="D84" s="78">
        <f t="shared" si="32"/>
        <v>2</v>
      </c>
      <c r="E84" s="77">
        <f t="shared" si="33"/>
        <v>3</v>
      </c>
      <c r="F84" s="77"/>
      <c r="G84" s="77">
        <f t="shared" si="34"/>
        <v>0</v>
      </c>
      <c r="H84" s="609"/>
      <c r="I84" s="20">
        <v>8</v>
      </c>
      <c r="J84" s="20">
        <v>8</v>
      </c>
      <c r="K84" s="79">
        <v>16</v>
      </c>
      <c r="L84" s="80">
        <v>5</v>
      </c>
      <c r="M84" s="49"/>
      <c r="N84" s="73"/>
      <c r="O84" s="40"/>
      <c r="P84" s="42"/>
    </row>
    <row r="85" spans="1:16" ht="21" hidden="1" customHeight="1">
      <c r="A85" s="44"/>
      <c r="B85" s="604" t="str">
        <f t="shared" si="35"/>
        <v>I kişisi</v>
      </c>
      <c r="C85" s="592"/>
      <c r="D85" s="78">
        <f t="shared" si="32"/>
        <v>2</v>
      </c>
      <c r="E85" s="77">
        <f t="shared" si="33"/>
        <v>1</v>
      </c>
      <c r="F85" s="77"/>
      <c r="G85" s="77">
        <f t="shared" si="34"/>
        <v>0</v>
      </c>
      <c r="H85" s="609"/>
      <c r="I85" s="20">
        <v>8</v>
      </c>
      <c r="J85" s="20">
        <v>8</v>
      </c>
      <c r="K85" s="79">
        <v>16</v>
      </c>
      <c r="L85" s="80">
        <v>5</v>
      </c>
      <c r="M85" s="49"/>
      <c r="N85" s="73"/>
      <c r="O85" s="40"/>
      <c r="P85" s="42"/>
    </row>
    <row r="86" spans="1:16" ht="21" hidden="1" customHeight="1">
      <c r="A86" s="44"/>
      <c r="B86" s="604" t="str">
        <f t="shared" si="35"/>
        <v>J kişisi</v>
      </c>
      <c r="C86" s="592"/>
      <c r="D86" s="78">
        <f t="shared" si="32"/>
        <v>0</v>
      </c>
      <c r="E86" s="77">
        <f t="shared" si="33"/>
        <v>0</v>
      </c>
      <c r="F86" s="77"/>
      <c r="G86" s="77">
        <f t="shared" si="34"/>
        <v>1</v>
      </c>
      <c r="H86" s="609"/>
      <c r="I86" s="20">
        <v>8</v>
      </c>
      <c r="J86" s="20">
        <v>8</v>
      </c>
      <c r="K86" s="79">
        <v>16</v>
      </c>
      <c r="L86" s="80">
        <v>5</v>
      </c>
      <c r="M86" s="49"/>
      <c r="N86" s="73"/>
      <c r="O86" s="40"/>
      <c r="P86" s="42"/>
    </row>
    <row r="87" spans="1:16" ht="21" hidden="1" customHeight="1">
      <c r="A87" s="44"/>
      <c r="B87" s="604" t="str">
        <f t="shared" si="35"/>
        <v>K kişisi</v>
      </c>
      <c r="C87" s="592"/>
      <c r="D87" s="78">
        <f t="shared" si="32"/>
        <v>0</v>
      </c>
      <c r="E87" s="78">
        <f t="shared" si="33"/>
        <v>2</v>
      </c>
      <c r="F87" s="78"/>
      <c r="G87" s="77">
        <f t="shared" si="34"/>
        <v>0</v>
      </c>
      <c r="H87" s="609"/>
      <c r="I87" s="20">
        <v>8</v>
      </c>
      <c r="J87" s="20">
        <v>8</v>
      </c>
      <c r="K87" s="79">
        <v>16</v>
      </c>
      <c r="L87" s="80">
        <v>5</v>
      </c>
      <c r="M87" s="49"/>
      <c r="N87" s="73"/>
      <c r="O87" s="40"/>
      <c r="P87" s="42"/>
    </row>
    <row r="88" spans="1:16" ht="21" hidden="1" customHeight="1">
      <c r="A88" s="44"/>
      <c r="B88" s="604" t="str">
        <f t="shared" si="35"/>
        <v>L kişisi</v>
      </c>
      <c r="C88" s="592"/>
      <c r="D88" s="78">
        <f t="shared" si="32"/>
        <v>2</v>
      </c>
      <c r="E88" s="77">
        <f t="shared" si="33"/>
        <v>0</v>
      </c>
      <c r="F88" s="77"/>
      <c r="G88" s="77">
        <f t="shared" si="34"/>
        <v>0</v>
      </c>
      <c r="H88" s="609"/>
      <c r="I88" s="20">
        <v>8</v>
      </c>
      <c r="J88" s="20">
        <v>8</v>
      </c>
      <c r="K88" s="79">
        <v>16</v>
      </c>
      <c r="L88" s="80">
        <v>5</v>
      </c>
      <c r="M88" s="49"/>
      <c r="N88" s="73"/>
      <c r="O88" s="40"/>
      <c r="P88" s="42"/>
    </row>
    <row r="89" spans="1:16" ht="21" hidden="1" customHeight="1">
      <c r="A89" s="82"/>
      <c r="B89" s="604" t="str">
        <f>B72</f>
        <v>M kişisi</v>
      </c>
      <c r="C89" s="592"/>
      <c r="D89" s="78">
        <f t="shared" si="32"/>
        <v>1</v>
      </c>
      <c r="E89" s="77">
        <f t="shared" si="33"/>
        <v>0</v>
      </c>
      <c r="F89" s="77"/>
      <c r="G89" s="77">
        <f t="shared" si="34"/>
        <v>1</v>
      </c>
      <c r="H89" s="371"/>
      <c r="I89" s="20">
        <v>8</v>
      </c>
      <c r="J89" s="20">
        <v>8</v>
      </c>
      <c r="K89" s="79">
        <v>16</v>
      </c>
      <c r="L89" s="80">
        <v>5</v>
      </c>
      <c r="M89" s="49"/>
      <c r="N89" s="73"/>
      <c r="O89" s="40"/>
      <c r="P89" s="42"/>
    </row>
    <row r="90" spans="1:16" ht="21" hidden="1" customHeight="1">
      <c r="A90" s="82"/>
      <c r="B90" s="604" t="str">
        <f t="shared" ref="B90:B91" si="36">B73</f>
        <v>N kişisi</v>
      </c>
      <c r="C90" s="592"/>
      <c r="D90" s="78">
        <f t="shared" si="32"/>
        <v>0</v>
      </c>
      <c r="E90" s="78">
        <f t="shared" si="33"/>
        <v>0</v>
      </c>
      <c r="F90" s="78"/>
      <c r="G90" s="77">
        <f t="shared" si="34"/>
        <v>0</v>
      </c>
      <c r="H90" s="371"/>
      <c r="I90" s="20">
        <v>8</v>
      </c>
      <c r="J90" s="20">
        <v>8</v>
      </c>
      <c r="K90" s="79">
        <v>16</v>
      </c>
      <c r="L90" s="80">
        <v>5</v>
      </c>
      <c r="M90" s="49"/>
      <c r="N90" s="73"/>
      <c r="O90" s="40"/>
      <c r="P90" s="42"/>
    </row>
    <row r="91" spans="1:16" ht="21" hidden="1" customHeight="1">
      <c r="A91" s="82"/>
      <c r="B91" s="604" t="str">
        <f t="shared" si="36"/>
        <v>YENİ PERSONEL 3</v>
      </c>
      <c r="C91" s="592"/>
      <c r="D91" s="78">
        <f t="shared" si="32"/>
        <v>0</v>
      </c>
      <c r="E91" s="77">
        <f t="shared" si="33"/>
        <v>0</v>
      </c>
      <c r="F91" s="77"/>
      <c r="G91" s="77">
        <f t="shared" si="34"/>
        <v>0</v>
      </c>
      <c r="H91" s="371"/>
      <c r="I91" s="20">
        <v>8</v>
      </c>
      <c r="J91" s="20">
        <v>8</v>
      </c>
      <c r="K91" s="79">
        <v>16</v>
      </c>
      <c r="L91" s="80">
        <v>5</v>
      </c>
      <c r="M91" s="49"/>
      <c r="N91" s="73"/>
      <c r="O91" s="40"/>
      <c r="P91" s="42"/>
    </row>
    <row r="92" spans="1:16" ht="23.45" hidden="1" customHeight="1" thickBot="1">
      <c r="A92" s="642"/>
      <c r="B92" s="643"/>
      <c r="C92" s="643"/>
      <c r="D92" s="643"/>
      <c r="E92" s="643"/>
      <c r="F92" s="643"/>
      <c r="G92" s="643"/>
      <c r="H92" s="643"/>
      <c r="I92" s="643"/>
      <c r="J92" s="643"/>
      <c r="K92" s="83"/>
      <c r="L92" s="84"/>
      <c r="M92" s="85"/>
      <c r="N92" s="86"/>
      <c r="O92" s="87"/>
    </row>
    <row r="93" spans="1:16" ht="90" customHeight="1" thickBot="1">
      <c r="A93" s="611" t="s">
        <v>59</v>
      </c>
      <c r="B93" s="612"/>
      <c r="C93" s="612"/>
      <c r="D93" s="612"/>
      <c r="E93" s="612"/>
      <c r="F93" s="612"/>
      <c r="G93" s="612"/>
      <c r="H93" s="612"/>
      <c r="I93" s="612"/>
      <c r="J93" s="612"/>
      <c r="K93" s="612"/>
      <c r="L93" s="613"/>
    </row>
    <row r="94" spans="1:16" ht="27" customHeight="1"/>
  </sheetData>
  <sheetProtection selectLockedCells="1" selectUnlockedCells="1"/>
  <mergeCells count="139">
    <mergeCell ref="AN2:AO2"/>
    <mergeCell ref="H43:J43"/>
    <mergeCell ref="K43:M43"/>
    <mergeCell ref="B44:C44"/>
    <mergeCell ref="H44:I44"/>
    <mergeCell ref="J44:K44"/>
    <mergeCell ref="L44:M44"/>
    <mergeCell ref="A1:E1"/>
    <mergeCell ref="N1:AK1"/>
    <mergeCell ref="A2:E2"/>
    <mergeCell ref="A41:N41"/>
    <mergeCell ref="A42:A43"/>
    <mergeCell ref="B42:G42"/>
    <mergeCell ref="H42:M42"/>
    <mergeCell ref="N42:N43"/>
    <mergeCell ref="B43:C43"/>
    <mergeCell ref="E43:G43"/>
    <mergeCell ref="C15:E15"/>
    <mergeCell ref="C16:E16"/>
    <mergeCell ref="C17:E17"/>
    <mergeCell ref="K13:L13"/>
    <mergeCell ref="C8:E8"/>
    <mergeCell ref="C13:E13"/>
    <mergeCell ref="B47:C47"/>
    <mergeCell ref="H47:I47"/>
    <mergeCell ref="J47:K47"/>
    <mergeCell ref="L47:M47"/>
    <mergeCell ref="B48:C48"/>
    <mergeCell ref="H48:I48"/>
    <mergeCell ref="J48:K48"/>
    <mergeCell ref="L48:M48"/>
    <mergeCell ref="B45:C45"/>
    <mergeCell ref="H45:I45"/>
    <mergeCell ref="J45:K45"/>
    <mergeCell ref="L45:M45"/>
    <mergeCell ref="B46:C46"/>
    <mergeCell ref="H46:I46"/>
    <mergeCell ref="J46:K46"/>
    <mergeCell ref="L46:M46"/>
    <mergeCell ref="B51:C51"/>
    <mergeCell ref="H51:I51"/>
    <mergeCell ref="J51:K51"/>
    <mergeCell ref="L51:M51"/>
    <mergeCell ref="B52:C52"/>
    <mergeCell ref="H52:I52"/>
    <mergeCell ref="J52:K52"/>
    <mergeCell ref="L52:M52"/>
    <mergeCell ref="B49:C49"/>
    <mergeCell ref="H49:I49"/>
    <mergeCell ref="J49:K49"/>
    <mergeCell ref="L49:M49"/>
    <mergeCell ref="B50:C50"/>
    <mergeCell ref="H50:I50"/>
    <mergeCell ref="J50:K50"/>
    <mergeCell ref="L50:M50"/>
    <mergeCell ref="J56:K56"/>
    <mergeCell ref="L56:M56"/>
    <mergeCell ref="B53:C53"/>
    <mergeCell ref="H53:I53"/>
    <mergeCell ref="J53:K53"/>
    <mergeCell ref="L53:M53"/>
    <mergeCell ref="B54:C54"/>
    <mergeCell ref="H54:I54"/>
    <mergeCell ref="J54:K54"/>
    <mergeCell ref="L54:M54"/>
    <mergeCell ref="N59:N60"/>
    <mergeCell ref="O59:O60"/>
    <mergeCell ref="B61:C61"/>
    <mergeCell ref="B62:C62"/>
    <mergeCell ref="B63:C63"/>
    <mergeCell ref="B64:C64"/>
    <mergeCell ref="B57:C57"/>
    <mergeCell ref="H57:I57"/>
    <mergeCell ref="J57:K57"/>
    <mergeCell ref="L57:M57"/>
    <mergeCell ref="B58:C60"/>
    <mergeCell ref="L59:L60"/>
    <mergeCell ref="M59:M60"/>
    <mergeCell ref="A92:J92"/>
    <mergeCell ref="A93:L93"/>
    <mergeCell ref="K5:L5"/>
    <mergeCell ref="C6:E6"/>
    <mergeCell ref="C7:E7"/>
    <mergeCell ref="B85:C85"/>
    <mergeCell ref="B86:C86"/>
    <mergeCell ref="B87:C87"/>
    <mergeCell ref="B88:C88"/>
    <mergeCell ref="B89:C89"/>
    <mergeCell ref="B90:C90"/>
    <mergeCell ref="I76:I77"/>
    <mergeCell ref="K76:K77"/>
    <mergeCell ref="L76:L77"/>
    <mergeCell ref="B78:C78"/>
    <mergeCell ref="B79:C79"/>
    <mergeCell ref="B80:C80"/>
    <mergeCell ref="B71:C71"/>
    <mergeCell ref="B72:C72"/>
    <mergeCell ref="B73:C73"/>
    <mergeCell ref="B74:C74"/>
    <mergeCell ref="B75:C77"/>
    <mergeCell ref="H75:H88"/>
    <mergeCell ref="B81:C81"/>
    <mergeCell ref="H14:L17"/>
    <mergeCell ref="A3:M3"/>
    <mergeCell ref="A10:M11"/>
    <mergeCell ref="C14:E14"/>
    <mergeCell ref="K4:L4"/>
    <mergeCell ref="D5:E5"/>
    <mergeCell ref="D9:E9"/>
    <mergeCell ref="A20:M21"/>
    <mergeCell ref="B91:C91"/>
    <mergeCell ref="B82:C82"/>
    <mergeCell ref="B83:C83"/>
    <mergeCell ref="B84:C84"/>
    <mergeCell ref="B65:C65"/>
    <mergeCell ref="B66:C66"/>
    <mergeCell ref="B67:C67"/>
    <mergeCell ref="B68:C68"/>
    <mergeCell ref="B69:C69"/>
    <mergeCell ref="B70:C70"/>
    <mergeCell ref="B55:C55"/>
    <mergeCell ref="H55:I55"/>
    <mergeCell ref="J55:K55"/>
    <mergeCell ref="L55:M55"/>
    <mergeCell ref="B56:C56"/>
    <mergeCell ref="H56:I56"/>
    <mergeCell ref="A25:M25"/>
    <mergeCell ref="A27:M27"/>
    <mergeCell ref="A29:M29"/>
    <mergeCell ref="A31:M31"/>
    <mergeCell ref="A33:M33"/>
    <mergeCell ref="A36:M36"/>
    <mergeCell ref="C22:E22"/>
    <mergeCell ref="K22:L22"/>
    <mergeCell ref="A23:M23"/>
    <mergeCell ref="C24:E24"/>
    <mergeCell ref="K24:L24"/>
    <mergeCell ref="K26:L26"/>
    <mergeCell ref="K28:L28"/>
  </mergeCells>
  <conditionalFormatting sqref="B6">
    <cfRule type="containsText" dxfId="11" priority="4" operator="containsText" text="Pazar">
      <formula>NOT(ISERROR(SEARCH("Pazar",B6)))</formula>
    </cfRule>
  </conditionalFormatting>
  <conditionalFormatting sqref="A5">
    <cfRule type="containsText" dxfId="10" priority="3" operator="containsText" text="pazar">
      <formula>NOT(ISERROR(SEARCH("pazar",A5)))</formula>
    </cfRule>
  </conditionalFormatting>
  <conditionalFormatting sqref="AO14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O3:AO1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22" right="0.15748031496062992" top="0.63" bottom="0.74803149606299213" header="0.51181102362204722" footer="0.51181102362204722"/>
  <pageSetup scale="41" firstPageNumber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14</vt:i4>
      </vt:variant>
      <vt:variant>
        <vt:lpstr>Adlandırılmış Aralıklar</vt:lpstr>
      </vt:variant>
      <vt:variant>
        <vt:i4>14</vt:i4>
      </vt:variant>
    </vt:vector>
  </HeadingPairs>
  <TitlesOfParts>
    <vt:vector size="28" baseType="lpstr">
      <vt:lpstr>TÜM YIL SAAT HESAPLAMA </vt:lpstr>
      <vt:lpstr>OCAK 2019</vt:lpstr>
      <vt:lpstr>ŞUBAT 2019</vt:lpstr>
      <vt:lpstr>MART 2019</vt:lpstr>
      <vt:lpstr>NİSAN 2019</vt:lpstr>
      <vt:lpstr>MAYIS 2019</vt:lpstr>
      <vt:lpstr>HAZİRAN 2019</vt:lpstr>
      <vt:lpstr>TEMMUZ 2019</vt:lpstr>
      <vt:lpstr>BAYRAM 2019</vt:lpstr>
      <vt:lpstr>AGUSTOS 2019</vt:lpstr>
      <vt:lpstr>EYLÜL 2019</vt:lpstr>
      <vt:lpstr>EKİM 2019</vt:lpstr>
      <vt:lpstr>KASIM 2019</vt:lpstr>
      <vt:lpstr>ARALIK 2019</vt:lpstr>
      <vt:lpstr>'AGUSTOS 2019'!Yazdırma_Alanı</vt:lpstr>
      <vt:lpstr>'ARALIK 2019'!Yazdırma_Alanı</vt:lpstr>
      <vt:lpstr>'BAYRAM 2019'!Yazdırma_Alanı</vt:lpstr>
      <vt:lpstr>'EKİM 2019'!Yazdırma_Alanı</vt:lpstr>
      <vt:lpstr>'EYLÜL 2019'!Yazdırma_Alanı</vt:lpstr>
      <vt:lpstr>'HAZİRAN 2019'!Yazdırma_Alanı</vt:lpstr>
      <vt:lpstr>'KASIM 2019'!Yazdırma_Alanı</vt:lpstr>
      <vt:lpstr>'MART 2019'!Yazdırma_Alanı</vt:lpstr>
      <vt:lpstr>'MAYIS 2019'!Yazdırma_Alanı</vt:lpstr>
      <vt:lpstr>'NİSAN 2019'!Yazdırma_Alanı</vt:lpstr>
      <vt:lpstr>'OCAK 2019'!Yazdırma_Alanı</vt:lpstr>
      <vt:lpstr>'ŞUBAT 2019'!Yazdırma_Alanı</vt:lpstr>
      <vt:lpstr>'TEMMUZ 2019'!Yazdırma_Alanı</vt:lpstr>
      <vt:lpstr>'TÜM YIL SAAT HESAPLAMA '!Yazdırma_Alanı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2022-11-17T20:05:25Z</dcterms:modified>
</cp:coreProperties>
</file>