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publishItems="1"/>
  <mc:AlternateContent xmlns:mc="http://schemas.openxmlformats.org/markup-compatibility/2006">
    <mc:Choice Requires="x15">
      <x15ac:absPath xmlns:x15ac="http://schemas.microsoft.com/office/spreadsheetml/2010/11/ac" url="/Users/savannahausten/Desktop/maven analytics/excel advanced dashboards/"/>
    </mc:Choice>
  </mc:AlternateContent>
  <xr:revisionPtr revIDLastSave="0" documentId="13_ncr:1_{95F0C8C2-C2EC-7649-B060-FFFA574F5D69}" xr6:coauthVersionLast="47" xr6:coauthVersionMax="47" xr10:uidLastSave="{00000000-0000-0000-0000-000000000000}"/>
  <bookViews>
    <workbookView xWindow="37520" yWindow="500" windowWidth="31280" windowHeight="26700" activeTab="1" xr2:uid="{DB438AB8-0F60-4224-9C67-97043B861F24}"/>
  </bookViews>
  <sheets>
    <sheet name="Data" sheetId="1" r:id="rId1"/>
    <sheet name="Data Prep" sheetId="2" r:id="rId2"/>
  </sheets>
  <definedNames>
    <definedName name="_xlnm._FilterDatabase" localSheetId="0" hidden="1">Data!$A$1:$F$1919</definedName>
    <definedName name="_xlchart.v1.0" hidden="1">'Data Prep'!$D$3:$D$12</definedName>
    <definedName name="_xlchart.v1.1" hidden="1">'Data Prep'!$E$2</definedName>
    <definedName name="_xlchart.v1.10" hidden="1">'Data Prep'!$E$3:$E$12</definedName>
    <definedName name="_xlchart.v1.11" hidden="1">'Data Prep'!$D$3:$D$12</definedName>
    <definedName name="_xlchart.v1.12" hidden="1">'Data Prep'!$E$2</definedName>
    <definedName name="_xlchart.v1.13" hidden="1">'Data Prep'!$E$3:$E$12</definedName>
    <definedName name="_xlchart.v1.14" hidden="1">'Data Prep'!$J$3:$J$6</definedName>
    <definedName name="_xlchart.v1.15" hidden="1">'Data Prep'!$K$2</definedName>
    <definedName name="_xlchart.v1.16" hidden="1">'Data Prep'!$K$3:$K$6</definedName>
    <definedName name="_xlchart.v1.17" hidden="1">'Data Prep'!$L$2</definedName>
    <definedName name="_xlchart.v1.18" hidden="1">'Data Prep'!$L$3:$L$6</definedName>
    <definedName name="_xlchart.v1.19" hidden="1">'Data Prep'!$J$3:$J$6</definedName>
    <definedName name="_xlchart.v1.2" hidden="1">'Data Prep'!$E$3:$E$12</definedName>
    <definedName name="_xlchart.v1.20" hidden="1">'Data Prep'!$K$2</definedName>
    <definedName name="_xlchart.v1.21" hidden="1">'Data Prep'!$K$3:$K$6</definedName>
    <definedName name="_xlchart.v1.22" hidden="1">'Data Prep'!$L$2</definedName>
    <definedName name="_xlchart.v1.23" hidden="1">'Data Prep'!$L$3:$L$6</definedName>
    <definedName name="_xlchart.v1.3" hidden="1">'Data Prep'!$J$3:$J$6</definedName>
    <definedName name="_xlchart.v1.4" hidden="1">'Data Prep'!$K$2</definedName>
    <definedName name="_xlchart.v1.5" hidden="1">'Data Prep'!$K$3:$K$6</definedName>
    <definedName name="_xlchart.v1.6" hidden="1">'Data Prep'!$L$2</definedName>
    <definedName name="_xlchart.v1.7" hidden="1">'Data Prep'!$L$3:$L$6</definedName>
    <definedName name="_xlchart.v1.8" hidden="1">'Data Prep'!$D$3:$D$12</definedName>
    <definedName name="_xlchart.v1.9" hidden="1">'Data Prep'!$E$2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Dashboard" guid="{948164EF-B902-4A6C-8E3C-A935061C5153}" maximized="1" xWindow="-8" yWindow="-8" windowWidth="1936" windowHeight="1056" activeSheetId="8" showFormulaBar="0"/>
    <customWorkbookView name="ShowAllWorksheets" guid="{A1F01C08-243B-48FC-94A8-F102AEB1706D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3" i="2"/>
  <c r="K4" i="2"/>
  <c r="K5" i="2"/>
  <c r="K6" i="2"/>
  <c r="K3" i="2"/>
  <c r="G17" i="2"/>
  <c r="H9" i="2"/>
  <c r="H4" i="2"/>
  <c r="H8" i="2"/>
  <c r="H11" i="2"/>
  <c r="H6" i="2"/>
  <c r="H7" i="2"/>
  <c r="H17" i="2" s="1"/>
  <c r="H12" i="2"/>
  <c r="H10" i="2"/>
  <c r="H3" i="2"/>
  <c r="H5" i="2"/>
  <c r="E7" i="2"/>
  <c r="E9" i="2"/>
  <c r="E4" i="2"/>
  <c r="E3" i="2"/>
  <c r="E12" i="2"/>
  <c r="E6" i="2"/>
  <c r="E8" i="2"/>
  <c r="E11" i="2"/>
  <c r="E10" i="2"/>
  <c r="E5" i="2"/>
  <c r="H18" i="2" l="1"/>
</calcChain>
</file>

<file path=xl/sharedStrings.xml><?xml version="1.0" encoding="utf-8"?>
<sst xmlns="http://schemas.openxmlformats.org/spreadsheetml/2006/main" count="3892" uniqueCount="74">
  <si>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</si>
  <si>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</si>
  <si>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</si>
  <si>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</si>
  <si>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</si>
  <si>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</si>
  <si>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</si>
  <si>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</si>
  <si>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</si>
  <si>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</si>
  <si>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</si>
  <si>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</si>
  <si>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</si>
  <si>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</si>
  <si>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</si>
  <si>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</si>
  <si>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</si>
  <si>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</si>
  <si>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</si>
  <si>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</si>
  <si>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</si>
  <si>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</si>
  <si>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</si>
  <si>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</si>
  <si>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</si>
  <si>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</si>
  <si>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</si>
  <si>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</si>
  <si>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</si>
  <si>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</si>
  <si>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</si>
  <si>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</si>
  <si>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</si>
  <si>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</si>
  <si>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</si>
  <si>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</si>
  <si>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</si>
  <si>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</si>
  <si>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</si>
  <si>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</si>
  <si>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</si>
  <si>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</si>
  <si>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</si>
  <si>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</si>
  <si>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</si>
  <si>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</si>
  <si>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</si>
  <si>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</si>
  <si>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</si>
  <si>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</si>
  <si>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</si>
  <si>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</si>
  <si>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</si>
  <si>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</si>
  <si>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</si>
  <si>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</si>
  <si>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</si>
  <si>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</si>
  <si>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</si>
  <si>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</si>
  <si>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</si>
  <si>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</si>
  <si>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</si>
  <si>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</si>
  <si>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</si>
  <si>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</si>
  <si>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current year</t>
  </si>
  <si>
    <t>DATE FILTER</t>
  </si>
  <si>
    <t>AVG WAGE BY INDUSTRY</t>
  </si>
  <si>
    <t>EMPLOYEES BY INDUSTRY</t>
  </si>
  <si>
    <t>EMPLOYEES BY INDUSTRY (GROUPED)</t>
  </si>
  <si>
    <t>Others</t>
  </si>
  <si>
    <t>WAGE &amp; EMPLOYEE TRENDS</t>
  </si>
  <si>
    <t>Avg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</si>
</sst>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72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centerContinuous"/>
    </xf>
    <xf numFmtId="0" fontId="1" fillId="4" borderId="0" xfId="0" applyFont="1" applyFill="1"/>
    <xf numFmtId="0" fontId="0" fillId="5" borderId="0" xfId="0" applyFill="1" applyAlignment="1">
      <alignment horizontal="centerContinuous"/>
    </xf>
    <xf numFmtId="0" fontId="1" fillId="6" borderId="0" xfId="0" applyFont="1" applyFill="1"/>
    <xf numFmtId="164" fontId="0" fillId="0" borderId="0" xfId="2" applyNumberFormat="1" applyFont="1"/>
    <xf numFmtId="172" fontId="0" fillId="0" borderId="0" xfId="1" applyNumberFormat="1" applyFont="1"/>
    <xf numFmtId="17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269999"/>
      <color rgb="FFB2DBD5"/>
      <color rgb="FFEE0000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WAGE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Prep'!$E$2</c:f>
              <c:strCache>
                <c:ptCount val="1"/>
                <c:pt idx="0">
                  <c:v>Avg Annual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Prep'!$E$3:$E$12</c:f>
              <c:numCache>
                <c:formatCode>"$"#,##0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2-9F49-A17C-BDA00C4C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562520559"/>
        <c:axId val="1578150223"/>
      </c:barChart>
      <c:catAx>
        <c:axId val="1562520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50223"/>
        <c:crosses val="autoZero"/>
        <c:auto val="1"/>
        <c:lblAlgn val="ctr"/>
        <c:lblOffset val="100"/>
        <c:noMultiLvlLbl val="0"/>
      </c:catAx>
      <c:valAx>
        <c:axId val="1578150223"/>
        <c:scaling>
          <c:orientation val="minMax"/>
        </c:scaling>
        <c:delete val="0"/>
        <c:axPos val="t"/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2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Prep'!$G$3:$G$12</c:f>
              <c:strCache>
                <c:ptCount val="10"/>
                <c:pt idx="0">
                  <c:v>Trade &amp; Transportation</c:v>
                </c:pt>
                <c:pt idx="1">
                  <c:v>Education &amp; Health</c:v>
                </c:pt>
                <c:pt idx="2">
                  <c:v>Business Services</c:v>
                </c:pt>
                <c:pt idx="3">
                  <c:v>Leisure &amp; Hospitality</c:v>
                </c:pt>
                <c:pt idx="4">
                  <c:v>Manufacturing</c:v>
                </c:pt>
                <c:pt idx="5">
                  <c:v>Finance</c:v>
                </c:pt>
                <c:pt idx="6">
                  <c:v>Construction</c:v>
                </c:pt>
                <c:pt idx="7">
                  <c:v>Other Services</c:v>
                </c:pt>
                <c:pt idx="8">
                  <c:v>Information</c:v>
                </c:pt>
                <c:pt idx="9">
                  <c:v>Natural Resources</c:v>
                </c:pt>
              </c:strCache>
            </c:strRef>
          </c:cat>
          <c:val>
            <c:numRef>
              <c:f>'Data Prep'!$H$3:$H$12</c:f>
              <c:numCache>
                <c:formatCode>_(* #,##0_);_(* \(#,##0\);_(* "-"??_);_(@_)</c:formatCode>
                <c:ptCount val="10"/>
                <c:pt idx="0">
                  <c:v>26277342</c:v>
                </c:pt>
                <c:pt idx="1">
                  <c:v>22035033</c:v>
                </c:pt>
                <c:pt idx="2">
                  <c:v>20065896</c:v>
                </c:pt>
                <c:pt idx="3">
                  <c:v>12649500</c:v>
                </c:pt>
                <c:pt idx="4">
                  <c:v>12058694</c:v>
                </c:pt>
                <c:pt idx="5">
                  <c:v>8142043</c:v>
                </c:pt>
                <c:pt idx="6">
                  <c:v>7136444</c:v>
                </c:pt>
                <c:pt idx="7">
                  <c:v>3843699</c:v>
                </c:pt>
                <c:pt idx="8">
                  <c:v>2677815</c:v>
                </c:pt>
                <c:pt idx="9">
                  <c:v>1762873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004C-BB90-E8ADE08DA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49-9E4E-895B-AEA12069DF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49-9E4E-895B-AEA12069DFA4}"/>
              </c:ext>
            </c:extLst>
          </c:dPt>
          <c:dLbls>
            <c:dLbl>
              <c:idx val="0"/>
              <c:layout>
                <c:manualLayout>
                  <c:x val="3.0357138588703796E-2"/>
                  <c:y val="-0.103518262414719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49-9E4E-895B-AEA12069DFA4}"/>
                </c:ext>
              </c:extLst>
            </c:dLbl>
            <c:dLbl>
              <c:idx val="1"/>
              <c:layout>
                <c:manualLayout>
                  <c:x val="-9.4866058089699404E-2"/>
                  <c:y val="5.175913120735963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49-9E4E-895B-AEA12069D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Prep'!$G$17:$G$18</c:f>
              <c:strCache>
                <c:ptCount val="2"/>
                <c:pt idx="0">
                  <c:v>Business Services</c:v>
                </c:pt>
                <c:pt idx="1">
                  <c:v>Others</c:v>
                </c:pt>
              </c:strCache>
            </c:strRef>
          </c:cat>
          <c:val>
            <c:numRef>
              <c:f>'Data Prep'!$H$17:$H$18</c:f>
              <c:numCache>
                <c:formatCode>_(* #,##0_);_(* \(#,##0\);_(* "-"??_);_(@_)</c:formatCode>
                <c:ptCount val="2"/>
                <c:pt idx="0">
                  <c:v>20065896</c:v>
                </c:pt>
                <c:pt idx="1">
                  <c:v>96583443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9-9E4E-895B-AEA12069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latin typeface="Avenir Medium" panose="02000503020000020003" pitchFamily="2" charset="0"/>
                <a:ea typeface="Gulim" panose="020B0600000101010101" pitchFamily="34" charset="-127"/>
              </a:rPr>
              <a:t>Wage and Employee Trends</a:t>
            </a:r>
          </a:p>
        </c:rich>
      </c:tx>
      <c:layout>
        <c:manualLayout>
          <c:xMode val="edge"/>
          <c:yMode val="edge"/>
          <c:x val="0.24574546768827993"/>
          <c:y val="5.894588056481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9114345106625511"/>
          <c:w val="0.93888888888888888"/>
          <c:h val="0.70885654893374483"/>
        </c:manualLayout>
      </c:layout>
      <c:lineChart>
        <c:grouping val="standard"/>
        <c:varyColors val="0"/>
        <c:ser>
          <c:idx val="1"/>
          <c:order val="0"/>
          <c:tx>
            <c:strRef>
              <c:f>'Data Prep'!$K$2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587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0555555555555561E-2"/>
                  <c:y val="-9.7222222222222224E-2"/>
                </c:manualLayout>
              </c:layout>
              <c:tx>
                <c:rich>
                  <a:bodyPr/>
                  <a:lstStyle/>
                  <a:p>
                    <a:fld id="{A2A1EFC4-F623-9140-B2DA-A7665C482904}" type="VALUE">
                      <a:rPr lang="en-US">
                        <a:latin typeface="Abordage" pitchFamily="2" charset="77"/>
                        <a:ea typeface="Abordage" pitchFamily="2" charset="77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E72-BD4F-99BD-94FF577CD043}"/>
                </c:ext>
              </c:extLst>
            </c:dLbl>
            <c:dLbl>
              <c:idx val="1"/>
              <c:layout>
                <c:manualLayout>
                  <c:x val="-0.10555555555555556"/>
                  <c:y val="-8.3333333333333329E-2"/>
                </c:manualLayout>
              </c:layout>
              <c:tx>
                <c:rich>
                  <a:bodyPr/>
                  <a:lstStyle/>
                  <a:p>
                    <a:fld id="{C12ABD21-3C25-2845-906A-A8FB80D6A487}" type="VALUE">
                      <a:rPr lang="en-US">
                        <a:latin typeface="Abordage" pitchFamily="2" charset="77"/>
                        <a:ea typeface="Abordage" pitchFamily="2" charset="77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E72-BD4F-99BD-94FF577CD043}"/>
                </c:ext>
              </c:extLst>
            </c:dLbl>
            <c:dLbl>
              <c:idx val="2"/>
              <c:layout>
                <c:manualLayout>
                  <c:x val="-0.15277777777777779"/>
                  <c:y val="-6.4814814814814853E-2"/>
                </c:manualLayout>
              </c:layout>
              <c:tx>
                <c:rich>
                  <a:bodyPr/>
                  <a:lstStyle/>
                  <a:p>
                    <a:fld id="{DDAB5485-844C-0C45-AC12-865486D6AF56}" type="VALUE">
                      <a:rPr lang="en-US">
                        <a:latin typeface="Abordage" pitchFamily="2" charset="77"/>
                        <a:ea typeface="Abordage" pitchFamily="2" charset="77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E72-BD4F-99BD-94FF577CD043}"/>
                </c:ext>
              </c:extLst>
            </c:dLbl>
            <c:dLbl>
              <c:idx val="3"/>
              <c:layout>
                <c:manualLayout>
                  <c:x val="-0.15277777777777779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4A23C59A-949E-2D4E-8BA0-FD08B828B81B}" type="VALUE">
                      <a:rPr lang="en-US">
                        <a:latin typeface="Abordage" pitchFamily="2" charset="77"/>
                        <a:ea typeface="Abordage" pitchFamily="2" charset="77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E72-BD4F-99BD-94FF577CD0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Al Bayan Plain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Prep'!$K$3:$K$6</c:f>
              <c:numCache>
                <c:formatCode>"$"#,##0</c:formatCode>
                <c:ptCount val="4"/>
                <c:pt idx="0">
                  <c:v>64714.4375</c:v>
                </c:pt>
                <c:pt idx="1">
                  <c:v>66836.25</c:v>
                </c:pt>
                <c:pt idx="2">
                  <c:v>69592.166666666672</c:v>
                </c:pt>
                <c:pt idx="3">
                  <c:v>74713.0625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2-BD4F-99BD-94FF577C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88"/>
        <c:axId val="1261632"/>
      </c:lineChart>
      <c:dateAx>
        <c:axId val="1803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1632"/>
        <c:crosses val="autoZero"/>
        <c:auto val="0"/>
        <c:lblOffset val="100"/>
        <c:baseTimeUnit val="days"/>
      </c:dateAx>
      <c:valAx>
        <c:axId val="1261632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80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3888888888888888"/>
          <c:h val="0.725972222222222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'Data Prep'!$L$2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21BB8E-AA4B-544B-94E0-2C904BDD8236}" type="VALUE">
                      <a:rPr lang="en-US">
                        <a:latin typeface="Abordage" pitchFamily="2" charset="77"/>
                        <a:ea typeface="Abordage" pitchFamily="2" charset="77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A0B-7545-BA05-EE15FAE789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A009A5-C64C-4841-9698-92C782214917}" type="VALUE">
                      <a:rPr lang="en-US">
                        <a:latin typeface="Abordage" pitchFamily="2" charset="77"/>
                        <a:ea typeface="Abordage" pitchFamily="2" charset="77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A0B-7545-BA05-EE15FAE789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C9F5F0-6540-9043-9CC2-D1183A255A33}" type="VALUE">
                      <a:rPr lang="en-US">
                        <a:latin typeface="Abordage" pitchFamily="2" charset="77"/>
                        <a:ea typeface="Abordage" pitchFamily="2" charset="77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A0B-7545-BA05-EE15FAE789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576271-1CEB-E544-91A2-C1C7C5819755}" type="VALUE">
                      <a:rPr lang="en-US">
                        <a:latin typeface="Abordage" pitchFamily="2" charset="77"/>
                        <a:ea typeface="Abordage" pitchFamily="2" charset="77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A0B-7545-BA05-EE15FAE78984}"/>
                </c:ext>
              </c:extLst>
            </c:dLbl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Prep'!$J$3:$J$6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Prep'!$L$3:$L$6</c:f>
              <c:numCache>
                <c:formatCode>_(* #,##0_);_(* \(#,##0\);_(* "-"??_);_(@_)</c:formatCode>
                <c:ptCount val="4"/>
                <c:pt idx="0">
                  <c:v>20063464</c:v>
                </c:pt>
                <c:pt idx="1">
                  <c:v>20594171</c:v>
                </c:pt>
                <c:pt idx="2">
                  <c:v>20961286</c:v>
                </c:pt>
                <c:pt idx="3">
                  <c:v>20065896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B-7545-BA05-EE15FAE7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0400"/>
        <c:axId val="40942112"/>
      </c:barChart>
      <c:catAx>
        <c:axId val="409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2112"/>
        <c:crosses val="autoZero"/>
        <c:auto val="1"/>
        <c:lblAlgn val="ctr"/>
        <c:lblOffset val="100"/>
        <c:noMultiLvlLbl val="0"/>
      </c:catAx>
      <c:valAx>
        <c:axId val="40942112"/>
        <c:scaling>
          <c:orientation val="minMax"/>
          <c:max val="30000000"/>
          <c:min val="0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40940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1045881</xdr:colOff>
      <xdr:row>43</xdr:row>
      <xdr:rowOff>40339</xdr:rowOff>
    </xdr:from>
    <xdr:to>
      <xdr:col>4</xdr:col>
      <xdr:colOff>485587</xdr:colOff>
      <xdr:row>57</xdr:row>
      <xdr:rowOff>64245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20A8F-E806-0DC1-E622-EA7CE3E9A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156883</xdr:colOff>
      <xdr:row>34</xdr:row>
      <xdr:rowOff>122519</xdr:rowOff>
    </xdr:from>
    <xdr:to>
      <xdr:col>9</xdr:col>
      <xdr:colOff>530412</xdr:colOff>
      <xdr:row>48</xdr:row>
      <xdr:rowOff>146425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E7B09-AFC5-7B01-7FDE-CB383A34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463176</xdr:colOff>
      <xdr:row>19</xdr:row>
      <xdr:rowOff>10458</xdr:rowOff>
    </xdr:from>
    <xdr:to>
      <xdr:col>8</xdr:col>
      <xdr:colOff>254000</xdr:colOff>
      <xdr:row>30</xdr:row>
      <xdr:rowOff>82176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A4908-FB9D-8E08-96B8-20FC8ECC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1019734</xdr:colOff>
      <xdr:row>15</xdr:row>
      <xdr:rowOff>189752</xdr:rowOff>
    </xdr:from>
    <xdr:to>
      <xdr:col>4</xdr:col>
      <xdr:colOff>657412</xdr:colOff>
      <xdr:row>32</xdr:row>
      <xdr:rowOff>119530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D346C8-D1D5-4943-A768-25F905083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1243853</xdr:colOff>
      <xdr:row>27</xdr:row>
      <xdr:rowOff>174811</xdr:rowOff>
    </xdr:from>
    <xdr:to>
      <xdr:col>4</xdr:col>
      <xdr:colOff>683559</xdr:colOff>
      <xdr:row>42</xdr:row>
      <xdr:rowOff>4482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2A4D00-890F-554B-E00B-E405839FC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0.0686</cdr:x>
      <cdr:y>0.37435</cdr:y>
    </cdr:from>
    <cdr:to>
      <cdr:x>0.25967</cdr:x>
      <cdr:y>0.45677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F33C88-D227-21A6-1E62-E7D403687B8E}"/>
            </a:ext>
          </a:extLst>
        </cdr:cNvPr>
        <cdr:cNvSpPr txBox="1"/>
      </cdr:nvSpPr>
      <cdr:spPr>
        <a:xfrm xmlns:a="http://schemas.openxmlformats.org/drawingml/2006/main">
          <a:off x="327211" y="1209826"/>
          <a:ext cx="911412" cy="26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kern="1200">
              <a:solidFill>
                <a:schemeClr val="accent2"/>
              </a:solidFill>
            </a:rPr>
            <a:t>Average</a:t>
          </a:r>
          <a:r>
            <a:rPr lang="en-US" sz="900" kern="1200" baseline="0">
              <a:solidFill>
                <a:schemeClr val="accent2"/>
              </a:solidFill>
            </a:rPr>
            <a:t> Wage</a:t>
          </a:r>
          <a:endParaRPr lang="en-US" sz="900" kern="1200">
            <a:solidFill>
              <a:schemeClr val="accent2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0.40196</cdr:x>
      <cdr:y>0.87691</cdr:y>
    </cdr:from>
    <cdr:to>
      <cdr:x>0.60131</cdr:x>
      <cdr:y>0.96405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427E36-FC85-DA12-C9BD-05A6F23B5DFA}"/>
            </a:ext>
          </a:extLst>
        </cdr:cNvPr>
        <cdr:cNvSpPr txBox="1"/>
      </cdr:nvSpPr>
      <cdr:spPr>
        <a:xfrm xmlns:a="http://schemas.openxmlformats.org/drawingml/2006/main">
          <a:off x="1837765" y="2405529"/>
          <a:ext cx="911412" cy="239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>
              <a:solidFill>
                <a:schemeClr val="accent5"/>
              </a:solidFill>
            </a:rPr>
            <a:t># of</a:t>
          </a:r>
          <a:r>
            <a:rPr lang="en-US" sz="900" kern="1200" baseline="0">
              <a:solidFill>
                <a:schemeClr val="accent5"/>
              </a:solidFill>
            </a:rPr>
            <a:t> Employees</a:t>
          </a:r>
          <a:endParaRPr lang="en-US" sz="900" kern="1200">
            <a:solidFill>
              <a:schemeClr val="accent5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B1" sqref="B1:B1919"/>
    </sheetView>
  </sheetViews>
  <sheetFormatPr baseColWidth="10" defaultColWidth="8.83203125" defaultRowHeight="15" x14ac:dyDescent="0.2"/>
  <cols>
    <col min="1" max="1" width="9.1640625" customWidth="1"/>
    <col min="2" max="2" width="21.6640625" customWidth="1"/>
    <col min="3" max="3" width="18.6640625" customWidth="1"/>
    <col min="4" max="4" width="14.5" customWidth="1"/>
    <col min="5" max="5" width="10.6640625" customWidth="1"/>
    <col min="6" max="6" width="16.6640625" customWidth="1"/>
    <col min="7" max="18" width="9.1640625" customWidth="1"/>
  </cols>
  <sheetData>
    <row r="1" spans="1:6" x14ac:dyDescent="0.2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2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2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2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2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2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2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2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2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2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2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2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2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2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2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2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2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2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2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2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2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2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2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2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2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2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2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2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2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2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2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2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2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2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2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2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2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2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2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2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2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2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2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2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2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2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2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2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2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2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2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2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2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2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2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2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2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2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2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2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2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2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2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2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2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2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2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2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2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2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2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2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2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2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2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2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2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2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2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2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2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2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2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2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2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2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2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2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2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2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2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2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2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2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2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2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2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2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2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2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2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2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2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2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2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2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2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2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2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2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2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2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2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2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2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2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2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2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2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2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2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2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2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2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2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2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2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2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2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2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2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2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2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2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2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2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2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2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2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2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2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2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2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2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2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2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2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2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2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2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2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2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2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2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2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2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2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2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2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2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2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2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2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2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2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2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2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2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2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2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2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2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2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2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2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2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2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2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2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2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2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2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2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2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2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2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2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2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2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2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2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2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2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2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2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2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2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2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2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2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2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2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2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2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2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2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2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2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2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2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2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2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2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2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2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2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2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2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2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2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2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2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2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2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2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2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2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2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2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2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2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2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2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2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2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2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2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2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2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2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2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2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2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2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2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2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2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2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2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2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2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2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2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2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2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2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2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2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2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2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2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2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2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2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2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2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2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2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2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2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2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2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2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2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2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2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2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2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2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2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2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2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2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2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2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2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2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2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2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2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2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2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2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2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2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2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2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2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2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2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2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2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2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2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2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2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2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2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2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2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2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2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2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2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2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2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2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2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2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2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2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2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2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2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2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2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2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2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2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2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2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2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2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2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2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2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2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2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2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2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2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2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2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2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2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2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2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2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2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2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2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2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2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2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2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2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2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2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2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2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2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2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2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2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2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2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2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2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2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2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2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2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2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2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2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2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2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2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2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2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2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2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2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2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2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2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2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2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2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2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2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2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2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2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2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2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2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2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2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2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2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2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2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2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2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2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2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2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2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2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2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2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2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2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2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2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2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2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2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2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2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2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2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2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2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2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2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2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2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2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2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2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2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2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2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2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2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2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2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2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2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2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2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2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2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2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2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2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2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2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2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2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2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2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2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2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2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2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2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2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2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2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2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2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2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2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2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2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2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2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2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2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2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2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2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2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2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2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2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2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2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2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2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2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2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2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2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2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2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2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2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2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2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2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2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2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2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2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2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2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2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2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2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2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2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2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2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2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2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2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2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2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2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2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2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2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2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2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2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2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2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2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2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2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2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2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2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2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2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2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2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2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2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2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2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2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2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2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2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2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2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2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2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2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2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2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2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2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2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2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2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2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2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2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2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2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2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2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2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2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2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2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2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2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2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2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2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2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2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2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2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2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2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2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2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2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2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2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2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2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2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2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2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2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2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2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2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2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2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2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2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2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2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2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2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2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2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2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2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2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2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2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2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2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2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2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2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2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2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2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2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2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2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2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2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2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2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2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2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2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2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2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2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2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2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2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2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2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2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2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2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2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2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2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2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2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2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2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2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2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2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2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2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2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2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2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2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2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2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2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2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2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2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2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2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2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2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2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2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2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2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2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2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2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2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2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2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2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2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2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2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2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2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2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2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2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2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2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2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2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2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2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2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2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2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2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2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2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2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2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2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2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2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2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2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2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2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2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2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2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2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2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2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2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2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2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2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2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2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2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2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2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2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2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2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2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2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2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2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2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2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2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2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2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2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2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2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2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2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2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2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2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2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2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2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2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2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2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2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2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2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2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2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2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2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2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2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2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2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2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2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2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2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2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2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2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2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2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2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2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2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2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2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2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2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2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2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2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2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2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2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2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2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2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2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2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2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2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2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2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2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2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2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2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2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2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2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2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2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2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2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2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2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2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2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2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2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2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2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2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2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2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2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2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2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2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2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2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2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2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2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2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2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2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2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2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2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2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2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2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2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2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2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2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2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2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2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2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2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2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2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2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2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2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2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2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2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2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2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2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2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2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2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2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2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2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2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2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2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2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2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2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2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2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2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2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2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2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2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2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2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2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2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2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2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2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2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2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2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2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2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2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2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2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2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2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2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2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2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2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2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2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2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2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2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2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2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2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2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2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2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2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2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2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2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2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2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2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2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2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2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2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2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2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2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2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2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2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2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2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2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2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2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2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2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2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2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2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2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2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2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2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2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2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2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2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2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2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2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2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2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2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2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2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2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2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2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2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2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2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2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2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2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2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2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2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2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2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2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2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2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2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2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2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2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2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2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2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2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2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2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2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2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2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2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2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2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2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2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2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2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2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2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2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2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2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2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2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2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2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2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2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2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2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2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2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2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2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2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2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2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2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2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2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2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2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2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2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2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2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2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2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2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2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2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2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2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2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2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2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2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2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2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2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2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2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2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2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2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2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2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2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2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2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2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2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2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2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2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2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2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2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2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2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2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2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2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2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2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2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2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2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2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2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2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2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2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2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2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2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2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2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2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2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2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2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2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2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2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2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2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2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2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2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2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2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2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2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2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2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2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2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2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2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2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2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2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2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2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2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2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2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2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2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2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2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2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2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2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2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2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2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2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2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2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2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2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2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2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2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2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2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2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2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2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2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2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2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2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2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2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2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2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2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2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2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2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2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2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2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2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2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2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2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2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2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2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2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2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2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2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2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2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2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2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2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2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2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2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2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2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2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2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2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2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2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2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2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2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2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2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2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2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2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2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2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2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2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2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2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2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2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2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2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2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2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2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2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2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2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2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2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2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2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2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2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2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2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2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2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2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2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2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2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2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2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2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2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2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2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2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2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2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2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2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2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2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2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2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2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2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2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2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2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2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2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2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2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2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2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2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2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2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2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2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2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2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2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2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2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2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2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2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2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2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2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2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2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2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2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2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2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2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2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2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2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2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2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2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2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2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2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2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2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2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2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2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2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2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2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2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2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2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2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2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2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2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2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2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2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2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2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2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2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2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2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2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2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2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2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2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2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2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2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2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2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2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2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2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2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2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2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2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2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2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2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2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2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2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2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2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2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2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2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2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2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2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2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2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2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2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2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2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2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2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2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2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2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2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2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2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2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2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2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2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2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2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2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2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2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2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2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2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2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2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2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2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2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2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2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2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2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2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2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2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2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2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2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2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2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2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2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2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2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2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2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2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2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2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2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2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2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2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2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2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2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2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2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2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2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2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2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2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2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2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2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2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2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2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2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2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2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2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2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2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2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2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2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2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2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2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2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2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2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2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2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2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2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2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2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2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2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2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2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2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2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2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2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2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2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2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2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2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2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2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2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2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2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2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2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2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2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2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2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2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2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2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2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2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2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2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2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2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2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2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2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2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2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2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2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2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2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2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2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2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2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2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2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2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2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2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2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2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2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2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2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2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2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2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2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2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2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2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2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2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2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2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2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2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2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2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2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2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2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2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2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2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2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2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2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2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2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2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2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2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2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2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2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2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2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2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2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2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2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2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2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2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2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2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2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2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2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2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2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2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2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2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2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2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2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2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2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2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2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2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2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2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2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2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2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2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2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2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2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2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2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2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2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2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2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2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2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2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2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2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2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2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2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2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2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2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2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2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2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2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2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2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2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2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2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2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2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2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2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2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2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2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2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2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2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2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2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2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2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2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2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2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2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2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2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2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2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2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2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2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2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2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2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2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2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2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2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2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2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2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2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2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2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2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2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2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2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2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2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2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2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2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2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2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2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2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2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2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2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2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2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2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2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2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2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2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2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2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2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2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2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2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2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2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2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2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2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2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2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2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2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2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2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2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2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2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2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2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2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2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2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2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2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2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2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2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2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2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2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2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2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2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2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2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2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2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2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2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2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2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2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2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2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2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2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2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2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2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2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2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2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2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2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2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2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2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2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2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2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2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2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2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2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2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2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2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2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2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2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2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2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2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2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2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2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2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2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2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2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2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2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2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2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2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2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2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2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2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2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2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2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2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2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2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2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2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2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2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2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2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2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2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2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2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2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2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2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2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2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2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2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2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2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2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2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2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2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2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2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2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2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2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2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2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2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2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2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2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2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2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2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2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2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2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2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2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2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2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2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2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2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2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2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2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2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2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2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2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2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2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2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2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2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2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2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2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2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2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2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2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2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2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2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2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2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2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2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2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2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2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2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2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2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2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2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2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2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2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2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2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2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2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2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2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2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2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2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2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2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2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2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2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2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2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2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2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2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2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2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2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2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2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2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2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2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2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2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2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2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2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2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2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2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2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2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2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2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2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2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2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2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2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2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2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2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2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2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2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2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2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2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2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2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2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2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2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2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2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2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2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2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2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2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2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2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2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2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2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2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2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2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2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2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2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2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2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2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2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2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2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2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2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2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2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2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2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2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2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2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2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2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2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2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2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2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2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2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2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2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2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2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2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2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2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2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2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2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2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2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2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2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2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2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2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2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2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2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2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2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2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2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2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2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2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2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2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2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2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2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2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2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2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2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2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948164EF-B902-4A6C-8E3C-A935061C5153}" state="hidden">
      <selection activeCell="F150" sqref="F150"/>
      <pageMargins left="0.7" right="0.7" top="0.75" bottom="0.75" header="0.3" footer="0.3"/>
      <pageSetup orientation="portrait" r:id="rId1"/>
    </customSheetView>
    <customSheetView guid="{A1F01C08-243B-48FC-94A8-F102AEB1706D}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D0C-C2BB-4548-93B9-167D99D048AB}">
  <dimension ref="A1:L18"/>
  <sheetViews>
    <sheetView showGridLines="0" tabSelected="1" zoomScale="170" zoomScaleNormal="170" workbookViewId="0">
      <selection activeCell="F19" sqref="F19"/>
    </sheetView>
  </sheetViews>
  <sheetFormatPr baseColWidth="10" defaultRowHeight="15" x14ac:dyDescent="0.2"/>
  <cols>
    <col min="1" max="2" width="18.83203125" bestFit="1" customWidth="1"/>
    <col min="4" max="4" width="18.83203125" bestFit="1" customWidth="1"/>
    <col min="5" max="5" width="14.83203125" customWidth="1"/>
    <col min="7" max="7" width="18.83203125" bestFit="1" customWidth="1"/>
    <col min="8" max="8" width="17" bestFit="1" customWidth="1"/>
    <col min="10" max="10" width="13.6640625" customWidth="1"/>
    <col min="11" max="11" width="17.6640625" bestFit="1" customWidth="1"/>
    <col min="12" max="12" width="13.6640625" bestFit="1" customWidth="1"/>
  </cols>
  <sheetData>
    <row r="1" spans="1:12" x14ac:dyDescent="0.2">
      <c r="A1" s="4" t="s">
        <v>64</v>
      </c>
      <c r="B1" s="4"/>
      <c r="D1" s="6" t="s">
        <v>68</v>
      </c>
      <c r="E1" s="6"/>
      <c r="G1" s="6" t="s">
        <v>69</v>
      </c>
      <c r="H1" s="6"/>
      <c r="J1" s="6" t="s">
        <v>72</v>
      </c>
      <c r="K1" s="6"/>
      <c r="L1" s="6"/>
    </row>
    <row r="2" spans="1:12" x14ac:dyDescent="0.2">
      <c r="A2" s="5" t="s">
        <v>49</v>
      </c>
      <c r="B2" s="5" t="s">
        <v>65</v>
      </c>
      <c r="D2" s="7" t="s">
        <v>49</v>
      </c>
      <c r="E2" s="7" t="s">
        <v>63</v>
      </c>
      <c r="G2" s="7" t="s">
        <v>49</v>
      </c>
      <c r="H2" s="7" t="s">
        <v>62</v>
      </c>
      <c r="J2" s="7" t="s">
        <v>50</v>
      </c>
      <c r="K2" s="7" t="s">
        <v>73</v>
      </c>
      <c r="L2" s="7" t="s">
        <v>62</v>
      </c>
    </row>
    <row r="3" spans="1:12" x14ac:dyDescent="0.2">
      <c r="A3" t="s">
        <v>57</v>
      </c>
      <c r="B3" t="s">
        <v>57</v>
      </c>
      <c r="D3" t="s">
        <v>53</v>
      </c>
      <c r="E3" s="8">
        <f>AVERAGEIFS(Data!F:F,Data!B:B,D3,Data!A:A,$B$15)</f>
        <v>93586.333333333328</v>
      </c>
      <c r="G3" t="s">
        <v>54</v>
      </c>
      <c r="H3" s="9">
        <f>SUMIFS(Data!E:E,Data!B:B,G3,Data!A:A,$B$15)</f>
        <v>26277342</v>
      </c>
      <c r="J3">
        <v>2017</v>
      </c>
      <c r="K3" s="8">
        <f>AVERAGEIFS(Data!F:F,Data!B:B,'Data Prep'!$B$3,Data!A:A,'Data Prep'!J3)</f>
        <v>64714.4375</v>
      </c>
      <c r="L3" s="9">
        <f>SUMIFS(Data!E:E,Data!B:B,'Data Prep'!$B$3,Data!A:A,'Data Prep'!J3)</f>
        <v>20063464</v>
      </c>
    </row>
    <row r="4" spans="1:12" x14ac:dyDescent="0.2">
      <c r="A4" t="s">
        <v>51</v>
      </c>
      <c r="D4" t="s">
        <v>56</v>
      </c>
      <c r="E4" s="8">
        <f>AVERAGEIFS(Data!F:F,Data!B:B,D4,Data!A:A,$B$15)</f>
        <v>90040.666666666672</v>
      </c>
      <c r="G4" t="s">
        <v>58</v>
      </c>
      <c r="H4" s="9">
        <f>SUMIFS(Data!E:E,Data!B:B,G4,Data!A:A,$B$15)</f>
        <v>22035033</v>
      </c>
      <c r="J4">
        <v>2018</v>
      </c>
      <c r="K4" s="8">
        <f>AVERAGEIFS(Data!F:F,Data!B:B,'Data Prep'!$B$3,Data!A:A,'Data Prep'!J4)</f>
        <v>66836.25</v>
      </c>
      <c r="L4" s="9">
        <f>SUMIFS(Data!E:E,Data!B:B,'Data Prep'!$B$3,Data!A:A,'Data Prep'!J4)</f>
        <v>20594171</v>
      </c>
    </row>
    <row r="5" spans="1:12" x14ac:dyDescent="0.2">
      <c r="A5" t="s">
        <v>58</v>
      </c>
      <c r="D5" t="s">
        <v>57</v>
      </c>
      <c r="E5" s="8">
        <f>AVERAGEIFS(Data!F:F,Data!B:B,D5,Data!A:A,$B$15)</f>
        <v>74713.0625</v>
      </c>
      <c r="G5" t="s">
        <v>57</v>
      </c>
      <c r="H5" s="9">
        <f>SUMIFS(Data!E:E,Data!B:B,G5,Data!A:A,$B$15)</f>
        <v>20065896</v>
      </c>
      <c r="J5">
        <v>2019</v>
      </c>
      <c r="K5" s="8">
        <f>AVERAGEIFS(Data!F:F,Data!B:B,'Data Prep'!$B$3,Data!A:A,'Data Prep'!J5)</f>
        <v>69592.166666666672</v>
      </c>
      <c r="L5" s="9">
        <f>SUMIFS(Data!E:E,Data!B:B,'Data Prep'!$B$3,Data!A:A,'Data Prep'!J5)</f>
        <v>20961286</v>
      </c>
    </row>
    <row r="6" spans="1:12" x14ac:dyDescent="0.2">
      <c r="A6" t="s">
        <v>56</v>
      </c>
      <c r="D6" t="s">
        <v>52</v>
      </c>
      <c r="E6" s="8">
        <f>AVERAGEIFS(Data!F:F,Data!B:B,D6,Data!A:A,$B$15)</f>
        <v>68427.875</v>
      </c>
      <c r="G6" t="s">
        <v>59</v>
      </c>
      <c r="H6" s="9">
        <f>SUMIFS(Data!E:E,Data!B:B,G6,Data!A:A,$B$15)</f>
        <v>12649500</v>
      </c>
      <c r="J6">
        <v>2020</v>
      </c>
      <c r="K6" s="8">
        <f>AVERAGEIFS(Data!F:F,Data!B:B,'Data Prep'!$B$3,Data!A:A,'Data Prep'!J6)</f>
        <v>74713.0625</v>
      </c>
      <c r="L6" s="9">
        <f>SUMIFS(Data!E:E,Data!B:B,'Data Prep'!$B$3,Data!A:A,'Data Prep'!J6)</f>
        <v>20065896</v>
      </c>
    </row>
    <row r="7" spans="1:12" x14ac:dyDescent="0.2">
      <c r="A7" t="s">
        <v>53</v>
      </c>
      <c r="D7" t="s">
        <v>51</v>
      </c>
      <c r="E7" s="8">
        <f>AVERAGEIFS(Data!F:F,Data!B:B,D7,Data!A:A,$B$15)</f>
        <v>63896.895833333336</v>
      </c>
      <c r="G7" t="s">
        <v>52</v>
      </c>
      <c r="H7" s="9">
        <f>SUMIFS(Data!E:E,Data!B:B,G7,Data!A:A,$B$15)</f>
        <v>12058694</v>
      </c>
    </row>
    <row r="8" spans="1:12" x14ac:dyDescent="0.2">
      <c r="A8" t="s">
        <v>59</v>
      </c>
      <c r="D8" t="s">
        <v>55</v>
      </c>
      <c r="E8" s="8">
        <f>AVERAGEIFS(Data!F:F,Data!B:B,D8,Data!A:A,$B$15)</f>
        <v>55605.9375</v>
      </c>
      <c r="G8" t="s">
        <v>56</v>
      </c>
      <c r="H8" s="9">
        <f>SUMIFS(Data!E:E,Data!B:B,G8,Data!A:A,$B$15)</f>
        <v>8142043</v>
      </c>
    </row>
    <row r="9" spans="1:12" x14ac:dyDescent="0.2">
      <c r="A9" t="s">
        <v>52</v>
      </c>
      <c r="D9" t="s">
        <v>58</v>
      </c>
      <c r="E9" s="8">
        <f>AVERAGEIFS(Data!F:F,Data!B:B,D9,Data!A:A,$B$15)</f>
        <v>53607.208333333336</v>
      </c>
      <c r="G9" t="s">
        <v>51</v>
      </c>
      <c r="H9" s="9">
        <f>SUMIFS(Data!E:E,Data!B:B,G9,Data!A:A,$B$15)</f>
        <v>7136444</v>
      </c>
    </row>
    <row r="10" spans="1:12" x14ac:dyDescent="0.2">
      <c r="A10" t="s">
        <v>55</v>
      </c>
      <c r="D10" t="s">
        <v>54</v>
      </c>
      <c r="E10" s="8">
        <f>AVERAGEIFS(Data!F:F,Data!B:B,D10,Data!A:A,$B$15)</f>
        <v>49366.8125</v>
      </c>
      <c r="G10" t="s">
        <v>60</v>
      </c>
      <c r="H10" s="9">
        <f>SUMIFS(Data!E:E,Data!B:B,G10,Data!A:A,$B$15)</f>
        <v>3843699</v>
      </c>
    </row>
    <row r="11" spans="1:12" x14ac:dyDescent="0.2">
      <c r="A11" t="s">
        <v>60</v>
      </c>
      <c r="D11" t="s">
        <v>60</v>
      </c>
      <c r="E11" s="8">
        <f>AVERAGEIFS(Data!F:F,Data!B:B,D11,Data!A:A,$B$15)</f>
        <v>40790.1875</v>
      </c>
      <c r="G11" t="s">
        <v>53</v>
      </c>
      <c r="H11" s="9">
        <f>SUMIFS(Data!E:E,Data!B:B,G11,Data!A:A,$B$15)</f>
        <v>2677815</v>
      </c>
    </row>
    <row r="12" spans="1:12" x14ac:dyDescent="0.2">
      <c r="A12" t="s">
        <v>54</v>
      </c>
      <c r="D12" t="s">
        <v>59</v>
      </c>
      <c r="E12" s="8">
        <f>AVERAGEIFS(Data!F:F,Data!B:B,D12,Data!A:A,$B$15)</f>
        <v>23286.416666666668</v>
      </c>
      <c r="G12" t="s">
        <v>55</v>
      </c>
      <c r="H12" s="9">
        <f>SUMIFS(Data!E:E,Data!B:B,G12,Data!A:A,$B$15)</f>
        <v>1762873</v>
      </c>
    </row>
    <row r="14" spans="1:12" x14ac:dyDescent="0.2">
      <c r="A14" s="4" t="s">
        <v>67</v>
      </c>
      <c r="B14" s="4"/>
    </row>
    <row r="15" spans="1:12" x14ac:dyDescent="0.2">
      <c r="A15" t="s">
        <v>66</v>
      </c>
      <c r="B15">
        <v>2020</v>
      </c>
      <c r="G15" s="6" t="s">
        <v>70</v>
      </c>
      <c r="H15" s="6"/>
    </row>
    <row r="16" spans="1:12" x14ac:dyDescent="0.2">
      <c r="G16" s="7" t="s">
        <v>49</v>
      </c>
      <c r="H16" s="7" t="s">
        <v>62</v>
      </c>
    </row>
    <row r="17" spans="7:8" x14ac:dyDescent="0.2">
      <c r="G17" t="str">
        <f>B3</f>
        <v>Business Services</v>
      </c>
      <c r="H17" s="9">
        <f>VLOOKUP(B3,G3:H12,2,FALSE)</f>
        <v>20065896</v>
      </c>
    </row>
    <row r="18" spans="7:8" x14ac:dyDescent="0.2">
      <c r="G18" t="s">
        <v>71</v>
      </c>
      <c r="H18" s="10">
        <f>SUM(H3:H12)-H17</f>
        <v>96583443</v>
      </c>
    </row>
  </sheetData>
  <sortState xmlns:xlrd2="http://schemas.microsoft.com/office/spreadsheetml/2017/richdata2" ref="G2:H12">
    <sortCondition descending="1" ref="H2:H12"/>
  </sortState>
  <dataValidations count="1">
    <dataValidation type="list" allowBlank="1" showInputMessage="1" showErrorMessage="1" sqref="B3" xr:uid="{0169F207-7520-8444-BE96-635BA351F5C5}">
      <formula1>$A$3:$A$12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Savannah Austen</cp:lastModifiedBy>
  <dcterms:created xsi:type="dcterms:W3CDTF">2021-09-21T20:47:02Z</dcterms:created>
  <dcterms:modified xsi:type="dcterms:W3CDTF">2025-03-18T15:34:54Z</dcterms:modified>
</cp:coreProperties>
</file>